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133\Box\【02_課所共有】02_06_統計課\担当別システムBackUp_元Ｖドライブ\08_経済分析担当\04 統計ツール\01 経済分析系ツール\10_経済波及効果分析ツール\03_HomePage\R6更新　\04.R６イベント版　修正　（再更新1128）\02.修正後\"/>
    </mc:Choice>
  </mc:AlternateContent>
  <xr:revisionPtr revIDLastSave="0" documentId="13_ncr:1_{800646A9-B077-4860-BC64-AE2C420FA28E}" xr6:coauthVersionLast="47" xr6:coauthVersionMax="47" xr10:uidLastSave="{00000000-0000-0000-0000-000000000000}"/>
  <bookViews>
    <workbookView xWindow="28680" yWindow="-120" windowWidth="29040" windowHeight="15990" tabRatio="668" xr2:uid="{00000000-000D-0000-FFFF-FFFF00000000}"/>
  </bookViews>
  <sheets>
    <sheet name="操作説明" sheetId="14" r:id="rId1"/>
    <sheet name="入力消費" sheetId="1" r:id="rId2"/>
    <sheet name="入力開催" sheetId="23" r:id="rId3"/>
    <sheet name="定義" sheetId="25" r:id="rId4"/>
    <sheet name="報告書" sheetId="8" r:id="rId5"/>
    <sheet name="flow" sheetId="13" r:id="rId6"/>
    <sheet name="消費波及" sheetId="7" r:id="rId7"/>
    <sheet name="開催波及" sheetId="24" r:id="rId8"/>
    <sheet name="Data" sheetId="5" r:id="rId9"/>
    <sheet name="係数" sheetId="6" r:id="rId10"/>
    <sheet name="マージン" sheetId="12" r:id="rId11"/>
  </sheets>
  <definedNames>
    <definedName name="_xlnm.Print_Area" localSheetId="5">flow!$B$3:$AQ$75</definedName>
    <definedName name="_xlnm.Print_Area" localSheetId="4">報告書!$A$5:$O$82</definedName>
    <definedName name="はいいいえ">マージン!$B$31:$B$32</definedName>
    <definedName name="単位">マージン!$B$6:$B$9</definedName>
    <definedName name="部門">マージン!$C$31:$C$32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8" i="1" l="1"/>
  <c r="P148" i="1"/>
  <c r="N148" i="1"/>
  <c r="K148" i="1"/>
  <c r="S147" i="1"/>
  <c r="P147" i="1"/>
  <c r="N147" i="1"/>
  <c r="K147" i="1"/>
  <c r="S146" i="1"/>
  <c r="P146" i="1"/>
  <c r="N146" i="1"/>
  <c r="K146" i="1"/>
  <c r="S127" i="1"/>
  <c r="G127" i="1"/>
  <c r="K127" i="1" s="1"/>
  <c r="S90" i="1" l="1"/>
  <c r="P90" i="1"/>
  <c r="N90" i="1"/>
  <c r="K90" i="1"/>
  <c r="L90" i="1" s="1"/>
  <c r="S92" i="1"/>
  <c r="P92" i="1"/>
  <c r="N92" i="1"/>
  <c r="K92" i="1"/>
  <c r="L92" i="1" s="1"/>
  <c r="S91" i="1"/>
  <c r="P91" i="1"/>
  <c r="N91" i="1"/>
  <c r="K91" i="1"/>
  <c r="L91" i="1" s="1"/>
  <c r="K72" i="1"/>
  <c r="L72" i="1" s="1"/>
  <c r="P72" i="1" s="1"/>
  <c r="G72" i="1"/>
  <c r="S72" i="1"/>
  <c r="AN1" i="5" l="1"/>
  <c r="AN2" i="5" s="1"/>
  <c r="N153" i="1" l="1"/>
  <c r="N152" i="1"/>
  <c r="N151" i="1"/>
  <c r="N150" i="1"/>
  <c r="N149" i="1"/>
  <c r="N125" i="1"/>
  <c r="N124" i="1"/>
  <c r="N123" i="1"/>
  <c r="N122" i="1"/>
  <c r="N121" i="1"/>
  <c r="N120" i="1"/>
  <c r="N119" i="1"/>
  <c r="N118" i="1"/>
  <c r="N117" i="1"/>
  <c r="N116" i="1"/>
  <c r="N115" i="1"/>
  <c r="N114" i="1"/>
  <c r="N113" i="1"/>
  <c r="N97" i="1"/>
  <c r="N96" i="1"/>
  <c r="N95" i="1"/>
  <c r="N94" i="1"/>
  <c r="N93" i="1"/>
  <c r="N70" i="1"/>
  <c r="N69" i="1"/>
  <c r="N68" i="1"/>
  <c r="N67" i="1"/>
  <c r="N66" i="1"/>
  <c r="N65" i="1"/>
  <c r="N64" i="1"/>
  <c r="N63" i="1"/>
  <c r="N62" i="1"/>
  <c r="N61" i="1"/>
  <c r="N60" i="1"/>
  <c r="N59" i="1"/>
  <c r="N58" i="1"/>
  <c r="D98" i="14" l="1"/>
  <c r="D100" i="14" l="1"/>
  <c r="AJ63" i="13"/>
  <c r="AJ38" i="13"/>
  <c r="O63" i="13" l="1"/>
  <c r="O38" i="13"/>
  <c r="F81" i="8" l="1"/>
  <c r="F80" i="8"/>
  <c r="F79" i="8"/>
  <c r="AS5" i="5" l="1"/>
  <c r="AR5" i="5"/>
  <c r="AQ5" i="5"/>
  <c r="AP5" i="5"/>
  <c r="C20" i="8"/>
  <c r="AL5" i="5"/>
  <c r="AK5" i="5"/>
  <c r="AJ5" i="5"/>
  <c r="AI5" i="5"/>
  <c r="AC5" i="5"/>
  <c r="AB5" i="5"/>
  <c r="AA5" i="5"/>
  <c r="Z5" i="5"/>
  <c r="U5" i="5"/>
  <c r="T5" i="5"/>
  <c r="S5" i="5"/>
  <c r="R5" i="5"/>
  <c r="AN26" i="5" l="1"/>
  <c r="AO26" i="5"/>
  <c r="C42" i="8" s="1"/>
  <c r="L5" i="5" l="1"/>
  <c r="K5" i="5"/>
  <c r="J5" i="5"/>
  <c r="I5" i="5"/>
  <c r="U113" i="24" l="1"/>
  <c r="U112" i="24"/>
  <c r="U111" i="24"/>
  <c r="U110" i="24"/>
  <c r="U109" i="24"/>
  <c r="U108" i="24"/>
  <c r="U107" i="24"/>
  <c r="U106" i="24"/>
  <c r="U105" i="24"/>
  <c r="U104" i="24"/>
  <c r="U103" i="24"/>
  <c r="U102" i="24"/>
  <c r="U101" i="24"/>
  <c r="U100" i="24"/>
  <c r="U99" i="24"/>
  <c r="U98" i="24"/>
  <c r="U97" i="24"/>
  <c r="U96" i="24"/>
  <c r="U95" i="24"/>
  <c r="U94" i="24"/>
  <c r="U93" i="24"/>
  <c r="U92" i="24"/>
  <c r="U91" i="24"/>
  <c r="U90" i="24"/>
  <c r="U89" i="24"/>
  <c r="U88" i="24"/>
  <c r="U87" i="24"/>
  <c r="U86" i="24"/>
  <c r="U85" i="24"/>
  <c r="U84" i="24"/>
  <c r="U83" i="24"/>
  <c r="U82" i="24"/>
  <c r="U81" i="24"/>
  <c r="U80" i="24"/>
  <c r="U79" i="24"/>
  <c r="U78" i="24"/>
  <c r="U77" i="24"/>
  <c r="U76" i="24"/>
  <c r="U75" i="24"/>
  <c r="U74" i="24"/>
  <c r="U73" i="24"/>
  <c r="U72" i="24"/>
  <c r="U71" i="24"/>
  <c r="U70" i="24"/>
  <c r="U69" i="24"/>
  <c r="U68" i="24"/>
  <c r="U67" i="24"/>
  <c r="U66" i="24"/>
  <c r="U65" i="24"/>
  <c r="U64" i="24"/>
  <c r="U63" i="24"/>
  <c r="U62" i="24"/>
  <c r="U61" i="24"/>
  <c r="U60" i="24"/>
  <c r="U59" i="24"/>
  <c r="U58" i="24"/>
  <c r="U57" i="24"/>
  <c r="U56" i="24"/>
  <c r="U55" i="24"/>
  <c r="U54" i="24"/>
  <c r="U53" i="24"/>
  <c r="U52" i="24"/>
  <c r="U51" i="24"/>
  <c r="U50" i="24"/>
  <c r="U49" i="24"/>
  <c r="U48" i="24"/>
  <c r="U47" i="24"/>
  <c r="U46" i="24"/>
  <c r="U45" i="24"/>
  <c r="U44" i="24"/>
  <c r="U43" i="24"/>
  <c r="U42" i="24"/>
  <c r="U41" i="24"/>
  <c r="U40" i="24"/>
  <c r="U39" i="24"/>
  <c r="U38" i="24"/>
  <c r="U37" i="24"/>
  <c r="U36" i="24"/>
  <c r="U35" i="24"/>
  <c r="U34" i="24"/>
  <c r="U33" i="24"/>
  <c r="U32" i="24"/>
  <c r="U31" i="24"/>
  <c r="U30" i="24"/>
  <c r="U29" i="24"/>
  <c r="U28" i="24"/>
  <c r="U27" i="24"/>
  <c r="U26" i="24"/>
  <c r="U25" i="24"/>
  <c r="U24" i="24"/>
  <c r="U23" i="24"/>
  <c r="U22" i="24"/>
  <c r="U21" i="24"/>
  <c r="U20" i="24"/>
  <c r="U19" i="24"/>
  <c r="U18" i="24"/>
  <c r="U17" i="24"/>
  <c r="U16" i="24"/>
  <c r="U15" i="24"/>
  <c r="U14" i="24"/>
  <c r="U13" i="24"/>
  <c r="U12" i="24"/>
  <c r="U11" i="24"/>
  <c r="U10" i="24"/>
  <c r="U9" i="24"/>
  <c r="U8" i="24"/>
  <c r="U7" i="24"/>
  <c r="U6" i="24"/>
  <c r="T115" i="24"/>
  <c r="S115" i="24"/>
  <c r="Q112" i="24"/>
  <c r="Q111" i="24"/>
  <c r="Q110" i="24"/>
  <c r="Q109" i="24"/>
  <c r="Q108" i="24"/>
  <c r="Q107" i="24"/>
  <c r="Q106" i="24"/>
  <c r="Q105" i="24"/>
  <c r="Q104" i="24"/>
  <c r="Q103" i="24"/>
  <c r="Q102" i="24"/>
  <c r="Q101" i="24"/>
  <c r="Q100" i="24"/>
  <c r="Q99" i="24"/>
  <c r="Q98" i="24"/>
  <c r="Q97" i="24"/>
  <c r="Q96" i="24"/>
  <c r="Q95" i="24"/>
  <c r="Q94" i="24"/>
  <c r="Q93" i="24"/>
  <c r="Q92" i="24"/>
  <c r="Q91" i="24"/>
  <c r="Q90" i="24"/>
  <c r="Q89" i="24"/>
  <c r="Q88" i="24"/>
  <c r="Q87" i="24"/>
  <c r="Q86" i="24"/>
  <c r="Q85" i="24"/>
  <c r="Q84" i="24"/>
  <c r="Q83" i="24"/>
  <c r="Q82" i="24"/>
  <c r="Q81" i="24"/>
  <c r="Q80" i="24"/>
  <c r="Q79" i="24"/>
  <c r="Q78" i="24"/>
  <c r="Q77" i="24"/>
  <c r="Q76" i="24"/>
  <c r="Q75" i="24"/>
  <c r="Q74" i="24"/>
  <c r="Q73" i="24"/>
  <c r="Q72" i="24"/>
  <c r="Q71" i="24"/>
  <c r="Q70" i="24"/>
  <c r="Q69" i="24"/>
  <c r="Q68" i="24"/>
  <c r="Q67" i="24"/>
  <c r="Q66" i="24"/>
  <c r="Q65" i="24"/>
  <c r="Q64" i="24"/>
  <c r="Q63" i="24"/>
  <c r="Q62" i="24"/>
  <c r="Q61" i="24"/>
  <c r="Q60" i="24"/>
  <c r="Q59" i="24"/>
  <c r="Q58" i="24"/>
  <c r="Q57" i="24"/>
  <c r="Q56" i="24"/>
  <c r="Q55" i="24"/>
  <c r="Q54" i="24"/>
  <c r="Q53" i="24"/>
  <c r="Q52" i="24"/>
  <c r="Q51" i="24"/>
  <c r="Q50" i="24"/>
  <c r="Q49" i="24"/>
  <c r="Q48" i="24"/>
  <c r="Q47" i="24"/>
  <c r="Q46" i="24"/>
  <c r="Q45" i="24"/>
  <c r="Q44" i="24"/>
  <c r="Q43" i="24"/>
  <c r="Q42" i="24"/>
  <c r="Q41" i="24"/>
  <c r="Q40" i="24"/>
  <c r="Q39" i="24"/>
  <c r="Q38" i="24"/>
  <c r="Q37" i="24"/>
  <c r="Q36" i="24"/>
  <c r="Q35" i="24"/>
  <c r="Q34" i="24"/>
  <c r="Q33" i="24"/>
  <c r="Q32" i="24"/>
  <c r="Q31" i="24"/>
  <c r="Q30" i="24"/>
  <c r="Q29" i="24"/>
  <c r="Q28" i="24"/>
  <c r="Q27" i="24"/>
  <c r="Q26" i="24"/>
  <c r="Q25" i="24"/>
  <c r="Q24" i="24"/>
  <c r="Q23" i="24"/>
  <c r="Q22" i="24"/>
  <c r="Q21" i="24"/>
  <c r="Q20" i="24"/>
  <c r="Q19" i="24"/>
  <c r="Q18" i="24"/>
  <c r="Q17" i="24"/>
  <c r="Q16" i="24"/>
  <c r="Q15" i="24"/>
  <c r="Q14" i="24"/>
  <c r="Q13" i="24"/>
  <c r="Q12" i="24"/>
  <c r="Q11" i="24"/>
  <c r="Q10" i="24"/>
  <c r="Q9" i="24"/>
  <c r="Q8" i="24"/>
  <c r="Q7" i="24"/>
  <c r="Q6" i="24"/>
  <c r="L115" i="24"/>
  <c r="L112" i="24"/>
  <c r="L111" i="24"/>
  <c r="L110" i="24"/>
  <c r="L109" i="24"/>
  <c r="L108" i="24"/>
  <c r="L107" i="24"/>
  <c r="L106" i="24"/>
  <c r="L105" i="24"/>
  <c r="L104" i="24"/>
  <c r="L103" i="24"/>
  <c r="L102" i="24"/>
  <c r="L101" i="24"/>
  <c r="L100" i="24"/>
  <c r="L99" i="24"/>
  <c r="L98" i="24"/>
  <c r="L97" i="24"/>
  <c r="L96" i="24"/>
  <c r="L95" i="24"/>
  <c r="L94" i="24"/>
  <c r="L93" i="24"/>
  <c r="L92" i="24"/>
  <c r="L91" i="24"/>
  <c r="L90" i="24"/>
  <c r="L89" i="24"/>
  <c r="L88" i="24"/>
  <c r="L87" i="24"/>
  <c r="L86" i="24"/>
  <c r="L85" i="24"/>
  <c r="L84" i="24"/>
  <c r="L83" i="24"/>
  <c r="L82" i="24"/>
  <c r="L81" i="24"/>
  <c r="L80" i="24"/>
  <c r="L79" i="24"/>
  <c r="L78" i="24"/>
  <c r="L77" i="24"/>
  <c r="L76" i="24"/>
  <c r="L75" i="24"/>
  <c r="L74" i="24"/>
  <c r="L73" i="24"/>
  <c r="L72" i="24"/>
  <c r="L71" i="24"/>
  <c r="L70" i="24"/>
  <c r="L69" i="24"/>
  <c r="L68" i="24"/>
  <c r="L67" i="24"/>
  <c r="L66" i="24"/>
  <c r="L65" i="24"/>
  <c r="L64" i="24"/>
  <c r="L63" i="24"/>
  <c r="L62" i="24"/>
  <c r="L61" i="24"/>
  <c r="L60" i="24"/>
  <c r="L59" i="24"/>
  <c r="L58" i="24"/>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L9" i="24"/>
  <c r="L8" i="24"/>
  <c r="L7" i="24"/>
  <c r="L6" i="24"/>
  <c r="K8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I11" i="24"/>
  <c r="I10" i="24"/>
  <c r="I9" i="24"/>
  <c r="I8" i="24"/>
  <c r="I7" i="24"/>
  <c r="I6" i="24"/>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T115" i="7"/>
  <c r="S115"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K83" i="7"/>
  <c r="AG5" i="24" l="1"/>
  <c r="AF5" i="24"/>
  <c r="AE5" i="24"/>
  <c r="AD5" i="24"/>
  <c r="AC5" i="24"/>
  <c r="AB5" i="24"/>
  <c r="AA5" i="24"/>
  <c r="Z5" i="24"/>
  <c r="Y5" i="24"/>
  <c r="P5" i="24"/>
  <c r="K5" i="24"/>
  <c r="J5" i="24"/>
  <c r="H5" i="24"/>
  <c r="G5" i="24"/>
  <c r="F5" i="24"/>
  <c r="E5" i="24"/>
  <c r="D5" i="24"/>
  <c r="Y5" i="7"/>
  <c r="AG5" i="7"/>
  <c r="AF5" i="7"/>
  <c r="AE5" i="7"/>
  <c r="AD5" i="7"/>
  <c r="AC5" i="7"/>
  <c r="AB5" i="7"/>
  <c r="AA5" i="7"/>
  <c r="Z5" i="7"/>
  <c r="P5" i="7"/>
  <c r="K5" i="7"/>
  <c r="J5" i="7"/>
  <c r="H5" i="7"/>
  <c r="G5" i="7"/>
  <c r="F5" i="7"/>
  <c r="E5" i="7"/>
  <c r="D5" i="7"/>
  <c r="H97" i="23"/>
  <c r="H96" i="23"/>
  <c r="H95" i="23"/>
  <c r="H94" i="23"/>
  <c r="H93" i="23"/>
  <c r="H92" i="23"/>
  <c r="H91" i="23"/>
  <c r="H90" i="23"/>
  <c r="H89" i="23"/>
  <c r="H88" i="23"/>
  <c r="H87" i="23"/>
  <c r="H86" i="23"/>
  <c r="H85" i="23"/>
  <c r="H84" i="23"/>
  <c r="H83" i="23"/>
  <c r="H82" i="23"/>
  <c r="H81" i="23"/>
  <c r="H80" i="23"/>
  <c r="H77" i="23"/>
  <c r="H76" i="23"/>
  <c r="H75" i="23"/>
  <c r="H74" i="23"/>
  <c r="H73" i="23"/>
  <c r="H72" i="23"/>
  <c r="H71" i="23"/>
  <c r="H70" i="23"/>
  <c r="H69" i="23"/>
  <c r="H68" i="23"/>
  <c r="H67" i="23"/>
  <c r="H66" i="23"/>
  <c r="H65" i="23"/>
  <c r="H64" i="23"/>
  <c r="H63" i="23"/>
  <c r="H60" i="23"/>
  <c r="H58" i="23"/>
  <c r="H57" i="23"/>
  <c r="H56" i="23"/>
  <c r="H55" i="23"/>
  <c r="H54" i="23"/>
  <c r="H53" i="23"/>
  <c r="H52" i="23"/>
  <c r="H51" i="23"/>
  <c r="H50" i="23"/>
  <c r="H49" i="23"/>
  <c r="H48" i="23"/>
  <c r="H46" i="23"/>
  <c r="H45" i="23"/>
  <c r="H44" i="23"/>
  <c r="H43" i="23"/>
  <c r="H42" i="23"/>
  <c r="H41" i="23"/>
  <c r="H40" i="23"/>
  <c r="H39" i="23"/>
  <c r="H37" i="23"/>
  <c r="H32" i="23"/>
  <c r="H31" i="23"/>
  <c r="H30" i="23"/>
  <c r="H29" i="23"/>
  <c r="H28" i="23"/>
  <c r="H27" i="23"/>
  <c r="M97" i="23"/>
  <c r="M96" i="23"/>
  <c r="M95" i="23"/>
  <c r="M94" i="23"/>
  <c r="M93" i="23"/>
  <c r="M92" i="23"/>
  <c r="M91" i="23"/>
  <c r="M90" i="23"/>
  <c r="M89" i="23"/>
  <c r="M88" i="23"/>
  <c r="M87" i="23"/>
  <c r="M86" i="23"/>
  <c r="M85" i="23"/>
  <c r="M84" i="23"/>
  <c r="M83" i="23"/>
  <c r="M82" i="23"/>
  <c r="M81" i="23"/>
  <c r="M80" i="23"/>
  <c r="M79" i="23"/>
  <c r="M77" i="23"/>
  <c r="M76" i="23"/>
  <c r="M75" i="23"/>
  <c r="M74" i="23"/>
  <c r="M73" i="23"/>
  <c r="M72" i="23"/>
  <c r="M71" i="23"/>
  <c r="M70" i="23"/>
  <c r="M69" i="23"/>
  <c r="M68" i="23"/>
  <c r="M67" i="23"/>
  <c r="M66" i="23"/>
  <c r="M65" i="23"/>
  <c r="M64" i="23"/>
  <c r="M63" i="23"/>
  <c r="M62" i="23"/>
  <c r="M61" i="23"/>
  <c r="M60" i="23"/>
  <c r="M58" i="23"/>
  <c r="M57" i="23"/>
  <c r="M56" i="23"/>
  <c r="M55" i="23"/>
  <c r="M54" i="23"/>
  <c r="M53" i="23"/>
  <c r="M52" i="23"/>
  <c r="M51" i="23"/>
  <c r="M50" i="23"/>
  <c r="M49" i="23"/>
  <c r="M48" i="23"/>
  <c r="M47" i="23"/>
  <c r="M46" i="23"/>
  <c r="M45" i="23"/>
  <c r="M44" i="23"/>
  <c r="M43" i="23"/>
  <c r="M42" i="23"/>
  <c r="M41" i="23"/>
  <c r="M40" i="23"/>
  <c r="M39" i="23"/>
  <c r="M37" i="23"/>
  <c r="M36" i="23"/>
  <c r="M35" i="23"/>
  <c r="M34" i="23"/>
  <c r="M33" i="23"/>
  <c r="M32" i="23"/>
  <c r="M31" i="23"/>
  <c r="M30" i="23"/>
  <c r="M29" i="23"/>
  <c r="M28" i="23"/>
  <c r="M27" i="23"/>
  <c r="S153" i="1"/>
  <c r="S152" i="1"/>
  <c r="S151" i="1"/>
  <c r="S150" i="1"/>
  <c r="S149" i="1"/>
  <c r="S144" i="1"/>
  <c r="S143" i="1"/>
  <c r="S142" i="1"/>
  <c r="S141" i="1"/>
  <c r="S140" i="1"/>
  <c r="S139" i="1"/>
  <c r="S138" i="1"/>
  <c r="S137" i="1"/>
  <c r="S136" i="1"/>
  <c r="S135" i="1"/>
  <c r="S134" i="1"/>
  <c r="S133" i="1"/>
  <c r="S132" i="1"/>
  <c r="S131" i="1"/>
  <c r="S130" i="1"/>
  <c r="S129" i="1"/>
  <c r="S128" i="1"/>
  <c r="S125" i="1"/>
  <c r="S124" i="1"/>
  <c r="S123" i="1"/>
  <c r="S122" i="1"/>
  <c r="S121" i="1"/>
  <c r="S120" i="1"/>
  <c r="S119" i="1"/>
  <c r="S118" i="1"/>
  <c r="S117" i="1"/>
  <c r="S116" i="1"/>
  <c r="S115" i="1"/>
  <c r="S114" i="1"/>
  <c r="S113" i="1"/>
  <c r="S112" i="1"/>
  <c r="S111" i="1"/>
  <c r="S110" i="1"/>
  <c r="S109" i="1"/>
  <c r="S108" i="1"/>
  <c r="S107" i="1"/>
  <c r="S106" i="1"/>
  <c r="S105" i="1"/>
  <c r="S104" i="1"/>
  <c r="S97" i="1"/>
  <c r="S96" i="1"/>
  <c r="S95" i="1"/>
  <c r="S94" i="1"/>
  <c r="S93" i="1"/>
  <c r="S88" i="1"/>
  <c r="S87" i="1"/>
  <c r="S86" i="1"/>
  <c r="S85" i="1"/>
  <c r="S84" i="1"/>
  <c r="S83" i="1"/>
  <c r="S82" i="1"/>
  <c r="S81" i="1"/>
  <c r="S80" i="1"/>
  <c r="S79" i="1"/>
  <c r="S78" i="1"/>
  <c r="S77" i="1"/>
  <c r="S76" i="1"/>
  <c r="S75" i="1"/>
  <c r="S74" i="1"/>
  <c r="S73" i="1"/>
  <c r="S70" i="1"/>
  <c r="S69" i="1"/>
  <c r="S68" i="1"/>
  <c r="S67" i="1"/>
  <c r="S66" i="1"/>
  <c r="S65" i="1"/>
  <c r="S64" i="1"/>
  <c r="S63" i="1"/>
  <c r="S62" i="1"/>
  <c r="S61" i="1"/>
  <c r="S60" i="1"/>
  <c r="S59" i="1"/>
  <c r="S58" i="1"/>
  <c r="S57" i="1"/>
  <c r="S56" i="1"/>
  <c r="S55" i="1"/>
  <c r="S54" i="1"/>
  <c r="S53" i="1"/>
  <c r="S52" i="1"/>
  <c r="S51" i="1"/>
  <c r="S50" i="1"/>
  <c r="S49" i="1"/>
  <c r="G144" i="1" l="1"/>
  <c r="G143" i="1"/>
  <c r="G142" i="1"/>
  <c r="G141" i="1"/>
  <c r="G140" i="1"/>
  <c r="G139" i="1"/>
  <c r="G138" i="1"/>
  <c r="G137" i="1"/>
  <c r="G136" i="1"/>
  <c r="G135" i="1"/>
  <c r="G134" i="1"/>
  <c r="G133" i="1"/>
  <c r="G132" i="1"/>
  <c r="G131" i="1"/>
  <c r="G130" i="1"/>
  <c r="G129" i="1"/>
  <c r="G128" i="1"/>
  <c r="G125" i="1"/>
  <c r="G124" i="1"/>
  <c r="G123" i="1"/>
  <c r="G122" i="1"/>
  <c r="G121" i="1"/>
  <c r="G120" i="1"/>
  <c r="G119" i="1"/>
  <c r="G118" i="1"/>
  <c r="G117" i="1"/>
  <c r="G116" i="1"/>
  <c r="G115" i="1"/>
  <c r="G114" i="1"/>
  <c r="G113" i="1"/>
  <c r="G112" i="1"/>
  <c r="G111" i="1"/>
  <c r="G110" i="1"/>
  <c r="G109" i="1"/>
  <c r="G108" i="1"/>
  <c r="G107" i="1"/>
  <c r="G106" i="1"/>
  <c r="G105" i="1"/>
  <c r="G104" i="1"/>
  <c r="G88" i="1"/>
  <c r="G87" i="1"/>
  <c r="G86" i="1"/>
  <c r="G85" i="1"/>
  <c r="G84" i="1"/>
  <c r="G83" i="1"/>
  <c r="G82" i="1"/>
  <c r="G81" i="1"/>
  <c r="G80" i="1"/>
  <c r="G79" i="1"/>
  <c r="G78" i="1"/>
  <c r="G77" i="1"/>
  <c r="G76" i="1"/>
  <c r="G75" i="1"/>
  <c r="G74" i="1"/>
  <c r="G73" i="1"/>
  <c r="G70" i="1"/>
  <c r="G69" i="1"/>
  <c r="G68" i="1"/>
  <c r="G67" i="1"/>
  <c r="G66" i="1"/>
  <c r="G65" i="1"/>
  <c r="G64" i="1"/>
  <c r="G63" i="1"/>
  <c r="G62" i="1"/>
  <c r="G61" i="1"/>
  <c r="G60" i="1"/>
  <c r="G59" i="1"/>
  <c r="G58" i="1"/>
  <c r="G57" i="1"/>
  <c r="G56" i="1"/>
  <c r="G55" i="1"/>
  <c r="G54" i="1"/>
  <c r="G53" i="1"/>
  <c r="G52" i="1"/>
  <c r="G51" i="1"/>
  <c r="G50" i="1"/>
  <c r="G49" i="1"/>
  <c r="D97" i="14"/>
  <c r="D12" i="14" l="1"/>
  <c r="B11" i="12"/>
  <c r="DS3" i="12" l="1"/>
  <c r="P3" i="12"/>
  <c r="O3" i="12"/>
  <c r="N3" i="12"/>
  <c r="C11" i="12" l="1"/>
  <c r="M3" i="12"/>
  <c r="K84" i="24" l="1"/>
  <c r="K84" i="7"/>
  <c r="K144" i="1" l="1"/>
  <c r="K139" i="1"/>
  <c r="K84" i="1" l="1"/>
  <c r="L84" i="1" s="1"/>
  <c r="J84" i="23" l="1"/>
  <c r="J86" i="23"/>
  <c r="J67" i="23"/>
  <c r="J85" i="23"/>
  <c r="J69" i="23"/>
  <c r="J37" i="23"/>
  <c r="J32" i="23"/>
  <c r="J31" i="23"/>
  <c r="J58" i="23"/>
  <c r="J77" i="23"/>
  <c r="J76" i="23"/>
  <c r="J73" i="23"/>
  <c r="J72" i="23"/>
  <c r="J71" i="23"/>
  <c r="J70" i="23"/>
  <c r="J92" i="23"/>
  <c r="J88" i="23"/>
  <c r="J60" i="23"/>
  <c r="J83" i="23"/>
  <c r="J82" i="23"/>
  <c r="J36" i="23"/>
  <c r="J35" i="23"/>
  <c r="J56" i="23"/>
  <c r="E112" i="7"/>
  <c r="D112" i="7"/>
  <c r="E105" i="7"/>
  <c r="D105" i="7"/>
  <c r="E100" i="7"/>
  <c r="D100" i="7"/>
  <c r="E86" i="7"/>
  <c r="D86" i="7"/>
  <c r="D85" i="7"/>
  <c r="E79" i="7"/>
  <c r="D79" i="7"/>
  <c r="E78" i="7"/>
  <c r="D78" i="7"/>
  <c r="E77" i="7"/>
  <c r="D77" i="7"/>
  <c r="E76" i="7"/>
  <c r="D76" i="7"/>
  <c r="E75" i="7"/>
  <c r="D75" i="7"/>
  <c r="E74" i="7"/>
  <c r="D74" i="7"/>
  <c r="E73" i="7"/>
  <c r="D73" i="7"/>
  <c r="E72" i="7"/>
  <c r="D72" i="7"/>
  <c r="E71" i="7"/>
  <c r="D71" i="7"/>
  <c r="E70" i="7"/>
  <c r="D70" i="7"/>
  <c r="E69" i="7"/>
  <c r="D69" i="7"/>
  <c r="E64" i="7"/>
  <c r="D64" i="7"/>
  <c r="E63" i="7"/>
  <c r="D63" i="7"/>
  <c r="E62" i="7"/>
  <c r="D62" i="7"/>
  <c r="E61" i="7"/>
  <c r="D61" i="7"/>
  <c r="E60" i="7"/>
  <c r="D60" i="7"/>
  <c r="E54" i="7"/>
  <c r="D54" i="7"/>
  <c r="E53" i="7"/>
  <c r="D53" i="7"/>
  <c r="E52" i="7"/>
  <c r="D52" i="7"/>
  <c r="E51" i="7"/>
  <c r="D51" i="7"/>
  <c r="E50" i="7"/>
  <c r="D50" i="7"/>
  <c r="E49" i="7"/>
  <c r="D49" i="7"/>
  <c r="E48" i="7"/>
  <c r="D48" i="7"/>
  <c r="E47" i="7"/>
  <c r="D47" i="7"/>
  <c r="E46" i="7"/>
  <c r="D46" i="7"/>
  <c r="E44" i="7"/>
  <c r="D44" i="7"/>
  <c r="E43" i="7"/>
  <c r="D43" i="7"/>
  <c r="E42" i="7"/>
  <c r="D42" i="7"/>
  <c r="E41" i="7"/>
  <c r="D41" i="7"/>
  <c r="E34" i="7"/>
  <c r="D34" i="7"/>
  <c r="E29" i="7"/>
  <c r="D29" i="7"/>
  <c r="E28" i="7"/>
  <c r="D28" i="7"/>
  <c r="E27" i="7"/>
  <c r="D27" i="7"/>
  <c r="E26" i="7"/>
  <c r="D26" i="7"/>
  <c r="E24" i="7"/>
  <c r="D24" i="7"/>
  <c r="E11" i="7"/>
  <c r="D11" i="7"/>
  <c r="D9" i="7"/>
  <c r="D8" i="7"/>
  <c r="D7" i="7"/>
  <c r="F46" i="8"/>
  <c r="H43" i="1"/>
  <c r="K20" i="8"/>
  <c r="K136" i="1"/>
  <c r="K81" i="1"/>
  <c r="J68" i="23" l="1"/>
  <c r="K43" i="1"/>
  <c r="L144" i="1" s="1"/>
  <c r="P144" i="1" s="1"/>
  <c r="P84" i="1"/>
  <c r="L81" i="1"/>
  <c r="K153" i="1"/>
  <c r="K152" i="1"/>
  <c r="K151" i="1"/>
  <c r="K150" i="1"/>
  <c r="K149" i="1"/>
  <c r="K135" i="1"/>
  <c r="K97" i="1"/>
  <c r="L97" i="1" s="1"/>
  <c r="K96" i="1"/>
  <c r="L96" i="1" s="1"/>
  <c r="K95" i="1"/>
  <c r="L95" i="1" s="1"/>
  <c r="K94" i="1"/>
  <c r="L94" i="1" s="1"/>
  <c r="D17" i="7" s="1"/>
  <c r="K93" i="1"/>
  <c r="L93" i="1" s="1"/>
  <c r="D16" i="7" s="1"/>
  <c r="K88" i="1"/>
  <c r="L88" i="1" s="1"/>
  <c r="K87" i="1"/>
  <c r="L87" i="1" s="1"/>
  <c r="K86" i="1"/>
  <c r="L86" i="1" s="1"/>
  <c r="K85" i="1"/>
  <c r="L85" i="1" s="1"/>
  <c r="K82" i="1"/>
  <c r="L82" i="1" s="1"/>
  <c r="K80" i="1"/>
  <c r="L80" i="1" s="1"/>
  <c r="K79" i="1"/>
  <c r="L79" i="1" s="1"/>
  <c r="K78" i="1"/>
  <c r="L78" i="1" s="1"/>
  <c r="K77" i="1"/>
  <c r="L77" i="1" s="1"/>
  <c r="K74" i="1"/>
  <c r="L74" i="1" s="1"/>
  <c r="K73" i="1"/>
  <c r="L73"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5" i="1"/>
  <c r="L55" i="1" s="1"/>
  <c r="K54" i="1"/>
  <c r="L54" i="1" s="1"/>
  <c r="K53" i="1"/>
  <c r="L53" i="1" s="1"/>
  <c r="K52" i="1"/>
  <c r="L52" i="1" s="1"/>
  <c r="K51" i="1"/>
  <c r="L51" i="1" s="1"/>
  <c r="K50" i="1"/>
  <c r="L50" i="1" s="1"/>
  <c r="K49" i="1"/>
  <c r="L49" i="1" s="1"/>
  <c r="AA4" i="13"/>
  <c r="AD7" i="13"/>
  <c r="L146" i="1" l="1"/>
  <c r="L148" i="1"/>
  <c r="L127" i="1"/>
  <c r="P127" i="1" s="1"/>
  <c r="L147" i="1"/>
  <c r="L139" i="1"/>
  <c r="D59" i="7" s="1"/>
  <c r="P81" i="1"/>
  <c r="P139" i="1" l="1"/>
  <c r="E59" i="7" s="1"/>
  <c r="N45" i="8" l="1"/>
  <c r="I48" i="8"/>
  <c r="J97" i="23"/>
  <c r="J96" i="23"/>
  <c r="J95" i="23"/>
  <c r="J94" i="23"/>
  <c r="J93" i="23"/>
  <c r="J91" i="23"/>
  <c r="J90" i="23"/>
  <c r="J89" i="23"/>
  <c r="J87" i="23"/>
  <c r="J81" i="23"/>
  <c r="J80" i="23"/>
  <c r="J79" i="23"/>
  <c r="J75" i="23"/>
  <c r="J74" i="23"/>
  <c r="J66" i="23"/>
  <c r="J65" i="23"/>
  <c r="J64" i="23"/>
  <c r="J63" i="23"/>
  <c r="J62" i="23"/>
  <c r="J61" i="23"/>
  <c r="J57" i="23"/>
  <c r="J55" i="23"/>
  <c r="J54" i="23"/>
  <c r="J53" i="23"/>
  <c r="J52" i="23"/>
  <c r="J51" i="23"/>
  <c r="J50" i="23"/>
  <c r="J49" i="23"/>
  <c r="J48" i="23"/>
  <c r="J47" i="23"/>
  <c r="J46" i="23"/>
  <c r="J45" i="23"/>
  <c r="J44" i="23"/>
  <c r="J43" i="23"/>
  <c r="J42" i="23"/>
  <c r="J41" i="23"/>
  <c r="J40" i="23"/>
  <c r="J39" i="23"/>
  <c r="J34" i="23"/>
  <c r="J33" i="23"/>
  <c r="J30" i="23"/>
  <c r="J29" i="23"/>
  <c r="J28" i="23"/>
  <c r="D6" i="24" l="1"/>
  <c r="F112" i="7" l="1"/>
  <c r="F105" i="7"/>
  <c r="F100" i="7"/>
  <c r="F86" i="7"/>
  <c r="F79" i="7"/>
  <c r="F78" i="7"/>
  <c r="F77" i="7"/>
  <c r="F76" i="7"/>
  <c r="F74" i="7"/>
  <c r="F73" i="7"/>
  <c r="F72" i="7"/>
  <c r="F71" i="7"/>
  <c r="F70" i="7"/>
  <c r="F69" i="7"/>
  <c r="F64" i="7"/>
  <c r="F63" i="7"/>
  <c r="F62" i="7"/>
  <c r="F61" i="7"/>
  <c r="F60" i="7"/>
  <c r="F59" i="7"/>
  <c r="F54" i="7"/>
  <c r="F53" i="7"/>
  <c r="F52" i="7"/>
  <c r="F51" i="7"/>
  <c r="F50" i="7"/>
  <c r="F49" i="7"/>
  <c r="F48" i="7"/>
  <c r="F47" i="7"/>
  <c r="F46" i="7"/>
  <c r="F44" i="7"/>
  <c r="F43" i="7"/>
  <c r="F42" i="7"/>
  <c r="F41" i="7"/>
  <c r="F34" i="7"/>
  <c r="F29" i="7"/>
  <c r="F28" i="7"/>
  <c r="F27" i="7"/>
  <c r="F26" i="7"/>
  <c r="F24" i="7"/>
  <c r="E112" i="24" l="1"/>
  <c r="E111" i="24"/>
  <c r="E110" i="24"/>
  <c r="E108" i="24"/>
  <c r="E105" i="24"/>
  <c r="E101" i="24"/>
  <c r="E100" i="24"/>
  <c r="E98" i="24"/>
  <c r="E97" i="24"/>
  <c r="E94" i="24"/>
  <c r="E92" i="24"/>
  <c r="E89" i="24"/>
  <c r="E87" i="24"/>
  <c r="E86" i="24"/>
  <c r="E85" i="24"/>
  <c r="E82" i="24"/>
  <c r="E80" i="24"/>
  <c r="E78" i="24"/>
  <c r="E77" i="24"/>
  <c r="E76" i="24"/>
  <c r="E75" i="24"/>
  <c r="E74" i="24"/>
  <c r="E73" i="24"/>
  <c r="E71" i="24"/>
  <c r="E69" i="24"/>
  <c r="E67" i="24"/>
  <c r="E66" i="24"/>
  <c r="E65" i="24"/>
  <c r="E63" i="24"/>
  <c r="E62" i="24"/>
  <c r="E61" i="24"/>
  <c r="E60" i="24"/>
  <c r="E58" i="24"/>
  <c r="E57" i="24"/>
  <c r="E55" i="24"/>
  <c r="E54" i="24"/>
  <c r="E53" i="24"/>
  <c r="E52" i="24"/>
  <c r="E51" i="24"/>
  <c r="E50" i="24"/>
  <c r="E49" i="24"/>
  <c r="E48" i="24"/>
  <c r="E47" i="24"/>
  <c r="E46" i="24"/>
  <c r="E45" i="24"/>
  <c r="E44" i="24"/>
  <c r="E43" i="24"/>
  <c r="E42" i="24"/>
  <c r="E41" i="24"/>
  <c r="E39" i="24"/>
  <c r="E38" i="24"/>
  <c r="E37" i="24"/>
  <c r="E36" i="24"/>
  <c r="E34" i="24"/>
  <c r="E32" i="24"/>
  <c r="E30" i="24"/>
  <c r="E29" i="24"/>
  <c r="E28" i="24"/>
  <c r="E27" i="24"/>
  <c r="E26" i="24"/>
  <c r="E25" i="24"/>
  <c r="E22" i="24"/>
  <c r="E21" i="24"/>
  <c r="E20" i="24"/>
  <c r="E19" i="24"/>
  <c r="E17" i="24"/>
  <c r="E16" i="24"/>
  <c r="E13" i="24"/>
  <c r="E12" i="24"/>
  <c r="E11" i="24"/>
  <c r="E10" i="24"/>
  <c r="E9" i="24"/>
  <c r="E8" i="24"/>
  <c r="E7" i="24"/>
  <c r="D115" i="24"/>
  <c r="D112" i="24"/>
  <c r="F112" i="24" s="1"/>
  <c r="D111" i="24"/>
  <c r="F111" i="24" s="1"/>
  <c r="D110" i="24"/>
  <c r="D109" i="24"/>
  <c r="D108" i="24"/>
  <c r="D107" i="24"/>
  <c r="D106" i="24"/>
  <c r="D105" i="24"/>
  <c r="D104" i="24"/>
  <c r="D103" i="24"/>
  <c r="D102" i="24"/>
  <c r="D101" i="24"/>
  <c r="D100" i="24"/>
  <c r="D99" i="24"/>
  <c r="D98" i="24"/>
  <c r="D97" i="24"/>
  <c r="D96" i="24"/>
  <c r="D95" i="24"/>
  <c r="D94" i="24"/>
  <c r="F94" i="24" s="1"/>
  <c r="D93" i="24"/>
  <c r="D92" i="24"/>
  <c r="D91" i="24"/>
  <c r="D90" i="24"/>
  <c r="D89" i="24"/>
  <c r="D88" i="24"/>
  <c r="D87" i="24"/>
  <c r="D86" i="24"/>
  <c r="F86" i="24" s="1"/>
  <c r="D85" i="24"/>
  <c r="D84" i="24"/>
  <c r="D83" i="24"/>
  <c r="D82" i="24"/>
  <c r="D81" i="24"/>
  <c r="D80" i="24"/>
  <c r="F80" i="24" s="1"/>
  <c r="D79" i="24"/>
  <c r="D78" i="24"/>
  <c r="F78" i="24" s="1"/>
  <c r="D77" i="24"/>
  <c r="D76" i="24"/>
  <c r="F76" i="24" s="1"/>
  <c r="D75" i="24"/>
  <c r="D74" i="24"/>
  <c r="D73" i="24"/>
  <c r="D72" i="24"/>
  <c r="D71" i="24"/>
  <c r="D70" i="24"/>
  <c r="D69" i="24"/>
  <c r="D68" i="24"/>
  <c r="D67" i="24"/>
  <c r="D66" i="24"/>
  <c r="D65" i="24"/>
  <c r="D64" i="24"/>
  <c r="D63" i="24"/>
  <c r="D62" i="24"/>
  <c r="F62" i="24" s="1"/>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F74" i="24" l="1"/>
  <c r="F67" i="24"/>
  <c r="F60" i="24"/>
  <c r="F108" i="24"/>
  <c r="F66" i="24"/>
  <c r="F110" i="24"/>
  <c r="F71" i="24"/>
  <c r="F37" i="24"/>
  <c r="F65" i="24"/>
  <c r="F89" i="24"/>
  <c r="F36" i="24"/>
  <c r="F42" i="24"/>
  <c r="F46" i="24"/>
  <c r="F50" i="24"/>
  <c r="F54" i="24"/>
  <c r="F58" i="24"/>
  <c r="F82" i="24"/>
  <c r="F98" i="24"/>
  <c r="F13" i="24"/>
  <c r="F39" i="24"/>
  <c r="F12" i="24"/>
  <c r="F101" i="24"/>
  <c r="F11" i="24"/>
  <c r="F44" i="24"/>
  <c r="F48" i="24"/>
  <c r="F52" i="24"/>
  <c r="F57" i="24"/>
  <c r="F38" i="24"/>
  <c r="F9" i="24"/>
  <c r="F17" i="24"/>
  <c r="F10" i="24"/>
  <c r="F16" i="24"/>
  <c r="F32" i="24"/>
  <c r="F92" i="24"/>
  <c r="F100" i="24"/>
  <c r="F20" i="24"/>
  <c r="F22" i="24"/>
  <c r="F26" i="24"/>
  <c r="F28" i="24"/>
  <c r="F30" i="24"/>
  <c r="F34" i="24"/>
  <c r="F8" i="24"/>
  <c r="D113" i="24"/>
  <c r="D117" i="24" s="1"/>
  <c r="F41" i="24"/>
  <c r="F43" i="24"/>
  <c r="F45" i="24"/>
  <c r="F47" i="24"/>
  <c r="F49" i="24"/>
  <c r="F51" i="24"/>
  <c r="F53" i="24"/>
  <c r="F55" i="24"/>
  <c r="F61" i="24"/>
  <c r="F63" i="24"/>
  <c r="F69" i="24"/>
  <c r="F73" i="24"/>
  <c r="F75" i="24"/>
  <c r="F77" i="24"/>
  <c r="F85" i="24"/>
  <c r="F87" i="24"/>
  <c r="F97" i="24"/>
  <c r="F105" i="24"/>
  <c r="F7" i="24"/>
  <c r="F19" i="24"/>
  <c r="F21" i="24"/>
  <c r="F25" i="24"/>
  <c r="F27" i="24"/>
  <c r="F29" i="24"/>
  <c r="F11" i="7"/>
  <c r="P96" i="1"/>
  <c r="P94" i="1"/>
  <c r="E17" i="7" s="1"/>
  <c r="F17" i="7" s="1"/>
  <c r="P93" i="1"/>
  <c r="P97" i="1"/>
  <c r="AA10" i="13" l="1"/>
  <c r="E15" i="8"/>
  <c r="P95" i="1"/>
  <c r="E85" i="7"/>
  <c r="E16" i="7"/>
  <c r="F16" i="7" s="1"/>
  <c r="F47" i="8"/>
  <c r="L153" i="1"/>
  <c r="D55" i="7" s="1"/>
  <c r="E99" i="24"/>
  <c r="F99" i="24" s="1"/>
  <c r="E33" i="24"/>
  <c r="F33" i="24" s="1"/>
  <c r="E72" i="24"/>
  <c r="F72" i="24" s="1"/>
  <c r="E107" i="24"/>
  <c r="F107" i="24" s="1"/>
  <c r="E90" i="24"/>
  <c r="F90" i="24" s="1"/>
  <c r="E104" i="24"/>
  <c r="F104" i="24" s="1"/>
  <c r="E79" i="24"/>
  <c r="F79" i="24" s="1"/>
  <c r="J27" i="23"/>
  <c r="E93" i="24"/>
  <c r="F93" i="24" s="1"/>
  <c r="E84" i="24"/>
  <c r="F84" i="24" s="1"/>
  <c r="E88" i="24"/>
  <c r="F88" i="24" s="1"/>
  <c r="E24" i="24"/>
  <c r="F24" i="24" s="1"/>
  <c r="E15" i="24"/>
  <c r="F15" i="24" s="1"/>
  <c r="E56" i="24"/>
  <c r="F56" i="24" s="1"/>
  <c r="E31" i="24"/>
  <c r="F31" i="24" s="1"/>
  <c r="G98" i="23"/>
  <c r="E102" i="24"/>
  <c r="F102" i="24" s="1"/>
  <c r="E81" i="24"/>
  <c r="F81" i="24" s="1"/>
  <c r="E96" i="24"/>
  <c r="F96" i="24" s="1"/>
  <c r="E14" i="24"/>
  <c r="F14" i="24" s="1"/>
  <c r="E6" i="24"/>
  <c r="E23" i="24"/>
  <c r="F23" i="24" s="1"/>
  <c r="E35" i="24"/>
  <c r="F35" i="24" s="1"/>
  <c r="E40" i="24"/>
  <c r="F40" i="24" s="1"/>
  <c r="E68" i="24"/>
  <c r="F68" i="24" s="1"/>
  <c r="N55" i="8" l="1"/>
  <c r="M55" i="8"/>
  <c r="N56" i="8"/>
  <c r="N48" i="8"/>
  <c r="M50" i="8"/>
  <c r="N53" i="8"/>
  <c r="M53" i="8"/>
  <c r="N54" i="8"/>
  <c r="M56" i="8"/>
  <c r="M48" i="8"/>
  <c r="N51" i="8"/>
  <c r="M51" i="8"/>
  <c r="N52" i="8"/>
  <c r="M54" i="8"/>
  <c r="N49" i="8"/>
  <c r="M49" i="8"/>
  <c r="N50" i="8"/>
  <c r="M52" i="8"/>
  <c r="F6" i="24"/>
  <c r="L136" i="1"/>
  <c r="P153" i="1"/>
  <c r="L149" i="1"/>
  <c r="L150" i="1"/>
  <c r="D25" i="7" s="1"/>
  <c r="L151" i="1"/>
  <c r="D35" i="7" s="1"/>
  <c r="L152" i="1"/>
  <c r="D45" i="7" s="1"/>
  <c r="E59" i="24"/>
  <c r="F59" i="24" s="1"/>
  <c r="E70" i="24"/>
  <c r="F70" i="24" s="1"/>
  <c r="E95" i="24"/>
  <c r="F95" i="24" s="1"/>
  <c r="E64" i="24"/>
  <c r="F64" i="24" s="1"/>
  <c r="E91" i="24"/>
  <c r="F91" i="24" s="1"/>
  <c r="E109" i="24"/>
  <c r="F109" i="24" s="1"/>
  <c r="E103" i="24"/>
  <c r="F103" i="24" s="1"/>
  <c r="J98" i="23"/>
  <c r="E115" i="24"/>
  <c r="E83" i="24"/>
  <c r="F83" i="24" s="1"/>
  <c r="E18" i="24"/>
  <c r="F18" i="24" s="1"/>
  <c r="E106" i="24"/>
  <c r="F106" i="24" s="1"/>
  <c r="P149" i="1"/>
  <c r="K124" i="1"/>
  <c r="K125" i="1"/>
  <c r="L125" i="1" s="1"/>
  <c r="K122" i="1"/>
  <c r="G6" i="24" l="1" a="1"/>
  <c r="H6" i="24" a="1"/>
  <c r="D23" i="7"/>
  <c r="D22" i="7"/>
  <c r="E113" i="24"/>
  <c r="E117" i="24" s="1"/>
  <c r="Z16" i="13" s="1"/>
  <c r="K123" i="1"/>
  <c r="L123" i="1" s="1"/>
  <c r="D38" i="7" s="1"/>
  <c r="K104" i="1"/>
  <c r="L104" i="1" s="1"/>
  <c r="P104" i="1" s="1"/>
  <c r="K106" i="1"/>
  <c r="L106" i="1" s="1"/>
  <c r="P106" i="1" s="1"/>
  <c r="K107" i="1"/>
  <c r="L107" i="1" s="1"/>
  <c r="K108" i="1"/>
  <c r="L108" i="1" s="1"/>
  <c r="P108" i="1" s="1"/>
  <c r="K109" i="1"/>
  <c r="L109" i="1" s="1"/>
  <c r="K110" i="1"/>
  <c r="L110" i="1" s="1"/>
  <c r="K111" i="1"/>
  <c r="L111" i="1" s="1"/>
  <c r="P111" i="1" s="1"/>
  <c r="E55" i="7"/>
  <c r="F55" i="7" s="1"/>
  <c r="K105" i="1"/>
  <c r="L105" i="1" s="1"/>
  <c r="P152" i="1"/>
  <c r="E45" i="7" s="1"/>
  <c r="F45" i="7" s="1"/>
  <c r="D92" i="7"/>
  <c r="E92" i="7"/>
  <c r="P136" i="1"/>
  <c r="P151" i="1"/>
  <c r="E35" i="7" s="1"/>
  <c r="F35" i="7" s="1"/>
  <c r="P150" i="1"/>
  <c r="E25" i="7" s="1"/>
  <c r="F25" i="7" s="1"/>
  <c r="F113" i="24"/>
  <c r="G115" i="24"/>
  <c r="K115" i="24" s="1"/>
  <c r="F115" i="24"/>
  <c r="D106" i="7"/>
  <c r="L135" i="1"/>
  <c r="L124" i="1"/>
  <c r="L122" i="1"/>
  <c r="P88" i="1"/>
  <c r="P87" i="1"/>
  <c r="P86" i="1"/>
  <c r="K83" i="1"/>
  <c r="L83" i="1" s="1"/>
  <c r="P82" i="1"/>
  <c r="P79" i="1"/>
  <c r="K76" i="1"/>
  <c r="L76" i="1" s="1"/>
  <c r="K75" i="1"/>
  <c r="L75" i="1" s="1"/>
  <c r="K57" i="1"/>
  <c r="L57" i="1" s="1"/>
  <c r="K56" i="1"/>
  <c r="L56" i="1" s="1"/>
  <c r="D87" i="7" s="1"/>
  <c r="D80" i="7" l="1"/>
  <c r="H7" i="24"/>
  <c r="H26" i="24"/>
  <c r="H42" i="24"/>
  <c r="H58" i="24"/>
  <c r="H74" i="24"/>
  <c r="H90" i="24"/>
  <c r="H106" i="24"/>
  <c r="H38" i="24"/>
  <c r="H54" i="24"/>
  <c r="H70" i="24"/>
  <c r="H86" i="24"/>
  <c r="J86" i="24" s="1"/>
  <c r="H102" i="24"/>
  <c r="H30" i="24"/>
  <c r="H46" i="24"/>
  <c r="H62" i="24"/>
  <c r="H78" i="24"/>
  <c r="H94" i="24"/>
  <c r="H110" i="24"/>
  <c r="H34" i="24"/>
  <c r="H50" i="24"/>
  <c r="H66" i="24"/>
  <c r="H98" i="24"/>
  <c r="H82" i="24"/>
  <c r="H22" i="24"/>
  <c r="H6" i="24"/>
  <c r="H97" i="24"/>
  <c r="H81" i="24"/>
  <c r="J81" i="24" s="1"/>
  <c r="H65" i="24"/>
  <c r="H49" i="24"/>
  <c r="H33" i="24"/>
  <c r="H17" i="24"/>
  <c r="H108" i="24"/>
  <c r="H92" i="24"/>
  <c r="H76" i="24"/>
  <c r="H60" i="24"/>
  <c r="H44" i="24"/>
  <c r="H28" i="24"/>
  <c r="H12" i="24"/>
  <c r="H103" i="24"/>
  <c r="H87" i="24"/>
  <c r="H71" i="24"/>
  <c r="H55" i="24"/>
  <c r="H39" i="24"/>
  <c r="H23" i="24"/>
  <c r="H18" i="24"/>
  <c r="H109" i="24"/>
  <c r="H93" i="24"/>
  <c r="H77" i="24"/>
  <c r="H61" i="24"/>
  <c r="H45" i="24"/>
  <c r="H29" i="24"/>
  <c r="H13" i="24"/>
  <c r="H104" i="24"/>
  <c r="H88" i="24"/>
  <c r="H72" i="24"/>
  <c r="H56" i="24"/>
  <c r="H40" i="24"/>
  <c r="H24" i="24"/>
  <c r="H8" i="24"/>
  <c r="H99" i="24"/>
  <c r="H83" i="24"/>
  <c r="J83" i="24" s="1"/>
  <c r="H67" i="24"/>
  <c r="H51" i="24"/>
  <c r="H35" i="24"/>
  <c r="H19" i="24"/>
  <c r="H14" i="24"/>
  <c r="H105" i="24"/>
  <c r="H89" i="24"/>
  <c r="H73" i="24"/>
  <c r="H57" i="24"/>
  <c r="H41" i="24"/>
  <c r="H25" i="24"/>
  <c r="H9" i="24"/>
  <c r="H100" i="24"/>
  <c r="H84" i="24"/>
  <c r="J84" i="24" s="1"/>
  <c r="H68" i="24"/>
  <c r="H52" i="24"/>
  <c r="H36" i="24"/>
  <c r="H20" i="24"/>
  <c r="H111" i="24"/>
  <c r="H95" i="24"/>
  <c r="H79" i="24"/>
  <c r="H63" i="24"/>
  <c r="H47" i="24"/>
  <c r="H31" i="24"/>
  <c r="H15" i="24"/>
  <c r="H85" i="24"/>
  <c r="J85" i="24" s="1"/>
  <c r="H21" i="24"/>
  <c r="H64" i="24"/>
  <c r="H107" i="24"/>
  <c r="H43" i="24"/>
  <c r="H11" i="24"/>
  <c r="H101" i="24"/>
  <c r="H16" i="24"/>
  <c r="H69" i="24"/>
  <c r="H112" i="24"/>
  <c r="H48" i="24"/>
  <c r="H91" i="24"/>
  <c r="H27" i="24"/>
  <c r="H10" i="24"/>
  <c r="H53" i="24"/>
  <c r="H96" i="24"/>
  <c r="H75" i="24"/>
  <c r="J75" i="24" s="1"/>
  <c r="H37" i="24"/>
  <c r="H59" i="24"/>
  <c r="H32" i="24"/>
  <c r="H80" i="24"/>
  <c r="J80" i="24" s="1"/>
  <c r="G7" i="24"/>
  <c r="K7" i="24" s="1"/>
  <c r="Z7" i="24" s="1"/>
  <c r="AD7" i="24" s="1"/>
  <c r="G112" i="24"/>
  <c r="K112" i="24" s="1"/>
  <c r="Z112" i="24" s="1"/>
  <c r="AD112" i="24" s="1"/>
  <c r="G96" i="24"/>
  <c r="K96" i="24" s="1"/>
  <c r="Z96" i="24" s="1"/>
  <c r="AD96" i="24" s="1"/>
  <c r="G80" i="24"/>
  <c r="G64" i="24"/>
  <c r="K64" i="24" s="1"/>
  <c r="Z64" i="24" s="1"/>
  <c r="AD64" i="24" s="1"/>
  <c r="G48" i="24"/>
  <c r="K48" i="24" s="1"/>
  <c r="Z48" i="24" s="1"/>
  <c r="AD48" i="24" s="1"/>
  <c r="G32" i="24"/>
  <c r="K32" i="24" s="1"/>
  <c r="Z32" i="24" s="1"/>
  <c r="AD32" i="24" s="1"/>
  <c r="G16" i="24"/>
  <c r="K16" i="24" s="1"/>
  <c r="Z16" i="24" s="1"/>
  <c r="AD16" i="24" s="1"/>
  <c r="G106" i="24"/>
  <c r="G90" i="24"/>
  <c r="K90" i="24" s="1"/>
  <c r="Z90" i="24" s="1"/>
  <c r="AD90" i="24" s="1"/>
  <c r="G74" i="24"/>
  <c r="K74" i="24" s="1"/>
  <c r="Z74" i="24" s="1"/>
  <c r="AD74" i="24" s="1"/>
  <c r="G58" i="24"/>
  <c r="K58" i="24" s="1"/>
  <c r="Z58" i="24" s="1"/>
  <c r="AD58" i="24" s="1"/>
  <c r="G42" i="24"/>
  <c r="K42" i="24" s="1"/>
  <c r="Z42" i="24" s="1"/>
  <c r="AD42" i="24" s="1"/>
  <c r="G26" i="24"/>
  <c r="K26" i="24" s="1"/>
  <c r="Z26" i="24" s="1"/>
  <c r="AD26" i="24" s="1"/>
  <c r="G10" i="24"/>
  <c r="K10" i="24" s="1"/>
  <c r="Z10" i="24" s="1"/>
  <c r="AD10" i="24" s="1"/>
  <c r="G101" i="24"/>
  <c r="K101" i="24" s="1"/>
  <c r="Z101" i="24" s="1"/>
  <c r="AD101" i="24" s="1"/>
  <c r="G85" i="24"/>
  <c r="G69" i="24"/>
  <c r="K69" i="24" s="1"/>
  <c r="Z69" i="24" s="1"/>
  <c r="AD69" i="24" s="1"/>
  <c r="G53" i="24"/>
  <c r="K53" i="24" s="1"/>
  <c r="Z53" i="24" s="1"/>
  <c r="AD53" i="24" s="1"/>
  <c r="G37" i="24"/>
  <c r="K37" i="24" s="1"/>
  <c r="Z37" i="24" s="1"/>
  <c r="AD37" i="24" s="1"/>
  <c r="G21" i="24"/>
  <c r="K21" i="24" s="1"/>
  <c r="Z21" i="24" s="1"/>
  <c r="AD21" i="24" s="1"/>
  <c r="G111" i="24"/>
  <c r="K111" i="24" s="1"/>
  <c r="Z111" i="24" s="1"/>
  <c r="AD111" i="24" s="1"/>
  <c r="G95" i="24"/>
  <c r="K95" i="24" s="1"/>
  <c r="Z95" i="24" s="1"/>
  <c r="AD95" i="24" s="1"/>
  <c r="G79" i="24"/>
  <c r="K79" i="24" s="1"/>
  <c r="Z79" i="24" s="1"/>
  <c r="AD79" i="24" s="1"/>
  <c r="G63" i="24"/>
  <c r="K63" i="24" s="1"/>
  <c r="Z63" i="24" s="1"/>
  <c r="AD63" i="24" s="1"/>
  <c r="G47" i="24"/>
  <c r="K47" i="24" s="1"/>
  <c r="Z47" i="24" s="1"/>
  <c r="AD47" i="24" s="1"/>
  <c r="G31" i="24"/>
  <c r="K31" i="24" s="1"/>
  <c r="Z31" i="24" s="1"/>
  <c r="AD31" i="24" s="1"/>
  <c r="G15" i="24"/>
  <c r="K15" i="24" s="1"/>
  <c r="Z15" i="24" s="1"/>
  <c r="AD15" i="24" s="1"/>
  <c r="G8" i="24"/>
  <c r="K8" i="24" s="1"/>
  <c r="Z8" i="24" s="1"/>
  <c r="AD8" i="24" s="1"/>
  <c r="G66" i="24"/>
  <c r="K66" i="24" s="1"/>
  <c r="Z66" i="24" s="1"/>
  <c r="AD66" i="24" s="1"/>
  <c r="G18" i="24"/>
  <c r="K18" i="24" s="1"/>
  <c r="Z18" i="24" s="1"/>
  <c r="AD18" i="24" s="1"/>
  <c r="G93" i="24"/>
  <c r="K93" i="24" s="1"/>
  <c r="Z93" i="24" s="1"/>
  <c r="AD93" i="24" s="1"/>
  <c r="G61" i="24"/>
  <c r="K61" i="24" s="1"/>
  <c r="Z61" i="24" s="1"/>
  <c r="AD61" i="24" s="1"/>
  <c r="G29" i="24"/>
  <c r="K29" i="24" s="1"/>
  <c r="Z29" i="24" s="1"/>
  <c r="AD29" i="24" s="1"/>
  <c r="G87" i="24"/>
  <c r="G55" i="24"/>
  <c r="K55" i="24" s="1"/>
  <c r="Z55" i="24" s="1"/>
  <c r="AD55" i="24" s="1"/>
  <c r="G39" i="24"/>
  <c r="K39" i="24" s="1"/>
  <c r="Z39" i="24" s="1"/>
  <c r="AD39" i="24" s="1"/>
  <c r="G108" i="24"/>
  <c r="G92" i="24"/>
  <c r="K92" i="24" s="1"/>
  <c r="Z92" i="24" s="1"/>
  <c r="AD92" i="24" s="1"/>
  <c r="G76" i="24"/>
  <c r="G60" i="24"/>
  <c r="K60" i="24" s="1"/>
  <c r="Z60" i="24" s="1"/>
  <c r="AD60" i="24" s="1"/>
  <c r="G44" i="24"/>
  <c r="K44" i="24" s="1"/>
  <c r="Z44" i="24" s="1"/>
  <c r="AD44" i="24" s="1"/>
  <c r="G28" i="24"/>
  <c r="K28" i="24" s="1"/>
  <c r="Z28" i="24" s="1"/>
  <c r="AD28" i="24" s="1"/>
  <c r="G12" i="24"/>
  <c r="K12" i="24" s="1"/>
  <c r="Z12" i="24" s="1"/>
  <c r="AD12" i="24" s="1"/>
  <c r="G102" i="24"/>
  <c r="K102" i="24" s="1"/>
  <c r="Z102" i="24" s="1"/>
  <c r="AD102" i="24" s="1"/>
  <c r="G86" i="24"/>
  <c r="G70" i="24"/>
  <c r="K70" i="24" s="1"/>
  <c r="Z70" i="24" s="1"/>
  <c r="AD70" i="24" s="1"/>
  <c r="G54" i="24"/>
  <c r="K54" i="24" s="1"/>
  <c r="Z54" i="24" s="1"/>
  <c r="AD54" i="24" s="1"/>
  <c r="G38" i="24"/>
  <c r="K38" i="24" s="1"/>
  <c r="Z38" i="24" s="1"/>
  <c r="AD38" i="24" s="1"/>
  <c r="G22" i="24"/>
  <c r="K22" i="24" s="1"/>
  <c r="Z22" i="24" s="1"/>
  <c r="AD22" i="24" s="1"/>
  <c r="G6" i="24"/>
  <c r="K6" i="24" s="1"/>
  <c r="Z6" i="24" s="1"/>
  <c r="AD6" i="24" s="1"/>
  <c r="G97" i="24"/>
  <c r="K97" i="24" s="1"/>
  <c r="Z97" i="24" s="1"/>
  <c r="AD97" i="24" s="1"/>
  <c r="G81" i="24"/>
  <c r="G65" i="24"/>
  <c r="K65" i="24" s="1"/>
  <c r="Z65" i="24" s="1"/>
  <c r="AD65" i="24" s="1"/>
  <c r="G49" i="24"/>
  <c r="K49" i="24" s="1"/>
  <c r="Z49" i="24" s="1"/>
  <c r="AD49" i="24" s="1"/>
  <c r="G33" i="24"/>
  <c r="K33" i="24" s="1"/>
  <c r="Z33" i="24" s="1"/>
  <c r="AD33" i="24" s="1"/>
  <c r="G17" i="24"/>
  <c r="K17" i="24" s="1"/>
  <c r="Z17" i="24" s="1"/>
  <c r="AD17" i="24" s="1"/>
  <c r="G107" i="24"/>
  <c r="K107" i="24" s="1"/>
  <c r="Z107" i="24" s="1"/>
  <c r="AD107" i="24" s="1"/>
  <c r="G91" i="24"/>
  <c r="K91" i="24" s="1"/>
  <c r="Z91" i="24" s="1"/>
  <c r="AD91" i="24" s="1"/>
  <c r="G75" i="24"/>
  <c r="K75" i="24" s="1"/>
  <c r="Z75" i="24" s="1"/>
  <c r="AD75" i="24" s="1"/>
  <c r="G59" i="24"/>
  <c r="K59" i="24" s="1"/>
  <c r="Z59" i="24" s="1"/>
  <c r="AD59" i="24" s="1"/>
  <c r="G43" i="24"/>
  <c r="K43" i="24" s="1"/>
  <c r="Z43" i="24" s="1"/>
  <c r="AD43" i="24" s="1"/>
  <c r="G27" i="24"/>
  <c r="K27" i="24" s="1"/>
  <c r="Z27" i="24" s="1"/>
  <c r="AD27" i="24" s="1"/>
  <c r="G11" i="24"/>
  <c r="K11" i="24" s="1"/>
  <c r="Z11" i="24" s="1"/>
  <c r="AD11" i="24" s="1"/>
  <c r="G40" i="24"/>
  <c r="K40" i="24" s="1"/>
  <c r="Z40" i="24" s="1"/>
  <c r="AD40" i="24" s="1"/>
  <c r="G82" i="24"/>
  <c r="G50" i="24"/>
  <c r="K50" i="24" s="1"/>
  <c r="Z50" i="24" s="1"/>
  <c r="AD50" i="24" s="1"/>
  <c r="G109" i="24"/>
  <c r="K109" i="24" s="1"/>
  <c r="Z109" i="24" s="1"/>
  <c r="AD109" i="24" s="1"/>
  <c r="G77" i="24"/>
  <c r="K77" i="24" s="1"/>
  <c r="Z77" i="24" s="1"/>
  <c r="AD77" i="24" s="1"/>
  <c r="G45" i="24"/>
  <c r="K45" i="24" s="1"/>
  <c r="Z45" i="24" s="1"/>
  <c r="AD45" i="24" s="1"/>
  <c r="G103" i="24"/>
  <c r="K103" i="24" s="1"/>
  <c r="Z103" i="24" s="1"/>
  <c r="AD103" i="24" s="1"/>
  <c r="G71" i="24"/>
  <c r="K71" i="24" s="1"/>
  <c r="Z71" i="24" s="1"/>
  <c r="AD71" i="24" s="1"/>
  <c r="G23" i="24"/>
  <c r="K23" i="24" s="1"/>
  <c r="Z23" i="24" s="1"/>
  <c r="AD23" i="24" s="1"/>
  <c r="G104" i="24"/>
  <c r="K104" i="24" s="1"/>
  <c r="Z104" i="24" s="1"/>
  <c r="AD104" i="24" s="1"/>
  <c r="G88" i="24"/>
  <c r="G72" i="24"/>
  <c r="K72" i="24" s="1"/>
  <c r="Z72" i="24" s="1"/>
  <c r="AD72" i="24" s="1"/>
  <c r="G56" i="24"/>
  <c r="K56" i="24" s="1"/>
  <c r="Z56" i="24" s="1"/>
  <c r="AD56" i="24" s="1"/>
  <c r="G24" i="24"/>
  <c r="K24" i="24" s="1"/>
  <c r="Z24" i="24" s="1"/>
  <c r="AD24" i="24" s="1"/>
  <c r="G98" i="24"/>
  <c r="K98" i="24" s="1"/>
  <c r="Z98" i="24" s="1"/>
  <c r="AD98" i="24" s="1"/>
  <c r="G34" i="24"/>
  <c r="K34" i="24" s="1"/>
  <c r="Z34" i="24" s="1"/>
  <c r="AD34" i="24" s="1"/>
  <c r="G13" i="24"/>
  <c r="K13" i="24" s="1"/>
  <c r="Z13" i="24" s="1"/>
  <c r="AD13" i="24" s="1"/>
  <c r="G84" i="24"/>
  <c r="G20" i="24"/>
  <c r="K20" i="24" s="1"/>
  <c r="Z20" i="24" s="1"/>
  <c r="AD20" i="24" s="1"/>
  <c r="G62" i="24"/>
  <c r="K62" i="24" s="1"/>
  <c r="Z62" i="24" s="1"/>
  <c r="AD62" i="24" s="1"/>
  <c r="G105" i="24"/>
  <c r="K105" i="24" s="1"/>
  <c r="Z105" i="24" s="1"/>
  <c r="AD105" i="24" s="1"/>
  <c r="G41" i="24"/>
  <c r="K41" i="24" s="1"/>
  <c r="Z41" i="24" s="1"/>
  <c r="AD41" i="24" s="1"/>
  <c r="G83" i="24"/>
  <c r="G19" i="24"/>
  <c r="K19" i="24" s="1"/>
  <c r="Z19" i="24" s="1"/>
  <c r="AD19" i="24" s="1"/>
  <c r="G94" i="24"/>
  <c r="K94" i="24" s="1"/>
  <c r="Z94" i="24" s="1"/>
  <c r="AD94" i="24" s="1"/>
  <c r="G51" i="24"/>
  <c r="K51" i="24" s="1"/>
  <c r="Z51" i="24" s="1"/>
  <c r="AD51" i="24" s="1"/>
  <c r="G36" i="24"/>
  <c r="K36" i="24" s="1"/>
  <c r="Z36" i="24" s="1"/>
  <c r="AD36" i="24" s="1"/>
  <c r="G57" i="24"/>
  <c r="K57" i="24" s="1"/>
  <c r="Z57" i="24" s="1"/>
  <c r="AD57" i="24" s="1"/>
  <c r="G68" i="24"/>
  <c r="K68" i="24" s="1"/>
  <c r="Z68" i="24" s="1"/>
  <c r="AD68" i="24" s="1"/>
  <c r="G110" i="24"/>
  <c r="K110" i="24" s="1"/>
  <c r="Z110" i="24" s="1"/>
  <c r="AD110" i="24" s="1"/>
  <c r="G46" i="24"/>
  <c r="K46" i="24" s="1"/>
  <c r="Z46" i="24" s="1"/>
  <c r="AD46" i="24" s="1"/>
  <c r="G89" i="24"/>
  <c r="G25" i="24"/>
  <c r="K25" i="24" s="1"/>
  <c r="Z25" i="24" s="1"/>
  <c r="AD25" i="24" s="1"/>
  <c r="G67" i="24"/>
  <c r="K67" i="24" s="1"/>
  <c r="Z67" i="24" s="1"/>
  <c r="AD67" i="24" s="1"/>
  <c r="G52" i="24"/>
  <c r="K52" i="24" s="1"/>
  <c r="Z52" i="24" s="1"/>
  <c r="AD52" i="24" s="1"/>
  <c r="G30" i="24"/>
  <c r="K30" i="24" s="1"/>
  <c r="Z30" i="24" s="1"/>
  <c r="AD30" i="24" s="1"/>
  <c r="G9" i="24"/>
  <c r="K9" i="24" s="1"/>
  <c r="Z9" i="24" s="1"/>
  <c r="AD9" i="24" s="1"/>
  <c r="G78" i="24"/>
  <c r="K78" i="24" s="1"/>
  <c r="G99" i="24"/>
  <c r="K99" i="24" s="1"/>
  <c r="Z99" i="24" s="1"/>
  <c r="AD99" i="24" s="1"/>
  <c r="G73" i="24"/>
  <c r="K73" i="24" s="1"/>
  <c r="Z73" i="24" s="1"/>
  <c r="AD73" i="24" s="1"/>
  <c r="G100" i="24"/>
  <c r="K100" i="24" s="1"/>
  <c r="Z100" i="24" s="1"/>
  <c r="AD100" i="24" s="1"/>
  <c r="G14" i="24"/>
  <c r="K14" i="24" s="1"/>
  <c r="Z14" i="24" s="1"/>
  <c r="AD14" i="24" s="1"/>
  <c r="G35" i="24"/>
  <c r="K35" i="24" s="1"/>
  <c r="Z35" i="24" s="1"/>
  <c r="AD35" i="24" s="1"/>
  <c r="D30" i="7"/>
  <c r="D40" i="7"/>
  <c r="D21" i="7"/>
  <c r="D20" i="7"/>
  <c r="P109" i="1"/>
  <c r="P107" i="1"/>
  <c r="F92" i="7"/>
  <c r="K106" i="24"/>
  <c r="Z106" i="24" s="1"/>
  <c r="AD106" i="24" s="1"/>
  <c r="K108" i="24"/>
  <c r="Z108" i="24" s="1"/>
  <c r="AD108" i="24" s="1"/>
  <c r="Z83" i="24"/>
  <c r="AD83" i="24" s="1"/>
  <c r="Z84" i="24"/>
  <c r="AD84" i="24" s="1"/>
  <c r="D33" i="7"/>
  <c r="P110" i="1"/>
  <c r="K112" i="1"/>
  <c r="L112" i="1" s="1"/>
  <c r="K114" i="1"/>
  <c r="L114" i="1" s="1"/>
  <c r="K115" i="1"/>
  <c r="L115" i="1" s="1"/>
  <c r="P115" i="1" s="1"/>
  <c r="K116" i="1"/>
  <c r="L116" i="1" s="1"/>
  <c r="K117" i="1"/>
  <c r="L117" i="1" s="1"/>
  <c r="P117" i="1" s="1"/>
  <c r="K118" i="1"/>
  <c r="L118" i="1" s="1"/>
  <c r="K119" i="1"/>
  <c r="L119" i="1" s="1"/>
  <c r="P119" i="1" s="1"/>
  <c r="K120" i="1"/>
  <c r="L120" i="1" s="1"/>
  <c r="D39" i="7" s="1"/>
  <c r="K121" i="1"/>
  <c r="L121" i="1" s="1"/>
  <c r="K128" i="1"/>
  <c r="L128" i="1" s="1"/>
  <c r="K130" i="1"/>
  <c r="L130" i="1" s="1"/>
  <c r="K131" i="1"/>
  <c r="L131" i="1" s="1"/>
  <c r="P131" i="1" s="1"/>
  <c r="K132" i="1"/>
  <c r="L132" i="1" s="1"/>
  <c r="K133" i="1"/>
  <c r="L133" i="1" s="1"/>
  <c r="P133" i="1" s="1"/>
  <c r="K134" i="1"/>
  <c r="L134" i="1" s="1"/>
  <c r="D93" i="7" s="1"/>
  <c r="K137" i="1"/>
  <c r="L137" i="1" s="1"/>
  <c r="D31" i="7" s="1"/>
  <c r="K138" i="1"/>
  <c r="L138" i="1" s="1"/>
  <c r="D56" i="7" s="1"/>
  <c r="K140" i="1"/>
  <c r="L140" i="1" s="1"/>
  <c r="K141" i="1"/>
  <c r="L141" i="1" s="1"/>
  <c r="D111" i="7" s="1"/>
  <c r="K142" i="1"/>
  <c r="L142" i="1" s="1"/>
  <c r="D104" i="7" s="1"/>
  <c r="D84" i="7"/>
  <c r="D83" i="7"/>
  <c r="P105" i="1"/>
  <c r="K113" i="1"/>
  <c r="L113" i="1" s="1"/>
  <c r="K129" i="1"/>
  <c r="L129" i="1" s="1"/>
  <c r="K143" i="1"/>
  <c r="L143" i="1" s="1"/>
  <c r="AG115" i="24"/>
  <c r="AD115" i="24"/>
  <c r="AC115" i="24"/>
  <c r="Z115" i="24"/>
  <c r="P83" i="1"/>
  <c r="P85" i="1"/>
  <c r="P80" i="1"/>
  <c r="F85" i="7"/>
  <c r="F75" i="7"/>
  <c r="F117" i="24"/>
  <c r="AD16" i="13" s="1"/>
  <c r="H115" i="24"/>
  <c r="P125" i="1"/>
  <c r="P123" i="1"/>
  <c r="P70" i="1"/>
  <c r="P68" i="1"/>
  <c r="P51" i="1"/>
  <c r="P53" i="1"/>
  <c r="P56" i="1"/>
  <c r="P60" i="1"/>
  <c r="P62" i="1"/>
  <c r="P64" i="1"/>
  <c r="P76" i="1"/>
  <c r="P78" i="1"/>
  <c r="E106" i="7"/>
  <c r="F106" i="7" s="1"/>
  <c r="K80" i="24" l="1"/>
  <c r="Z80" i="24" s="1"/>
  <c r="AD80" i="24" s="1"/>
  <c r="D88" i="7"/>
  <c r="D18" i="7"/>
  <c r="E22" i="7"/>
  <c r="F22" i="7" s="1"/>
  <c r="I41" i="5"/>
  <c r="Z109" i="5"/>
  <c r="K86" i="24"/>
  <c r="Z86" i="24" s="1"/>
  <c r="AD86" i="24" s="1"/>
  <c r="L41" i="5"/>
  <c r="M41" i="5" s="1"/>
  <c r="AC109" i="5"/>
  <c r="AD109" i="5" s="1"/>
  <c r="K85" i="24"/>
  <c r="Z85" i="24" s="1"/>
  <c r="AD85" i="24" s="1"/>
  <c r="D91" i="7"/>
  <c r="D89" i="7"/>
  <c r="D102" i="7"/>
  <c r="D101" i="7"/>
  <c r="D65" i="7"/>
  <c r="D81" i="7"/>
  <c r="D37" i="7"/>
  <c r="D36" i="7"/>
  <c r="D108" i="7"/>
  <c r="D57" i="7"/>
  <c r="D90" i="7"/>
  <c r="K88" i="24"/>
  <c r="Z88" i="24" s="1"/>
  <c r="AD88" i="24" s="1"/>
  <c r="K76" i="24"/>
  <c r="Z76" i="24" s="1"/>
  <c r="AD76" i="24" s="1"/>
  <c r="K87" i="24"/>
  <c r="Z87" i="24" s="1"/>
  <c r="AD87" i="24" s="1"/>
  <c r="K81" i="24"/>
  <c r="Z81" i="24" s="1"/>
  <c r="AD81" i="24" s="1"/>
  <c r="K82" i="24"/>
  <c r="Z82" i="24" s="1"/>
  <c r="AD82" i="24" s="1"/>
  <c r="G113" i="24"/>
  <c r="G117" i="24" s="1"/>
  <c r="D82" i="7"/>
  <c r="D110" i="7"/>
  <c r="D109" i="7"/>
  <c r="D103" i="7"/>
  <c r="D99" i="7"/>
  <c r="D98" i="7"/>
  <c r="D97" i="7"/>
  <c r="D96" i="7"/>
  <c r="D95" i="7"/>
  <c r="D94" i="7"/>
  <c r="D66" i="7"/>
  <c r="D58" i="7"/>
  <c r="K89" i="24"/>
  <c r="Z89" i="24" s="1"/>
  <c r="AD89" i="24" s="1"/>
  <c r="D67" i="7"/>
  <c r="D12" i="7"/>
  <c r="D68" i="7"/>
  <c r="D13" i="7"/>
  <c r="J113" i="24"/>
  <c r="AE17" i="13" s="1"/>
  <c r="H113" i="24"/>
  <c r="H117" i="24" s="1"/>
  <c r="E38" i="7"/>
  <c r="F38" i="7" s="1"/>
  <c r="Z78" i="24"/>
  <c r="AD78" i="24" s="1"/>
  <c r="D32" i="7"/>
  <c r="P137" i="1"/>
  <c r="D19" i="7"/>
  <c r="P120" i="1"/>
  <c r="D10" i="7"/>
  <c r="P118" i="1"/>
  <c r="D6" i="7"/>
  <c r="P116" i="1"/>
  <c r="D15" i="7"/>
  <c r="P114" i="1"/>
  <c r="D107" i="7"/>
  <c r="D14" i="7"/>
  <c r="P113" i="1"/>
  <c r="E23" i="7"/>
  <c r="F23" i="7" s="1"/>
  <c r="E91" i="7"/>
  <c r="P143" i="1"/>
  <c r="P142" i="1"/>
  <c r="P141" i="1"/>
  <c r="E111" i="7" s="1"/>
  <c r="P140" i="1"/>
  <c r="E67" i="7" s="1"/>
  <c r="P138" i="1"/>
  <c r="E56" i="7" s="1"/>
  <c r="P135" i="1"/>
  <c r="P134" i="1"/>
  <c r="E93" i="7" s="1"/>
  <c r="F93" i="7" s="1"/>
  <c r="P132" i="1"/>
  <c r="P130" i="1"/>
  <c r="P129" i="1"/>
  <c r="P128" i="1"/>
  <c r="P124" i="1"/>
  <c r="P122" i="1"/>
  <c r="P121" i="1"/>
  <c r="L98" i="1"/>
  <c r="P77" i="1"/>
  <c r="P75" i="1"/>
  <c r="P74" i="1"/>
  <c r="P73" i="1"/>
  <c r="P69" i="1"/>
  <c r="P67" i="1"/>
  <c r="P66" i="1"/>
  <c r="P65" i="1"/>
  <c r="P63" i="1"/>
  <c r="P61" i="1"/>
  <c r="P59" i="1"/>
  <c r="P58" i="1"/>
  <c r="P57" i="1"/>
  <c r="P55" i="1"/>
  <c r="E33" i="7" s="1"/>
  <c r="P54" i="1"/>
  <c r="P52" i="1"/>
  <c r="P50" i="1"/>
  <c r="E80" i="7" s="1"/>
  <c r="F80" i="7" s="1"/>
  <c r="P112" i="1"/>
  <c r="L154" i="1"/>
  <c r="P49" i="1"/>
  <c r="E87" i="7" s="1"/>
  <c r="F87" i="7" s="1"/>
  <c r="E30" i="7" l="1"/>
  <c r="F30" i="7" s="1"/>
  <c r="E39" i="7"/>
  <c r="F39" i="7" s="1"/>
  <c r="E10" i="7"/>
  <c r="F10" i="7" s="1"/>
  <c r="E8" i="7"/>
  <c r="F8" i="7" s="1"/>
  <c r="E9" i="7"/>
  <c r="F9" i="7" s="1"/>
  <c r="E15" i="7"/>
  <c r="F15" i="7" s="1"/>
  <c r="E7" i="7"/>
  <c r="F7" i="7" s="1"/>
  <c r="E18" i="7"/>
  <c r="F18" i="7" s="1"/>
  <c r="E65" i="7"/>
  <c r="F65" i="7" s="1"/>
  <c r="E101" i="7"/>
  <c r="F101" i="7" s="1"/>
  <c r="E57" i="7"/>
  <c r="F57" i="7" s="1"/>
  <c r="E20" i="7"/>
  <c r="F20" i="7" s="1"/>
  <c r="E36" i="7"/>
  <c r="F36" i="7" s="1"/>
  <c r="E89" i="7"/>
  <c r="F89" i="7" s="1"/>
  <c r="E107" i="7"/>
  <c r="F107" i="7" s="1"/>
  <c r="E14" i="7"/>
  <c r="F14" i="7" s="1"/>
  <c r="E32" i="7"/>
  <c r="F32" i="7" s="1"/>
  <c r="L156" i="1"/>
  <c r="E6" i="7"/>
  <c r="E19" i="7"/>
  <c r="F19" i="7" s="1"/>
  <c r="K113" i="24"/>
  <c r="K117" i="24" s="1"/>
  <c r="AA23" i="13" s="1"/>
  <c r="Z113" i="24"/>
  <c r="Z117" i="24" s="1"/>
  <c r="F15" i="8" s="1"/>
  <c r="E110" i="7"/>
  <c r="F110" i="7" s="1"/>
  <c r="E40" i="7"/>
  <c r="F40" i="7" s="1"/>
  <c r="E66" i="7"/>
  <c r="F66" i="7" s="1"/>
  <c r="E102" i="7"/>
  <c r="F102" i="7" s="1"/>
  <c r="E99" i="7"/>
  <c r="F99" i="7" s="1"/>
  <c r="E98" i="7"/>
  <c r="F98" i="7" s="1"/>
  <c r="E58" i="7"/>
  <c r="F58" i="7" s="1"/>
  <c r="E95" i="7"/>
  <c r="F95" i="7" s="1"/>
  <c r="E94" i="7"/>
  <c r="F94" i="7" s="1"/>
  <c r="E90" i="7"/>
  <c r="F90" i="7" s="1"/>
  <c r="E88" i="7"/>
  <c r="F88" i="7" s="1"/>
  <c r="E84" i="7"/>
  <c r="F84" i="7" s="1"/>
  <c r="E82" i="7"/>
  <c r="F82" i="7" s="1"/>
  <c r="E83" i="7"/>
  <c r="F83" i="7" s="1"/>
  <c r="E81" i="7"/>
  <c r="F81" i="7" s="1"/>
  <c r="E104" i="7"/>
  <c r="F104" i="7" s="1"/>
  <c r="E103" i="7"/>
  <c r="F103" i="7" s="1"/>
  <c r="E97" i="7"/>
  <c r="F97" i="7" s="1"/>
  <c r="E96" i="7"/>
  <c r="F96" i="7" s="1"/>
  <c r="E109" i="7"/>
  <c r="F109" i="7" s="1"/>
  <c r="E68" i="7"/>
  <c r="F68" i="7" s="1"/>
  <c r="E13" i="7"/>
  <c r="F13" i="7" s="1"/>
  <c r="E12" i="7"/>
  <c r="F12" i="7" s="1"/>
  <c r="E37" i="7"/>
  <c r="F37" i="7" s="1"/>
  <c r="E108" i="7"/>
  <c r="F108" i="7" s="1"/>
  <c r="E31" i="7"/>
  <c r="F31" i="7" s="1"/>
  <c r="E21" i="7"/>
  <c r="F21" i="7" s="1"/>
  <c r="F33" i="7"/>
  <c r="F56" i="7"/>
  <c r="F67" i="7"/>
  <c r="F111" i="7"/>
  <c r="F91" i="7"/>
  <c r="P154" i="1"/>
  <c r="P98" i="1"/>
  <c r="D113" i="7"/>
  <c r="M6" i="8"/>
  <c r="M115" i="24"/>
  <c r="AI29" i="13" s="1"/>
  <c r="M6" i="24"/>
  <c r="E13" i="8" l="1"/>
  <c r="I56" i="8" s="1"/>
  <c r="E10" i="13"/>
  <c r="F6" i="7"/>
  <c r="H6" i="7" s="1" a="1"/>
  <c r="G6" i="7" a="1"/>
  <c r="P156" i="1"/>
  <c r="E113" i="7"/>
  <c r="E16" i="13" s="1"/>
  <c r="T119" i="24"/>
  <c r="M7" i="24"/>
  <c r="N6" i="24" s="1" a="1"/>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F4" i="13"/>
  <c r="J7" i="13"/>
  <c r="I53" i="8" l="1"/>
  <c r="I54" i="8"/>
  <c r="I52" i="8"/>
  <c r="I55" i="8"/>
  <c r="F56" i="8"/>
  <c r="F52" i="8"/>
  <c r="F54" i="8"/>
  <c r="G56" i="8"/>
  <c r="G54" i="8"/>
  <c r="G53" i="8"/>
  <c r="G52" i="8"/>
  <c r="F53" i="8"/>
  <c r="G55" i="8"/>
  <c r="H55" i="8" s="1"/>
  <c r="G51" i="8"/>
  <c r="I51" i="8"/>
  <c r="F51" i="8"/>
  <c r="F113" i="7"/>
  <c r="J16" i="13" s="1"/>
  <c r="N6" i="24"/>
  <c r="N37" i="24"/>
  <c r="N53" i="24"/>
  <c r="N69" i="24"/>
  <c r="N85" i="24"/>
  <c r="N101" i="24"/>
  <c r="N25" i="24"/>
  <c r="N41" i="24"/>
  <c r="N57" i="24"/>
  <c r="N73" i="24"/>
  <c r="N89" i="24"/>
  <c r="N105" i="24"/>
  <c r="N29" i="24"/>
  <c r="N45" i="24"/>
  <c r="N61" i="24"/>
  <c r="N77" i="24"/>
  <c r="N93" i="24"/>
  <c r="N109" i="24"/>
  <c r="N33" i="24"/>
  <c r="N49" i="24"/>
  <c r="N65" i="24"/>
  <c r="N81" i="24"/>
  <c r="N97" i="24"/>
  <c r="N21" i="24"/>
  <c r="N112" i="24"/>
  <c r="N96" i="24"/>
  <c r="N80" i="24"/>
  <c r="N64" i="24"/>
  <c r="N48" i="24"/>
  <c r="N32" i="24"/>
  <c r="N16" i="24"/>
  <c r="N107" i="24"/>
  <c r="N91" i="24"/>
  <c r="N75" i="24"/>
  <c r="N59" i="24"/>
  <c r="N43" i="24"/>
  <c r="N27" i="24"/>
  <c r="N11" i="24"/>
  <c r="N102" i="24"/>
  <c r="N86" i="24"/>
  <c r="N70" i="24"/>
  <c r="N54" i="24"/>
  <c r="N38" i="24"/>
  <c r="N22" i="24"/>
  <c r="N100" i="24"/>
  <c r="N52" i="24"/>
  <c r="N20" i="24"/>
  <c r="N95" i="24"/>
  <c r="N47" i="24"/>
  <c r="N15" i="24"/>
  <c r="N90" i="24"/>
  <c r="N17" i="24"/>
  <c r="N108" i="24"/>
  <c r="N92" i="24"/>
  <c r="N76" i="24"/>
  <c r="N60" i="24"/>
  <c r="N44" i="24"/>
  <c r="N28" i="24"/>
  <c r="N12" i="24"/>
  <c r="N103" i="24"/>
  <c r="N87" i="24"/>
  <c r="N71" i="24"/>
  <c r="N55" i="24"/>
  <c r="N39" i="24"/>
  <c r="N23" i="24"/>
  <c r="N7" i="24"/>
  <c r="N98" i="24"/>
  <c r="N82" i="24"/>
  <c r="N66" i="24"/>
  <c r="N50" i="24"/>
  <c r="N34" i="24"/>
  <c r="N18" i="24"/>
  <c r="N9" i="24"/>
  <c r="N68" i="24"/>
  <c r="N36" i="24"/>
  <c r="N111" i="24"/>
  <c r="N63" i="24"/>
  <c r="N31" i="24"/>
  <c r="N74" i="24"/>
  <c r="N13" i="24"/>
  <c r="N104" i="24"/>
  <c r="N88" i="24"/>
  <c r="N72" i="24"/>
  <c r="N56" i="24"/>
  <c r="N40" i="24"/>
  <c r="N24" i="24"/>
  <c r="N8" i="24"/>
  <c r="N99" i="24"/>
  <c r="N83" i="24"/>
  <c r="N67" i="24"/>
  <c r="N51" i="24"/>
  <c r="N35" i="24"/>
  <c r="N19" i="24"/>
  <c r="N110" i="24"/>
  <c r="N94" i="24"/>
  <c r="N78" i="24"/>
  <c r="N62" i="24"/>
  <c r="N46" i="24"/>
  <c r="N30" i="24"/>
  <c r="N14" i="24"/>
  <c r="N84" i="24"/>
  <c r="N79" i="24"/>
  <c r="N106" i="24"/>
  <c r="N58" i="24"/>
  <c r="N10" i="24"/>
  <c r="N42" i="24"/>
  <c r="N26" i="24"/>
  <c r="G6" i="7"/>
  <c r="K6" i="7" s="1"/>
  <c r="Z6" i="7" s="1"/>
  <c r="G105" i="7"/>
  <c r="K105" i="7" s="1"/>
  <c r="Z105" i="7" s="1"/>
  <c r="G49" i="7"/>
  <c r="K49" i="7" s="1"/>
  <c r="Z49" i="7" s="1"/>
  <c r="G100" i="7"/>
  <c r="K100" i="7" s="1"/>
  <c r="Z100" i="7" s="1"/>
  <c r="G84" i="7"/>
  <c r="G68" i="7"/>
  <c r="K68" i="7" s="1"/>
  <c r="Z68" i="7" s="1"/>
  <c r="G52" i="7"/>
  <c r="K52" i="7" s="1"/>
  <c r="Z52" i="7" s="1"/>
  <c r="G36" i="7"/>
  <c r="K36" i="7" s="1"/>
  <c r="Z36" i="7" s="1"/>
  <c r="G20" i="7"/>
  <c r="K20" i="7" s="1"/>
  <c r="Z20" i="7" s="1"/>
  <c r="G109" i="7"/>
  <c r="K109" i="7" s="1"/>
  <c r="Z109" i="7" s="1"/>
  <c r="G65" i="7"/>
  <c r="K65" i="7" s="1"/>
  <c r="Z65" i="7" s="1"/>
  <c r="G25" i="7"/>
  <c r="K25" i="7" s="1"/>
  <c r="Z25" i="7" s="1"/>
  <c r="G111" i="7"/>
  <c r="K111" i="7" s="1"/>
  <c r="Z111" i="7" s="1"/>
  <c r="G95" i="7"/>
  <c r="K95" i="7" s="1"/>
  <c r="Z95" i="7" s="1"/>
  <c r="G79" i="7"/>
  <c r="K79" i="7" s="1"/>
  <c r="Z79" i="7" s="1"/>
  <c r="G63" i="7"/>
  <c r="K63" i="7" s="1"/>
  <c r="Z63" i="7" s="1"/>
  <c r="G47" i="7"/>
  <c r="K47" i="7" s="1"/>
  <c r="Z47" i="7" s="1"/>
  <c r="G31" i="7"/>
  <c r="K31" i="7" s="1"/>
  <c r="Z31" i="7" s="1"/>
  <c r="G15" i="7"/>
  <c r="K15" i="7" s="1"/>
  <c r="Z15" i="7" s="1"/>
  <c r="G89" i="7"/>
  <c r="G41" i="7"/>
  <c r="K41" i="7" s="1"/>
  <c r="Z41" i="7" s="1"/>
  <c r="G110" i="7"/>
  <c r="K110" i="7" s="1"/>
  <c r="Z110" i="7" s="1"/>
  <c r="G94" i="7"/>
  <c r="K94" i="7" s="1"/>
  <c r="Z94" i="7" s="1"/>
  <c r="G78" i="7"/>
  <c r="G62" i="7"/>
  <c r="K62" i="7" s="1"/>
  <c r="Z62" i="7" s="1"/>
  <c r="G46" i="7"/>
  <c r="K46" i="7" s="1"/>
  <c r="Z46" i="7" s="1"/>
  <c r="G30" i="7"/>
  <c r="K30" i="7" s="1"/>
  <c r="Z30" i="7" s="1"/>
  <c r="G14" i="7"/>
  <c r="K14" i="7" s="1"/>
  <c r="Z14" i="7" s="1"/>
  <c r="G93" i="7"/>
  <c r="K93" i="7" s="1"/>
  <c r="Z93" i="7" s="1"/>
  <c r="G29" i="7"/>
  <c r="K29" i="7" s="1"/>
  <c r="Z29" i="7" s="1"/>
  <c r="G96" i="7"/>
  <c r="K96" i="7" s="1"/>
  <c r="Z96" i="7" s="1"/>
  <c r="G80" i="7"/>
  <c r="G64" i="7"/>
  <c r="K64" i="7" s="1"/>
  <c r="Z64" i="7" s="1"/>
  <c r="G48" i="7"/>
  <c r="K48" i="7" s="1"/>
  <c r="Z48" i="7" s="1"/>
  <c r="G32" i="7"/>
  <c r="K32" i="7" s="1"/>
  <c r="Z32" i="7" s="1"/>
  <c r="G16" i="7"/>
  <c r="K16" i="7" s="1"/>
  <c r="Z16" i="7" s="1"/>
  <c r="G97" i="7"/>
  <c r="K97" i="7" s="1"/>
  <c r="Z97" i="7" s="1"/>
  <c r="G57" i="7"/>
  <c r="K57" i="7" s="1"/>
  <c r="Z57" i="7" s="1"/>
  <c r="G21" i="7"/>
  <c r="K21" i="7" s="1"/>
  <c r="Z21" i="7" s="1"/>
  <c r="G107" i="7"/>
  <c r="K107" i="7" s="1"/>
  <c r="Z107" i="7" s="1"/>
  <c r="G91" i="7"/>
  <c r="K91" i="7" s="1"/>
  <c r="Z91" i="7" s="1"/>
  <c r="G75" i="7"/>
  <c r="G59" i="7"/>
  <c r="K59" i="7" s="1"/>
  <c r="Z59" i="7" s="1"/>
  <c r="G43" i="7"/>
  <c r="K43" i="7" s="1"/>
  <c r="Z43" i="7" s="1"/>
  <c r="G27" i="7"/>
  <c r="K27" i="7" s="1"/>
  <c r="Z27" i="7" s="1"/>
  <c r="G11" i="7"/>
  <c r="K11" i="7" s="1"/>
  <c r="Z11" i="7" s="1"/>
  <c r="G73" i="7"/>
  <c r="K73" i="7" s="1"/>
  <c r="Z73" i="7" s="1"/>
  <c r="G33" i="7"/>
  <c r="K33" i="7" s="1"/>
  <c r="Z33" i="7" s="1"/>
  <c r="G106" i="7"/>
  <c r="K106" i="7" s="1"/>
  <c r="Z106" i="7" s="1"/>
  <c r="G90" i="7"/>
  <c r="K90" i="7" s="1"/>
  <c r="Z90" i="7" s="1"/>
  <c r="G74" i="7"/>
  <c r="K74" i="7" s="1"/>
  <c r="Z74" i="7" s="1"/>
  <c r="G58" i="7"/>
  <c r="K58" i="7" s="1"/>
  <c r="Z58" i="7" s="1"/>
  <c r="G42" i="7"/>
  <c r="K42" i="7" s="1"/>
  <c r="Z42" i="7" s="1"/>
  <c r="G26" i="7"/>
  <c r="K26" i="7" s="1"/>
  <c r="Z26" i="7" s="1"/>
  <c r="G10" i="7"/>
  <c r="K10" i="7" s="1"/>
  <c r="Z10" i="7" s="1"/>
  <c r="G112" i="7"/>
  <c r="K112" i="7" s="1"/>
  <c r="Z112" i="7" s="1"/>
  <c r="Z111" i="5" s="1"/>
  <c r="AI111" i="5" s="1"/>
  <c r="G72" i="7"/>
  <c r="K72" i="7" s="1"/>
  <c r="Z72" i="7" s="1"/>
  <c r="G40" i="7"/>
  <c r="K40" i="7" s="1"/>
  <c r="Z40" i="7" s="1"/>
  <c r="G8" i="7"/>
  <c r="K8" i="7" s="1"/>
  <c r="Z8" i="7" s="1"/>
  <c r="G37" i="7"/>
  <c r="K37" i="7" s="1"/>
  <c r="Z37" i="7" s="1"/>
  <c r="G99" i="7"/>
  <c r="K99" i="7" s="1"/>
  <c r="Z99" i="7" s="1"/>
  <c r="G67" i="7"/>
  <c r="K67" i="7" s="1"/>
  <c r="Z67" i="7" s="1"/>
  <c r="G35" i="7"/>
  <c r="K35" i="7" s="1"/>
  <c r="Z35" i="7" s="1"/>
  <c r="G101" i="7"/>
  <c r="K101" i="7" s="1"/>
  <c r="Z101" i="7" s="1"/>
  <c r="G108" i="7"/>
  <c r="K108" i="7" s="1"/>
  <c r="Z108" i="7" s="1"/>
  <c r="G82" i="7"/>
  <c r="G50" i="7"/>
  <c r="K50" i="7" s="1"/>
  <c r="Z50" i="7" s="1"/>
  <c r="G18" i="7"/>
  <c r="K18" i="7" s="1"/>
  <c r="Z18" i="7" s="1"/>
  <c r="G88" i="7"/>
  <c r="G24" i="7"/>
  <c r="K24" i="7" s="1"/>
  <c r="Z24" i="7" s="1"/>
  <c r="G104" i="7"/>
  <c r="K104" i="7" s="1"/>
  <c r="Z104" i="7" s="1"/>
  <c r="G83" i="7"/>
  <c r="G19" i="7"/>
  <c r="K19" i="7" s="1"/>
  <c r="Z19" i="7" s="1"/>
  <c r="G98" i="7"/>
  <c r="K98" i="7" s="1"/>
  <c r="Z98" i="7" s="1"/>
  <c r="G34" i="7"/>
  <c r="K34" i="7" s="1"/>
  <c r="Z34" i="7" s="1"/>
  <c r="G13" i="7"/>
  <c r="K13" i="7" s="1"/>
  <c r="Z13" i="7" s="1"/>
  <c r="G44" i="7"/>
  <c r="K44" i="7" s="1"/>
  <c r="Z44" i="7" s="1"/>
  <c r="G45" i="7"/>
  <c r="K45" i="7" s="1"/>
  <c r="Z45" i="7" s="1"/>
  <c r="G71" i="7"/>
  <c r="K71" i="7" s="1"/>
  <c r="Z71" i="7" s="1"/>
  <c r="G7" i="7"/>
  <c r="K7" i="7" s="1"/>
  <c r="Z7" i="7" s="1"/>
  <c r="G86" i="7"/>
  <c r="G22" i="7"/>
  <c r="K22" i="7" s="1"/>
  <c r="Z22" i="7" s="1"/>
  <c r="G81" i="7"/>
  <c r="G92" i="7"/>
  <c r="K92" i="7" s="1"/>
  <c r="Z92" i="7" s="1"/>
  <c r="G60" i="7"/>
  <c r="K60" i="7" s="1"/>
  <c r="Z60" i="7" s="1"/>
  <c r="G28" i="7"/>
  <c r="K28" i="7" s="1"/>
  <c r="Z28" i="7" s="1"/>
  <c r="G85" i="7"/>
  <c r="G9" i="7"/>
  <c r="K9" i="7" s="1"/>
  <c r="Z9" i="7" s="1"/>
  <c r="G87" i="7"/>
  <c r="G55" i="7"/>
  <c r="K55" i="7" s="1"/>
  <c r="Z55" i="7" s="1"/>
  <c r="G23" i="7"/>
  <c r="K23" i="7" s="1"/>
  <c r="Z23" i="7" s="1"/>
  <c r="G61" i="7"/>
  <c r="K61" i="7" s="1"/>
  <c r="Z61" i="7" s="1"/>
  <c r="G102" i="7"/>
  <c r="K102" i="7" s="1"/>
  <c r="Z102" i="7" s="1"/>
  <c r="G70" i="7"/>
  <c r="K70" i="7" s="1"/>
  <c r="Z70" i="7" s="1"/>
  <c r="G38" i="7"/>
  <c r="K38" i="7" s="1"/>
  <c r="Z38" i="7" s="1"/>
  <c r="G69" i="7"/>
  <c r="K69" i="7" s="1"/>
  <c r="Z69" i="7" s="1"/>
  <c r="G56" i="7"/>
  <c r="K56" i="7" s="1"/>
  <c r="Z56" i="7" s="1"/>
  <c r="G77" i="7"/>
  <c r="K77" i="7" s="1"/>
  <c r="Z77" i="7" s="1"/>
  <c r="G51" i="7"/>
  <c r="K51" i="7" s="1"/>
  <c r="Z51" i="7" s="1"/>
  <c r="G53" i="7"/>
  <c r="K53" i="7" s="1"/>
  <c r="Z53" i="7" s="1"/>
  <c r="G66" i="7"/>
  <c r="K66" i="7" s="1"/>
  <c r="Z66" i="7" s="1"/>
  <c r="G76" i="7"/>
  <c r="G12" i="7"/>
  <c r="K12" i="7" s="1"/>
  <c r="Z12" i="7" s="1"/>
  <c r="G103" i="7"/>
  <c r="K103" i="7" s="1"/>
  <c r="Z103" i="7" s="1"/>
  <c r="G39" i="7"/>
  <c r="K39" i="7" s="1"/>
  <c r="Z39" i="7" s="1"/>
  <c r="G17" i="7"/>
  <c r="K17" i="7" s="1"/>
  <c r="Z17" i="7" s="1"/>
  <c r="G54" i="7"/>
  <c r="K54" i="7" s="1"/>
  <c r="Z54" i="7" s="1"/>
  <c r="H6" i="7"/>
  <c r="H25" i="7"/>
  <c r="H41" i="7"/>
  <c r="H57" i="7"/>
  <c r="H73" i="7"/>
  <c r="H89" i="7"/>
  <c r="H105" i="7"/>
  <c r="H29" i="7"/>
  <c r="H45" i="7"/>
  <c r="H61" i="7"/>
  <c r="H77" i="7"/>
  <c r="H93" i="7"/>
  <c r="H109" i="7"/>
  <c r="H33" i="7"/>
  <c r="H49" i="7"/>
  <c r="H65" i="7"/>
  <c r="H81" i="7"/>
  <c r="J81" i="7" s="1"/>
  <c r="H97" i="7"/>
  <c r="H37" i="7"/>
  <c r="H53" i="7"/>
  <c r="H69" i="7"/>
  <c r="H85" i="7"/>
  <c r="J85" i="7" s="1"/>
  <c r="H101" i="7"/>
  <c r="H21" i="7"/>
  <c r="H112" i="7"/>
  <c r="H96" i="7"/>
  <c r="H80" i="7"/>
  <c r="J80" i="7" s="1"/>
  <c r="H64" i="7"/>
  <c r="H48" i="7"/>
  <c r="H32" i="7"/>
  <c r="H16" i="7"/>
  <c r="H107" i="7"/>
  <c r="H91" i="7"/>
  <c r="H75" i="7"/>
  <c r="J75" i="7" s="1"/>
  <c r="H59" i="7"/>
  <c r="H43" i="7"/>
  <c r="H27" i="7"/>
  <c r="H11" i="7"/>
  <c r="H102" i="7"/>
  <c r="H86" i="7"/>
  <c r="J86" i="7" s="1"/>
  <c r="H70" i="7"/>
  <c r="H54" i="7"/>
  <c r="H38" i="7"/>
  <c r="H22" i="7"/>
  <c r="H17" i="7"/>
  <c r="H108" i="7"/>
  <c r="H92" i="7"/>
  <c r="H76" i="7"/>
  <c r="H60" i="7"/>
  <c r="H44" i="7"/>
  <c r="H28" i="7"/>
  <c r="H12" i="7"/>
  <c r="H103" i="7"/>
  <c r="H87" i="7"/>
  <c r="H71" i="7"/>
  <c r="H55" i="7"/>
  <c r="H39" i="7"/>
  <c r="H23" i="7"/>
  <c r="H7" i="7"/>
  <c r="H98" i="7"/>
  <c r="H82" i="7"/>
  <c r="H66" i="7"/>
  <c r="H50" i="7"/>
  <c r="H34" i="7"/>
  <c r="H18" i="7"/>
  <c r="H9" i="7"/>
  <c r="H84" i="7"/>
  <c r="J84" i="7" s="1"/>
  <c r="H52" i="7"/>
  <c r="H20" i="7"/>
  <c r="H95" i="7"/>
  <c r="H63" i="7"/>
  <c r="H31" i="7"/>
  <c r="H106" i="7"/>
  <c r="H74" i="7"/>
  <c r="H42" i="7"/>
  <c r="H10" i="7"/>
  <c r="H68" i="7"/>
  <c r="H111" i="7"/>
  <c r="H47" i="7"/>
  <c r="H90" i="7"/>
  <c r="H26" i="7"/>
  <c r="H88" i="7"/>
  <c r="H24" i="7"/>
  <c r="H67" i="7"/>
  <c r="H110" i="7"/>
  <c r="H46" i="7"/>
  <c r="H104" i="7"/>
  <c r="H72" i="7"/>
  <c r="H40" i="7"/>
  <c r="H8" i="7"/>
  <c r="H83" i="7"/>
  <c r="J83" i="7" s="1"/>
  <c r="H51" i="7"/>
  <c r="H19" i="7"/>
  <c r="H94" i="7"/>
  <c r="H62" i="7"/>
  <c r="H30" i="7"/>
  <c r="H100" i="7"/>
  <c r="H36" i="7"/>
  <c r="H79" i="7"/>
  <c r="H15" i="7"/>
  <c r="H58" i="7"/>
  <c r="H13" i="7"/>
  <c r="H56" i="7"/>
  <c r="H99" i="7"/>
  <c r="H35" i="7"/>
  <c r="H78" i="7"/>
  <c r="H14" i="7"/>
  <c r="M113" i="24"/>
  <c r="AD29" i="13" s="1"/>
  <c r="Z83" i="7"/>
  <c r="AD113" i="24"/>
  <c r="AD117" i="24" s="1"/>
  <c r="Z81" i="5" l="1"/>
  <c r="AD83" i="7"/>
  <c r="H51" i="8"/>
  <c r="H56" i="8"/>
  <c r="H53" i="8"/>
  <c r="H52" i="8"/>
  <c r="H54" i="8"/>
  <c r="K85" i="7"/>
  <c r="Z85" i="7" s="1"/>
  <c r="AD85" i="7" s="1"/>
  <c r="AD96" i="7"/>
  <c r="Z94" i="5"/>
  <c r="AD12" i="7"/>
  <c r="Z12" i="5"/>
  <c r="AD70" i="7"/>
  <c r="Z70" i="5"/>
  <c r="AD39" i="7"/>
  <c r="Z39" i="5"/>
  <c r="AD69" i="7"/>
  <c r="Z69" i="5"/>
  <c r="AD18" i="7"/>
  <c r="Z18" i="5"/>
  <c r="AD20" i="7"/>
  <c r="Z20" i="5"/>
  <c r="AD64" i="7"/>
  <c r="Z64" i="5"/>
  <c r="AD27" i="7"/>
  <c r="Z27" i="5"/>
  <c r="AD79" i="7"/>
  <c r="Z112" i="5"/>
  <c r="AI112" i="5" s="1"/>
  <c r="I44" i="5"/>
  <c r="AD51" i="7"/>
  <c r="Z51" i="5"/>
  <c r="AD104" i="7"/>
  <c r="Z102" i="5"/>
  <c r="AD111" i="7"/>
  <c r="Z110" i="5"/>
  <c r="AI110" i="5" s="1"/>
  <c r="AD42" i="7"/>
  <c r="Z42" i="5"/>
  <c r="AD56" i="7"/>
  <c r="Z56" i="5"/>
  <c r="AD90" i="7"/>
  <c r="Z88" i="5"/>
  <c r="AD24" i="7"/>
  <c r="Z24" i="5"/>
  <c r="AD44" i="7"/>
  <c r="Z44" i="5"/>
  <c r="AD60" i="7"/>
  <c r="Z60" i="5"/>
  <c r="AD68" i="7"/>
  <c r="Z68" i="5"/>
  <c r="AD108" i="7"/>
  <c r="Z106" i="5"/>
  <c r="AD31" i="7"/>
  <c r="Z31" i="5"/>
  <c r="AD47" i="7"/>
  <c r="Z47" i="5"/>
  <c r="AD91" i="7"/>
  <c r="Z89" i="5"/>
  <c r="AD99" i="7"/>
  <c r="Z97" i="5"/>
  <c r="AD62" i="7"/>
  <c r="Z62" i="5"/>
  <c r="AD77" i="7"/>
  <c r="Z77" i="5"/>
  <c r="AD61" i="7"/>
  <c r="Z61" i="5"/>
  <c r="AD92" i="7"/>
  <c r="Z90" i="5"/>
  <c r="AD13" i="7"/>
  <c r="Z13" i="5"/>
  <c r="AD101" i="7"/>
  <c r="Z99" i="5"/>
  <c r="AD37" i="7"/>
  <c r="Z37" i="5"/>
  <c r="AD58" i="7"/>
  <c r="Z58" i="5"/>
  <c r="AD33" i="7"/>
  <c r="Z33" i="5"/>
  <c r="AD43" i="7"/>
  <c r="Z43" i="5"/>
  <c r="AD107" i="7"/>
  <c r="Z105" i="5"/>
  <c r="AD16" i="7"/>
  <c r="Z16" i="5"/>
  <c r="AD14" i="7"/>
  <c r="Z14" i="5"/>
  <c r="AD63" i="7"/>
  <c r="Z63" i="5"/>
  <c r="AD25" i="7"/>
  <c r="Z25" i="5"/>
  <c r="AD36" i="7"/>
  <c r="Z36" i="5"/>
  <c r="AD100" i="7"/>
  <c r="Z98" i="5"/>
  <c r="AD28" i="7"/>
  <c r="Z28" i="5"/>
  <c r="AD19" i="7"/>
  <c r="Z19" i="5"/>
  <c r="AD93" i="7"/>
  <c r="Z91" i="5"/>
  <c r="AD103" i="7"/>
  <c r="Z101" i="5"/>
  <c r="AD53" i="7"/>
  <c r="Z53" i="5"/>
  <c r="AD9" i="7"/>
  <c r="Z9" i="5"/>
  <c r="AD48" i="7"/>
  <c r="Z48" i="5"/>
  <c r="AD102" i="7"/>
  <c r="Z100" i="5"/>
  <c r="AD95" i="7"/>
  <c r="Z93" i="5"/>
  <c r="AD38" i="7"/>
  <c r="Z38" i="5"/>
  <c r="AD34" i="7"/>
  <c r="Z34" i="5"/>
  <c r="AD35" i="7"/>
  <c r="Z35" i="5"/>
  <c r="AD8" i="7"/>
  <c r="Z8" i="5"/>
  <c r="AD10" i="7"/>
  <c r="Z10" i="5"/>
  <c r="AD74" i="7"/>
  <c r="Z74" i="5"/>
  <c r="AD73" i="7"/>
  <c r="Z73" i="5"/>
  <c r="AD59" i="7"/>
  <c r="Z59" i="5"/>
  <c r="AD21" i="7"/>
  <c r="Z21" i="5"/>
  <c r="AD32" i="7"/>
  <c r="Z32" i="5"/>
  <c r="AD30" i="7"/>
  <c r="Z30" i="5"/>
  <c r="AD94" i="7"/>
  <c r="Z92" i="5"/>
  <c r="AD15" i="7"/>
  <c r="Z15" i="5"/>
  <c r="AD65" i="7"/>
  <c r="Z65" i="5"/>
  <c r="AD52" i="7"/>
  <c r="Z52" i="5"/>
  <c r="AD49" i="7"/>
  <c r="Z49" i="5"/>
  <c r="AD46" i="7"/>
  <c r="Z46" i="5"/>
  <c r="AD98" i="7"/>
  <c r="Z96" i="5"/>
  <c r="AD109" i="7"/>
  <c r="Z107" i="5"/>
  <c r="AD7" i="7"/>
  <c r="Z7" i="5"/>
  <c r="AD6" i="7"/>
  <c r="Z6" i="5"/>
  <c r="AD40" i="7"/>
  <c r="Z40" i="5"/>
  <c r="AD72" i="7"/>
  <c r="Z72" i="5"/>
  <c r="AD41" i="7"/>
  <c r="Z41" i="5"/>
  <c r="AD54" i="7"/>
  <c r="Z54" i="5"/>
  <c r="AD23" i="7"/>
  <c r="Z23" i="5"/>
  <c r="AD71" i="7"/>
  <c r="Z71" i="5"/>
  <c r="AD50" i="7"/>
  <c r="Z50" i="5"/>
  <c r="AD22" i="7"/>
  <c r="Z22" i="5"/>
  <c r="AD66" i="7"/>
  <c r="Z66" i="5"/>
  <c r="AD106" i="7"/>
  <c r="Z104" i="5"/>
  <c r="AD29" i="7"/>
  <c r="Z29" i="5"/>
  <c r="AD45" i="7"/>
  <c r="Z45" i="5"/>
  <c r="AD97" i="7"/>
  <c r="Z95" i="5"/>
  <c r="AD17" i="7"/>
  <c r="Z17" i="5"/>
  <c r="AD55" i="7"/>
  <c r="Z55" i="5"/>
  <c r="AD67" i="7"/>
  <c r="Z67" i="5"/>
  <c r="AD26" i="7"/>
  <c r="Z26" i="5"/>
  <c r="AD11" i="7"/>
  <c r="Z11" i="5"/>
  <c r="AD57" i="7"/>
  <c r="Z57" i="5"/>
  <c r="AD110" i="7"/>
  <c r="Z108" i="5"/>
  <c r="AD105" i="7"/>
  <c r="Z103" i="5"/>
  <c r="I42" i="5"/>
  <c r="R42" i="5" s="1"/>
  <c r="AD112" i="7"/>
  <c r="K80" i="7"/>
  <c r="Z80" i="7" s="1"/>
  <c r="K75" i="7"/>
  <c r="Z75" i="7" s="1"/>
  <c r="K81" i="7"/>
  <c r="Z81" i="7" s="1"/>
  <c r="K82" i="7"/>
  <c r="Z82" i="7" s="1"/>
  <c r="K87" i="7"/>
  <c r="Z87" i="7" s="1"/>
  <c r="K76" i="7"/>
  <c r="Z76" i="7" s="1"/>
  <c r="Z76" i="5" s="1"/>
  <c r="I35" i="5"/>
  <c r="I22" i="5"/>
  <c r="I28" i="5"/>
  <c r="I40" i="5"/>
  <c r="R6" i="24"/>
  <c r="O10" i="24"/>
  <c r="P10" i="24" s="1"/>
  <c r="AA10" i="24" s="1"/>
  <c r="AE10" i="24" s="1"/>
  <c r="R14" i="24"/>
  <c r="O18" i="24"/>
  <c r="P18" i="24" s="1"/>
  <c r="AA18" i="24" s="1"/>
  <c r="AE18" i="24" s="1"/>
  <c r="R22" i="24"/>
  <c r="O26" i="24"/>
  <c r="P26" i="24" s="1"/>
  <c r="AA26" i="24" s="1"/>
  <c r="AE26" i="24" s="1"/>
  <c r="R30" i="24"/>
  <c r="O34" i="24"/>
  <c r="P34" i="24" s="1"/>
  <c r="AA34" i="24" s="1"/>
  <c r="AE34" i="24" s="1"/>
  <c r="R38" i="24"/>
  <c r="O42" i="24"/>
  <c r="P42" i="24" s="1"/>
  <c r="AA42" i="24" s="1"/>
  <c r="AE42" i="24" s="1"/>
  <c r="R46" i="24"/>
  <c r="O50" i="24"/>
  <c r="P50" i="24" s="1"/>
  <c r="AA50" i="24" s="1"/>
  <c r="AE50" i="24" s="1"/>
  <c r="R8" i="24"/>
  <c r="O12" i="24"/>
  <c r="P12" i="24" s="1"/>
  <c r="AA12" i="24" s="1"/>
  <c r="AE12" i="24" s="1"/>
  <c r="R16" i="24"/>
  <c r="O20" i="24"/>
  <c r="P20" i="24" s="1"/>
  <c r="AA20" i="24" s="1"/>
  <c r="AE20" i="24" s="1"/>
  <c r="R24" i="24"/>
  <c r="O28" i="24"/>
  <c r="P28" i="24" s="1"/>
  <c r="AA28" i="24" s="1"/>
  <c r="AE28" i="24" s="1"/>
  <c r="R32" i="24"/>
  <c r="O36" i="24"/>
  <c r="P36" i="24" s="1"/>
  <c r="AA36" i="24" s="1"/>
  <c r="AE36" i="24" s="1"/>
  <c r="R40" i="24"/>
  <c r="O44" i="24"/>
  <c r="P44" i="24" s="1"/>
  <c r="AA44" i="24" s="1"/>
  <c r="AE44" i="24" s="1"/>
  <c r="R48" i="24"/>
  <c r="O52" i="24"/>
  <c r="P52" i="24" s="1"/>
  <c r="AA52" i="24" s="1"/>
  <c r="AE52" i="24" s="1"/>
  <c r="R54" i="24"/>
  <c r="O56" i="24"/>
  <c r="P56" i="24" s="1"/>
  <c r="AA56" i="24" s="1"/>
  <c r="AE56" i="24" s="1"/>
  <c r="R58" i="24"/>
  <c r="O60" i="24"/>
  <c r="P60" i="24" s="1"/>
  <c r="AA60" i="24" s="1"/>
  <c r="AE60" i="24" s="1"/>
  <c r="R62" i="24"/>
  <c r="O64" i="24"/>
  <c r="P64" i="24" s="1"/>
  <c r="AA64" i="24" s="1"/>
  <c r="AE64" i="24" s="1"/>
  <c r="R66" i="24"/>
  <c r="O68" i="24"/>
  <c r="P68" i="24" s="1"/>
  <c r="AA68" i="24" s="1"/>
  <c r="AE68" i="24" s="1"/>
  <c r="R70" i="24"/>
  <c r="O72" i="24"/>
  <c r="P72" i="24" s="1"/>
  <c r="AA72" i="24" s="1"/>
  <c r="AE72" i="24" s="1"/>
  <c r="R74" i="24"/>
  <c r="O76" i="24"/>
  <c r="P76" i="24" s="1"/>
  <c r="AA76" i="24" s="1"/>
  <c r="AE76" i="24" s="1"/>
  <c r="R78" i="24"/>
  <c r="O80" i="24"/>
  <c r="P80" i="24" s="1"/>
  <c r="AA80" i="24" s="1"/>
  <c r="AE80" i="24" s="1"/>
  <c r="R82" i="24"/>
  <c r="O84" i="24"/>
  <c r="P84" i="24" s="1"/>
  <c r="AA84" i="24" s="1"/>
  <c r="AE84" i="24" s="1"/>
  <c r="R86" i="24"/>
  <c r="O88" i="24"/>
  <c r="P88" i="24" s="1"/>
  <c r="AA88" i="24" s="1"/>
  <c r="AE88" i="24" s="1"/>
  <c r="R90" i="24"/>
  <c r="O92" i="24"/>
  <c r="P92" i="24" s="1"/>
  <c r="AA92" i="24" s="1"/>
  <c r="AE92" i="24" s="1"/>
  <c r="R94" i="24"/>
  <c r="O96" i="24"/>
  <c r="P96" i="24" s="1"/>
  <c r="AA96" i="24" s="1"/>
  <c r="AE96" i="24" s="1"/>
  <c r="R98" i="24"/>
  <c r="O100" i="24"/>
  <c r="P100" i="24" s="1"/>
  <c r="AA100" i="24" s="1"/>
  <c r="AE100" i="24" s="1"/>
  <c r="R102" i="24"/>
  <c r="O104" i="24"/>
  <c r="P104" i="24" s="1"/>
  <c r="AA104" i="24" s="1"/>
  <c r="AE104" i="24" s="1"/>
  <c r="R106" i="24"/>
  <c r="O108" i="24"/>
  <c r="P108" i="24" s="1"/>
  <c r="AA108" i="24" s="1"/>
  <c r="AE108" i="24" s="1"/>
  <c r="R110" i="24"/>
  <c r="O112" i="24"/>
  <c r="P112" i="24" s="1"/>
  <c r="AA112" i="24" s="1"/>
  <c r="AE112" i="24" s="1"/>
  <c r="R7" i="24"/>
  <c r="O9" i="24"/>
  <c r="P9" i="24" s="1"/>
  <c r="AA9" i="24" s="1"/>
  <c r="AE9" i="24" s="1"/>
  <c r="R11" i="24"/>
  <c r="O13" i="24"/>
  <c r="P13" i="24" s="1"/>
  <c r="AA13" i="24" s="1"/>
  <c r="AE13" i="24" s="1"/>
  <c r="R15" i="24"/>
  <c r="O17" i="24"/>
  <c r="P17" i="24" s="1"/>
  <c r="AA17" i="24" s="1"/>
  <c r="AE17" i="24" s="1"/>
  <c r="R19" i="24"/>
  <c r="O21" i="24"/>
  <c r="P21" i="24" s="1"/>
  <c r="AA21" i="24" s="1"/>
  <c r="AE21" i="24" s="1"/>
  <c r="R23" i="24"/>
  <c r="O25" i="24"/>
  <c r="P25" i="24" s="1"/>
  <c r="AA25" i="24" s="1"/>
  <c r="AE25" i="24" s="1"/>
  <c r="R27" i="24"/>
  <c r="O29" i="24"/>
  <c r="P29" i="24" s="1"/>
  <c r="AA29" i="24" s="1"/>
  <c r="AE29" i="24" s="1"/>
  <c r="R31" i="24"/>
  <c r="O33" i="24"/>
  <c r="P33" i="24" s="1"/>
  <c r="AA33" i="24" s="1"/>
  <c r="AE33" i="24" s="1"/>
  <c r="R35" i="24"/>
  <c r="O37" i="24"/>
  <c r="P37" i="24" s="1"/>
  <c r="AA37" i="24" s="1"/>
  <c r="AE37" i="24" s="1"/>
  <c r="R39" i="24"/>
  <c r="O41" i="24"/>
  <c r="P41" i="24" s="1"/>
  <c r="AA41" i="24" s="1"/>
  <c r="AE41" i="24" s="1"/>
  <c r="R43" i="24"/>
  <c r="O45" i="24"/>
  <c r="P45" i="24" s="1"/>
  <c r="AA45" i="24" s="1"/>
  <c r="AE45" i="24" s="1"/>
  <c r="R47" i="24"/>
  <c r="O49" i="24"/>
  <c r="P49" i="24" s="1"/>
  <c r="AA49" i="24" s="1"/>
  <c r="AE49" i="24" s="1"/>
  <c r="R51" i="24"/>
  <c r="O53" i="24"/>
  <c r="P53" i="24" s="1"/>
  <c r="AA53" i="24" s="1"/>
  <c r="AE53" i="24" s="1"/>
  <c r="R55" i="24"/>
  <c r="O57" i="24"/>
  <c r="P57" i="24" s="1"/>
  <c r="AA57" i="24" s="1"/>
  <c r="AE57" i="24" s="1"/>
  <c r="R59" i="24"/>
  <c r="O61" i="24"/>
  <c r="P61" i="24" s="1"/>
  <c r="AA61" i="24" s="1"/>
  <c r="AE61" i="24" s="1"/>
  <c r="R63" i="24"/>
  <c r="O65" i="24"/>
  <c r="P65" i="24" s="1"/>
  <c r="AA65" i="24" s="1"/>
  <c r="AE65" i="24" s="1"/>
  <c r="R67" i="24"/>
  <c r="O69" i="24"/>
  <c r="P69" i="24" s="1"/>
  <c r="AA69" i="24" s="1"/>
  <c r="AE69" i="24" s="1"/>
  <c r="R71" i="24"/>
  <c r="O73" i="24"/>
  <c r="P73" i="24" s="1"/>
  <c r="AA73" i="24" s="1"/>
  <c r="AE73" i="24" s="1"/>
  <c r="R75" i="24"/>
  <c r="O77" i="24"/>
  <c r="P77" i="24" s="1"/>
  <c r="AA77" i="24" s="1"/>
  <c r="AE77" i="24" s="1"/>
  <c r="R79" i="24"/>
  <c r="O81" i="24"/>
  <c r="P81" i="24" s="1"/>
  <c r="AA81" i="24" s="1"/>
  <c r="AE81" i="24" s="1"/>
  <c r="R83" i="24"/>
  <c r="O85" i="24"/>
  <c r="P85" i="24" s="1"/>
  <c r="AA85" i="24" s="1"/>
  <c r="AE85" i="24" s="1"/>
  <c r="R87" i="24"/>
  <c r="O89" i="24"/>
  <c r="P89" i="24" s="1"/>
  <c r="AA89" i="24" s="1"/>
  <c r="AE89" i="24" s="1"/>
  <c r="R91" i="24"/>
  <c r="O93" i="24"/>
  <c r="P93" i="24" s="1"/>
  <c r="AA93" i="24" s="1"/>
  <c r="AE93" i="24" s="1"/>
  <c r="R95" i="24"/>
  <c r="O97" i="24"/>
  <c r="P97" i="24" s="1"/>
  <c r="AA97" i="24" s="1"/>
  <c r="AE97" i="24" s="1"/>
  <c r="R99" i="24"/>
  <c r="O101" i="24"/>
  <c r="P101" i="24" s="1"/>
  <c r="AA101" i="24" s="1"/>
  <c r="AE101" i="24" s="1"/>
  <c r="R103" i="24"/>
  <c r="O105" i="24"/>
  <c r="P105" i="24" s="1"/>
  <c r="AA105" i="24" s="1"/>
  <c r="AE105" i="24" s="1"/>
  <c r="R107" i="24"/>
  <c r="O109" i="24"/>
  <c r="P109" i="24" s="1"/>
  <c r="AA109" i="24" s="1"/>
  <c r="AE109" i="24" s="1"/>
  <c r="R111" i="24"/>
  <c r="K78" i="7"/>
  <c r="Z78" i="7" s="1"/>
  <c r="Z78" i="5" s="1"/>
  <c r="H113" i="7"/>
  <c r="I39" i="5"/>
  <c r="I38" i="5"/>
  <c r="K89" i="7"/>
  <c r="Z89" i="7" s="1"/>
  <c r="I34" i="5" s="1"/>
  <c r="Z84" i="7"/>
  <c r="K88" i="7"/>
  <c r="Z88" i="7" s="1"/>
  <c r="I9" i="5"/>
  <c r="I17" i="5"/>
  <c r="I10" i="5"/>
  <c r="K86" i="7"/>
  <c r="Z86" i="7" s="1"/>
  <c r="I37" i="5"/>
  <c r="I19" i="5"/>
  <c r="I25" i="5"/>
  <c r="I36" i="5"/>
  <c r="I7" i="5"/>
  <c r="I11" i="5"/>
  <c r="I12" i="5"/>
  <c r="I23" i="5"/>
  <c r="I14" i="5"/>
  <c r="I16" i="5"/>
  <c r="I18" i="5"/>
  <c r="I20" i="5"/>
  <c r="I24" i="5"/>
  <c r="I26" i="5"/>
  <c r="J113" i="7"/>
  <c r="J17" i="13" s="1"/>
  <c r="G113" i="7"/>
  <c r="I15" i="5"/>
  <c r="I6" i="5"/>
  <c r="I8" i="5"/>
  <c r="I13" i="5"/>
  <c r="I21" i="5"/>
  <c r="I29" i="5"/>
  <c r="O16" i="24"/>
  <c r="P16" i="24" s="1"/>
  <c r="AA16" i="24" s="1"/>
  <c r="AE16" i="24" s="1"/>
  <c r="O19" i="24"/>
  <c r="P19" i="24" s="1"/>
  <c r="AA19" i="24" s="1"/>
  <c r="AE19" i="24" s="1"/>
  <c r="O22" i="24"/>
  <c r="P22" i="24" s="1"/>
  <c r="AA22" i="24" s="1"/>
  <c r="AE22" i="24" s="1"/>
  <c r="R29" i="24"/>
  <c r="O32" i="24"/>
  <c r="P32" i="24" s="1"/>
  <c r="AA32" i="24" s="1"/>
  <c r="AE32" i="24" s="1"/>
  <c r="O35" i="24"/>
  <c r="P35" i="24" s="1"/>
  <c r="AA35" i="24" s="1"/>
  <c r="AE35" i="24" s="1"/>
  <c r="O38" i="24"/>
  <c r="P38" i="24" s="1"/>
  <c r="AA38" i="24" s="1"/>
  <c r="AE38" i="24" s="1"/>
  <c r="O51" i="24"/>
  <c r="P51" i="24" s="1"/>
  <c r="AA51" i="24" s="1"/>
  <c r="AE51" i="24" s="1"/>
  <c r="O54" i="24"/>
  <c r="P54" i="24" s="1"/>
  <c r="AA54" i="24" s="1"/>
  <c r="AE54" i="24" s="1"/>
  <c r="O62" i="24"/>
  <c r="P62" i="24" s="1"/>
  <c r="AA62" i="24" s="1"/>
  <c r="AE62" i="24" s="1"/>
  <c r="O70" i="24"/>
  <c r="P70" i="24" s="1"/>
  <c r="AA70" i="24" s="1"/>
  <c r="AE70" i="24" s="1"/>
  <c r="O78" i="24"/>
  <c r="P78" i="24" s="1"/>
  <c r="AA78" i="24" s="1"/>
  <c r="AE78" i="24" s="1"/>
  <c r="O86" i="24"/>
  <c r="P86" i="24" s="1"/>
  <c r="AA86" i="24" s="1"/>
  <c r="AE86" i="24" s="1"/>
  <c r="O94" i="24"/>
  <c r="P94" i="24" s="1"/>
  <c r="AA94" i="24" s="1"/>
  <c r="AE94" i="24" s="1"/>
  <c r="O102" i="24"/>
  <c r="P102" i="24" s="1"/>
  <c r="AA102" i="24" s="1"/>
  <c r="AE102" i="24" s="1"/>
  <c r="O110" i="24"/>
  <c r="P110" i="24" s="1"/>
  <c r="AA110" i="24" s="1"/>
  <c r="AE110" i="24" s="1"/>
  <c r="M73" i="7"/>
  <c r="Z82" i="5" l="1"/>
  <c r="AD84" i="7"/>
  <c r="Z83" i="5"/>
  <c r="I31" i="5"/>
  <c r="AD87" i="7"/>
  <c r="Z85" i="5"/>
  <c r="AD80" i="7"/>
  <c r="Z79" i="5"/>
  <c r="AD86" i="7"/>
  <c r="Z84" i="5"/>
  <c r="AD88" i="7"/>
  <c r="Z86" i="5"/>
  <c r="AD82" i="7"/>
  <c r="Z113" i="5"/>
  <c r="AI113" i="5" s="1"/>
  <c r="I45" i="5"/>
  <c r="AD81" i="7"/>
  <c r="Z80" i="5"/>
  <c r="AD89" i="7"/>
  <c r="Z87" i="5"/>
  <c r="AD75" i="7"/>
  <c r="Z75" i="5"/>
  <c r="R44" i="5"/>
  <c r="I30" i="5"/>
  <c r="AD76" i="7"/>
  <c r="I27" i="5"/>
  <c r="AD78" i="7"/>
  <c r="O48" i="24"/>
  <c r="P48" i="24" s="1"/>
  <c r="AA48" i="24" s="1"/>
  <c r="AE48" i="24" s="1"/>
  <c r="R37" i="24"/>
  <c r="R9" i="24"/>
  <c r="R41" i="24"/>
  <c r="R33" i="24"/>
  <c r="R49" i="24"/>
  <c r="R21" i="24"/>
  <c r="R13" i="24"/>
  <c r="R53" i="24"/>
  <c r="R45" i="24"/>
  <c r="R25" i="24"/>
  <c r="R17" i="24"/>
  <c r="O6" i="24"/>
  <c r="P6" i="24" s="1"/>
  <c r="O106" i="24"/>
  <c r="P106" i="24" s="1"/>
  <c r="AA106" i="24" s="1"/>
  <c r="AE106" i="24" s="1"/>
  <c r="O98" i="24"/>
  <c r="P98" i="24" s="1"/>
  <c r="AA98" i="24" s="1"/>
  <c r="AE98" i="24" s="1"/>
  <c r="O90" i="24"/>
  <c r="P90" i="24" s="1"/>
  <c r="AA90" i="24" s="1"/>
  <c r="AE90" i="24" s="1"/>
  <c r="O82" i="24"/>
  <c r="P82" i="24" s="1"/>
  <c r="AA82" i="24" s="1"/>
  <c r="AE82" i="24" s="1"/>
  <c r="O74" i="24"/>
  <c r="P74" i="24" s="1"/>
  <c r="AA74" i="24" s="1"/>
  <c r="AE74" i="24" s="1"/>
  <c r="O66" i="24"/>
  <c r="P66" i="24" s="1"/>
  <c r="AA66" i="24" s="1"/>
  <c r="AE66" i="24" s="1"/>
  <c r="O58" i="24"/>
  <c r="P58" i="24" s="1"/>
  <c r="AA58" i="24" s="1"/>
  <c r="AE58" i="24" s="1"/>
  <c r="O46" i="24"/>
  <c r="P46" i="24" s="1"/>
  <c r="AA46" i="24" s="1"/>
  <c r="AE46" i="24" s="1"/>
  <c r="O43" i="24"/>
  <c r="P43" i="24" s="1"/>
  <c r="AA43" i="24" s="1"/>
  <c r="AE43" i="24" s="1"/>
  <c r="O40" i="24"/>
  <c r="P40" i="24" s="1"/>
  <c r="AA40" i="24" s="1"/>
  <c r="AE40" i="24" s="1"/>
  <c r="O30" i="24"/>
  <c r="P30" i="24" s="1"/>
  <c r="AA30" i="24" s="1"/>
  <c r="AE30" i="24" s="1"/>
  <c r="O27" i="24"/>
  <c r="P27" i="24" s="1"/>
  <c r="AA27" i="24" s="1"/>
  <c r="AE27" i="24" s="1"/>
  <c r="O24" i="24"/>
  <c r="P24" i="24" s="1"/>
  <c r="AA24" i="24" s="1"/>
  <c r="AE24" i="24" s="1"/>
  <c r="O14" i="24"/>
  <c r="P14" i="24" s="1"/>
  <c r="AA14" i="24" s="1"/>
  <c r="AE14" i="24" s="1"/>
  <c r="O11" i="24"/>
  <c r="P11" i="24" s="1"/>
  <c r="AA11" i="24" s="1"/>
  <c r="AE11" i="24" s="1"/>
  <c r="O8" i="24"/>
  <c r="P8" i="24" s="1"/>
  <c r="AA8" i="24" s="1"/>
  <c r="AE8" i="24" s="1"/>
  <c r="O111" i="24"/>
  <c r="P111" i="24" s="1"/>
  <c r="AA111" i="24" s="1"/>
  <c r="AE111" i="24" s="1"/>
  <c r="O107" i="24"/>
  <c r="P107" i="24" s="1"/>
  <c r="AA107" i="24" s="1"/>
  <c r="AE107" i="24" s="1"/>
  <c r="O103" i="24"/>
  <c r="P103" i="24" s="1"/>
  <c r="AA103" i="24" s="1"/>
  <c r="AE103" i="24" s="1"/>
  <c r="O99" i="24"/>
  <c r="P99" i="24" s="1"/>
  <c r="AA99" i="24" s="1"/>
  <c r="AE99" i="24" s="1"/>
  <c r="O95" i="24"/>
  <c r="P95" i="24" s="1"/>
  <c r="AA95" i="24" s="1"/>
  <c r="AE95" i="24" s="1"/>
  <c r="O91" i="24"/>
  <c r="P91" i="24" s="1"/>
  <c r="AA91" i="24" s="1"/>
  <c r="AE91" i="24" s="1"/>
  <c r="O87" i="24"/>
  <c r="P87" i="24" s="1"/>
  <c r="AA87" i="24" s="1"/>
  <c r="AE87" i="24" s="1"/>
  <c r="O83" i="24"/>
  <c r="P83" i="24" s="1"/>
  <c r="AA83" i="24" s="1"/>
  <c r="AE83" i="24" s="1"/>
  <c r="O79" i="24"/>
  <c r="P79" i="24" s="1"/>
  <c r="AA79" i="24" s="1"/>
  <c r="AE79" i="24" s="1"/>
  <c r="O75" i="24"/>
  <c r="P75" i="24" s="1"/>
  <c r="AA75" i="24" s="1"/>
  <c r="AE75" i="24" s="1"/>
  <c r="O71" i="24"/>
  <c r="P71" i="24" s="1"/>
  <c r="AA71" i="24" s="1"/>
  <c r="AE71" i="24" s="1"/>
  <c r="O67" i="24"/>
  <c r="P67" i="24" s="1"/>
  <c r="AA67" i="24" s="1"/>
  <c r="AE67" i="24" s="1"/>
  <c r="O63" i="24"/>
  <c r="P63" i="24" s="1"/>
  <c r="AA63" i="24" s="1"/>
  <c r="AE63" i="24" s="1"/>
  <c r="O59" i="24"/>
  <c r="P59" i="24" s="1"/>
  <c r="AA59" i="24" s="1"/>
  <c r="AE59" i="24" s="1"/>
  <c r="O55" i="24"/>
  <c r="P55" i="24" s="1"/>
  <c r="AA55" i="24" s="1"/>
  <c r="AE55" i="24" s="1"/>
  <c r="O47" i="24"/>
  <c r="P47" i="24" s="1"/>
  <c r="AA47" i="24" s="1"/>
  <c r="AE47" i="24" s="1"/>
  <c r="O39" i="24"/>
  <c r="P39" i="24" s="1"/>
  <c r="AA39" i="24" s="1"/>
  <c r="AE39" i="24" s="1"/>
  <c r="O31" i="24"/>
  <c r="P31" i="24" s="1"/>
  <c r="AA31" i="24" s="1"/>
  <c r="AE31" i="24" s="1"/>
  <c r="O23" i="24"/>
  <c r="P23" i="24" s="1"/>
  <c r="AA23" i="24" s="1"/>
  <c r="AE23" i="24" s="1"/>
  <c r="O15" i="24"/>
  <c r="P15" i="24" s="1"/>
  <c r="AA15" i="24" s="1"/>
  <c r="AE15" i="24" s="1"/>
  <c r="O7" i="24"/>
  <c r="P7" i="24" s="1"/>
  <c r="AA7" i="24" s="1"/>
  <c r="AE7" i="24" s="1"/>
  <c r="R85" i="24"/>
  <c r="R101" i="24"/>
  <c r="R69" i="24"/>
  <c r="R109" i="24"/>
  <c r="R93" i="24"/>
  <c r="R77" i="24"/>
  <c r="R61" i="24"/>
  <c r="R105" i="24"/>
  <c r="R97" i="24"/>
  <c r="R89" i="24"/>
  <c r="R81" i="24"/>
  <c r="R73" i="24"/>
  <c r="R65" i="24"/>
  <c r="R57" i="24"/>
  <c r="R112" i="24"/>
  <c r="R108" i="24"/>
  <c r="R104" i="24"/>
  <c r="R100" i="24"/>
  <c r="R96" i="24"/>
  <c r="R92" i="24"/>
  <c r="R88" i="24"/>
  <c r="R84" i="24"/>
  <c r="R80" i="24"/>
  <c r="R76" i="24"/>
  <c r="R72" i="24"/>
  <c r="R68" i="24"/>
  <c r="R64" i="24"/>
  <c r="R60" i="24"/>
  <c r="R56" i="24"/>
  <c r="R52" i="24"/>
  <c r="R50" i="24"/>
  <c r="R44" i="24"/>
  <c r="R42" i="24"/>
  <c r="R36" i="24"/>
  <c r="R34" i="24"/>
  <c r="R28" i="24"/>
  <c r="R26" i="24"/>
  <c r="R20" i="24"/>
  <c r="R18" i="24"/>
  <c r="R12" i="24"/>
  <c r="R10" i="24"/>
  <c r="I33" i="5"/>
  <c r="I32" i="5"/>
  <c r="N113" i="24"/>
  <c r="Z34" i="13" s="1"/>
  <c r="K113" i="7"/>
  <c r="F23" i="13" s="1"/>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Z114" i="5" l="1"/>
  <c r="R45" i="5"/>
  <c r="N6" i="7" a="1"/>
  <c r="O113" i="24"/>
  <c r="AD34" i="13" s="1"/>
  <c r="R113" i="24"/>
  <c r="P113" i="24"/>
  <c r="AI39" i="13" s="1"/>
  <c r="AA6" i="24"/>
  <c r="AE6" i="24" s="1"/>
  <c r="S117" i="24" l="1"/>
  <c r="AD44" i="13" s="1"/>
  <c r="AD39" i="13"/>
  <c r="N7" i="7"/>
  <c r="R7" i="7" s="1"/>
  <c r="N38" i="7"/>
  <c r="N54" i="7"/>
  <c r="N70" i="7"/>
  <c r="N86" i="7"/>
  <c r="O86" i="7" s="1"/>
  <c r="N102" i="7"/>
  <c r="N34" i="7"/>
  <c r="N50" i="7"/>
  <c r="N66" i="7"/>
  <c r="O66" i="7" s="1"/>
  <c r="N82" i="7"/>
  <c r="N98" i="7"/>
  <c r="N26" i="7"/>
  <c r="N42" i="7"/>
  <c r="O42" i="7" s="1"/>
  <c r="N58" i="7"/>
  <c r="O58" i="7" s="1"/>
  <c r="N74" i="7"/>
  <c r="N90" i="7"/>
  <c r="N106" i="7"/>
  <c r="R106" i="7" s="1"/>
  <c r="N30" i="7"/>
  <c r="N46" i="7"/>
  <c r="N62" i="7"/>
  <c r="N78" i="7"/>
  <c r="R78" i="7" s="1"/>
  <c r="N94" i="7"/>
  <c r="N110" i="7"/>
  <c r="N22" i="7"/>
  <c r="N6" i="7"/>
  <c r="O6" i="7" s="1"/>
  <c r="N97" i="7"/>
  <c r="N81" i="7"/>
  <c r="N65" i="7"/>
  <c r="N49" i="7"/>
  <c r="R49" i="7" s="1"/>
  <c r="N33" i="7"/>
  <c r="N17" i="7"/>
  <c r="N108" i="7"/>
  <c r="N92" i="7"/>
  <c r="R92" i="7" s="1"/>
  <c r="N76" i="7"/>
  <c r="N60" i="7"/>
  <c r="N44" i="7"/>
  <c r="N28" i="7"/>
  <c r="R28" i="7" s="1"/>
  <c r="N12" i="7"/>
  <c r="R12" i="7" s="1"/>
  <c r="N103" i="7"/>
  <c r="N87" i="7"/>
  <c r="N71" i="7"/>
  <c r="R71" i="7" s="1"/>
  <c r="N55" i="7"/>
  <c r="R55" i="7" s="1"/>
  <c r="N39" i="7"/>
  <c r="N23" i="7"/>
  <c r="N57" i="7"/>
  <c r="O57" i="7" s="1"/>
  <c r="N63" i="7"/>
  <c r="R63" i="7" s="1"/>
  <c r="N31" i="7"/>
  <c r="N18" i="7"/>
  <c r="N109" i="7"/>
  <c r="R109" i="7" s="1"/>
  <c r="N93" i="7"/>
  <c r="R93" i="7" s="1"/>
  <c r="N77" i="7"/>
  <c r="N61" i="7"/>
  <c r="N45" i="7"/>
  <c r="R45" i="7" s="1"/>
  <c r="N29" i="7"/>
  <c r="R29" i="7" s="1"/>
  <c r="N13" i="7"/>
  <c r="N104" i="7"/>
  <c r="N88" i="7"/>
  <c r="N72" i="7"/>
  <c r="N56" i="7"/>
  <c r="N40" i="7"/>
  <c r="N24" i="7"/>
  <c r="R24" i="7" s="1"/>
  <c r="N8" i="7"/>
  <c r="R8" i="7" s="1"/>
  <c r="N99" i="7"/>
  <c r="N83" i="7"/>
  <c r="N67" i="7"/>
  <c r="N51" i="7"/>
  <c r="O51" i="7" s="1"/>
  <c r="N35" i="7"/>
  <c r="N19" i="7"/>
  <c r="N14" i="7"/>
  <c r="N105" i="7"/>
  <c r="N89" i="7"/>
  <c r="N73" i="7"/>
  <c r="N41" i="7"/>
  <c r="R41" i="7" s="1"/>
  <c r="N25" i="7"/>
  <c r="N9" i="7"/>
  <c r="N100" i="7"/>
  <c r="N84" i="7"/>
  <c r="R84" i="7" s="1"/>
  <c r="N68" i="7"/>
  <c r="N52" i="7"/>
  <c r="N36" i="7"/>
  <c r="N20" i="7"/>
  <c r="R20" i="7" s="1"/>
  <c r="N111" i="7"/>
  <c r="R111" i="7" s="1"/>
  <c r="N95" i="7"/>
  <c r="N79" i="7"/>
  <c r="N10" i="7"/>
  <c r="R10" i="7" s="1"/>
  <c r="N53" i="7"/>
  <c r="N96" i="7"/>
  <c r="N32" i="7"/>
  <c r="N75" i="7"/>
  <c r="O75" i="7" s="1"/>
  <c r="N27" i="7"/>
  <c r="N85" i="7"/>
  <c r="N64" i="7"/>
  <c r="N107" i="7"/>
  <c r="R107" i="7" s="1"/>
  <c r="N11" i="7"/>
  <c r="R11" i="7" s="1"/>
  <c r="N69" i="7"/>
  <c r="N48" i="7"/>
  <c r="N43" i="7"/>
  <c r="R43" i="7" s="1"/>
  <c r="N101" i="7"/>
  <c r="N37" i="7"/>
  <c r="N80" i="7"/>
  <c r="N16" i="7"/>
  <c r="R16" i="7" s="1"/>
  <c r="N59" i="7"/>
  <c r="N15" i="7"/>
  <c r="N21" i="7"/>
  <c r="N47" i="7"/>
  <c r="R47" i="7" s="1"/>
  <c r="N112" i="7"/>
  <c r="R112" i="7" s="1"/>
  <c r="N91" i="7"/>
  <c r="AA113" i="24"/>
  <c r="G15" i="8" s="1"/>
  <c r="AE113" i="24"/>
  <c r="T117" i="24" l="1"/>
  <c r="T121" i="24" s="1"/>
  <c r="AD49" i="13" s="1"/>
  <c r="O7" i="7"/>
  <c r="O112" i="7"/>
  <c r="R101" i="7"/>
  <c r="R27" i="7"/>
  <c r="R53" i="7"/>
  <c r="O111" i="7"/>
  <c r="R72" i="7"/>
  <c r="O14" i="7"/>
  <c r="R67" i="7"/>
  <c r="R88" i="7"/>
  <c r="R21" i="7"/>
  <c r="R80" i="7"/>
  <c r="R48" i="7"/>
  <c r="R64" i="7"/>
  <c r="R32" i="7"/>
  <c r="R79" i="7"/>
  <c r="R36" i="7"/>
  <c r="O100" i="7"/>
  <c r="R73" i="7"/>
  <c r="O19" i="7"/>
  <c r="O83" i="7"/>
  <c r="R40" i="7"/>
  <c r="R104" i="7"/>
  <c r="R61" i="7"/>
  <c r="R18" i="7"/>
  <c r="R23" i="7"/>
  <c r="R87" i="7"/>
  <c r="R44" i="7"/>
  <c r="R108" i="7"/>
  <c r="R65" i="7"/>
  <c r="O22" i="7"/>
  <c r="O62" i="7"/>
  <c r="O90" i="7"/>
  <c r="R26" i="7"/>
  <c r="R50" i="7"/>
  <c r="R70" i="7"/>
  <c r="R91" i="7"/>
  <c r="R15" i="7"/>
  <c r="R37" i="7"/>
  <c r="R69" i="7"/>
  <c r="R85" i="7"/>
  <c r="R96" i="7"/>
  <c r="R95" i="7"/>
  <c r="R52" i="7"/>
  <c r="R9" i="7"/>
  <c r="R89" i="7"/>
  <c r="O35" i="7"/>
  <c r="R99" i="7"/>
  <c r="R56" i="7"/>
  <c r="R13" i="7"/>
  <c r="R77" i="7"/>
  <c r="R31" i="7"/>
  <c r="R39" i="7"/>
  <c r="O103" i="7"/>
  <c r="R60" i="7"/>
  <c r="R17" i="7"/>
  <c r="R81" i="7"/>
  <c r="R110" i="7"/>
  <c r="O46" i="7"/>
  <c r="R74" i="7"/>
  <c r="O98" i="7"/>
  <c r="R34" i="7"/>
  <c r="R54" i="7"/>
  <c r="R59" i="7"/>
  <c r="R68" i="7"/>
  <c r="R25" i="7"/>
  <c r="R105" i="7"/>
  <c r="R76" i="7"/>
  <c r="R33" i="7"/>
  <c r="R97" i="7"/>
  <c r="O94" i="7"/>
  <c r="O30" i="7"/>
  <c r="R82" i="7"/>
  <c r="R102" i="7"/>
  <c r="R38" i="7"/>
  <c r="R90" i="7"/>
  <c r="R100" i="7"/>
  <c r="O48" i="7"/>
  <c r="O80" i="7"/>
  <c r="O24" i="7"/>
  <c r="O60" i="7"/>
  <c r="O104" i="7"/>
  <c r="O8" i="7"/>
  <c r="O40" i="7"/>
  <c r="O56" i="7"/>
  <c r="O72" i="7"/>
  <c r="O84" i="7"/>
  <c r="O108" i="7"/>
  <c r="O16" i="7"/>
  <c r="O32" i="7"/>
  <c r="O76" i="7"/>
  <c r="O11" i="7"/>
  <c r="O23" i="7"/>
  <c r="O27" i="7"/>
  <c r="O39" i="7"/>
  <c r="O43" i="7"/>
  <c r="O55" i="7"/>
  <c r="O59" i="7"/>
  <c r="O63" i="7"/>
  <c r="R42" i="7"/>
  <c r="O91" i="7"/>
  <c r="R58" i="7"/>
  <c r="O69" i="7"/>
  <c r="R6" i="7"/>
  <c r="R75" i="7"/>
  <c r="O99" i="7"/>
  <c r="R19" i="7"/>
  <c r="R35" i="7"/>
  <c r="R51" i="7"/>
  <c r="R66" i="7"/>
  <c r="R83" i="7"/>
  <c r="R98" i="7"/>
  <c r="R103" i="7"/>
  <c r="O15" i="7"/>
  <c r="O31" i="7"/>
  <c r="O47" i="7"/>
  <c r="O67" i="7"/>
  <c r="O71" i="7"/>
  <c r="O79" i="7"/>
  <c r="O87" i="7"/>
  <c r="O95" i="7"/>
  <c r="O107" i="7"/>
  <c r="R14" i="7"/>
  <c r="R22" i="7"/>
  <c r="R30" i="7"/>
  <c r="R46" i="7"/>
  <c r="R62" i="7"/>
  <c r="R86" i="7"/>
  <c r="R94" i="7"/>
  <c r="N113" i="7"/>
  <c r="E34" i="13" s="1"/>
  <c r="O13" i="7"/>
  <c r="O21" i="7"/>
  <c r="O29" i="7"/>
  <c r="O37" i="7"/>
  <c r="O45" i="7"/>
  <c r="O53" i="7"/>
  <c r="O101" i="7"/>
  <c r="O9" i="7"/>
  <c r="O12" i="7"/>
  <c r="O17" i="7"/>
  <c r="O20" i="7"/>
  <c r="O25" i="7"/>
  <c r="O28" i="7"/>
  <c r="O33" i="7"/>
  <c r="O36" i="7"/>
  <c r="O41" i="7"/>
  <c r="O44" i="7"/>
  <c r="O49" i="7"/>
  <c r="O52" i="7"/>
  <c r="O61" i="7"/>
  <c r="O64" i="7"/>
  <c r="O68" i="7"/>
  <c r="O85" i="7"/>
  <c r="O88" i="7"/>
  <c r="O92" i="7"/>
  <c r="O96" i="7"/>
  <c r="O77" i="7"/>
  <c r="O93" i="7"/>
  <c r="O109" i="7"/>
  <c r="R57" i="7"/>
  <c r="O65" i="7"/>
  <c r="O73" i="7"/>
  <c r="O81" i="7"/>
  <c r="O89" i="7"/>
  <c r="O97" i="7"/>
  <c r="O105" i="7"/>
  <c r="O10" i="7"/>
  <c r="O18" i="7"/>
  <c r="O26" i="7"/>
  <c r="O34" i="7"/>
  <c r="O38" i="7"/>
  <c r="O50" i="7"/>
  <c r="O54" i="7"/>
  <c r="O70" i="7"/>
  <c r="O74" i="7"/>
  <c r="O78" i="7"/>
  <c r="O82" i="7"/>
  <c r="O102" i="7"/>
  <c r="O106" i="7"/>
  <c r="O110" i="7"/>
  <c r="V104" i="24"/>
  <c r="W104" i="24" s="1"/>
  <c r="V72" i="24"/>
  <c r="W72" i="24" s="1"/>
  <c r="V20" i="24"/>
  <c r="W20" i="24" s="1"/>
  <c r="V84" i="24" l="1"/>
  <c r="W84" i="24" s="1"/>
  <c r="V8" i="24"/>
  <c r="W8" i="24" s="1"/>
  <c r="V93" i="24"/>
  <c r="W93" i="24" s="1"/>
  <c r="V40" i="24"/>
  <c r="W40" i="24" s="1"/>
  <c r="V52" i="24"/>
  <c r="W52" i="24" s="1"/>
  <c r="V29" i="24"/>
  <c r="W29" i="24" s="1"/>
  <c r="V61" i="24"/>
  <c r="W61" i="24" s="1"/>
  <c r="V64" i="24"/>
  <c r="W64" i="24" s="1"/>
  <c r="V108" i="24"/>
  <c r="W108" i="24" s="1"/>
  <c r="V21" i="24"/>
  <c r="W21" i="24" s="1"/>
  <c r="V44" i="24"/>
  <c r="W44" i="24" s="1"/>
  <c r="V85" i="24"/>
  <c r="W85" i="24" s="1"/>
  <c r="V24" i="24"/>
  <c r="W24" i="24" s="1"/>
  <c r="V45" i="24"/>
  <c r="W45" i="24" s="1"/>
  <c r="V68" i="24"/>
  <c r="W68" i="24" s="1"/>
  <c r="V88" i="24"/>
  <c r="W88" i="24" s="1"/>
  <c r="V109" i="24"/>
  <c r="W109" i="24" s="1"/>
  <c r="V28" i="24"/>
  <c r="W28" i="24" s="1"/>
  <c r="V48" i="24"/>
  <c r="W48" i="24" s="1"/>
  <c r="V69" i="24"/>
  <c r="W69" i="24" s="1"/>
  <c r="V92" i="24"/>
  <c r="W92" i="24" s="1"/>
  <c r="V112" i="24"/>
  <c r="W112" i="24" s="1"/>
  <c r="V76" i="24"/>
  <c r="W76" i="24" s="1"/>
  <c r="V96" i="24"/>
  <c r="W96" i="24" s="1"/>
  <c r="V12" i="24"/>
  <c r="W12" i="24" s="1"/>
  <c r="V32" i="24"/>
  <c r="W32" i="24" s="1"/>
  <c r="V53" i="24"/>
  <c r="W53" i="24" s="1"/>
  <c r="V13" i="24"/>
  <c r="W13" i="24" s="1"/>
  <c r="V36" i="24"/>
  <c r="W36" i="24" s="1"/>
  <c r="V56" i="24"/>
  <c r="W56" i="24" s="1"/>
  <c r="V77" i="24"/>
  <c r="W77" i="24" s="1"/>
  <c r="V100" i="24"/>
  <c r="W100" i="24" s="1"/>
  <c r="V16" i="24"/>
  <c r="W16" i="24" s="1"/>
  <c r="V37" i="24"/>
  <c r="W37" i="24" s="1"/>
  <c r="V60" i="24"/>
  <c r="W60" i="24" s="1"/>
  <c r="V80" i="24"/>
  <c r="W80" i="24" s="1"/>
  <c r="V101" i="24"/>
  <c r="W101" i="24" s="1"/>
  <c r="V6" i="24"/>
  <c r="V14" i="24"/>
  <c r="W14" i="24" s="1"/>
  <c r="V22" i="24"/>
  <c r="W22" i="24" s="1"/>
  <c r="V30" i="24"/>
  <c r="W30" i="24" s="1"/>
  <c r="V38" i="24"/>
  <c r="W38" i="24" s="1"/>
  <c r="V46" i="24"/>
  <c r="W46" i="24" s="1"/>
  <c r="V54" i="24"/>
  <c r="W54" i="24" s="1"/>
  <c r="V62" i="24"/>
  <c r="W62" i="24" s="1"/>
  <c r="V70" i="24"/>
  <c r="W70" i="24" s="1"/>
  <c r="V78" i="24"/>
  <c r="W78" i="24" s="1"/>
  <c r="V86" i="24"/>
  <c r="W86" i="24" s="1"/>
  <c r="V94" i="24"/>
  <c r="W94" i="24" s="1"/>
  <c r="V102" i="24"/>
  <c r="W102" i="24" s="1"/>
  <c r="V110" i="24"/>
  <c r="W110" i="24" s="1"/>
  <c r="V7" i="24"/>
  <c r="W7" i="24" s="1"/>
  <c r="V15" i="24"/>
  <c r="W15" i="24" s="1"/>
  <c r="V23" i="24"/>
  <c r="W23" i="24" s="1"/>
  <c r="V31" i="24"/>
  <c r="W31" i="24" s="1"/>
  <c r="V39" i="24"/>
  <c r="W39" i="24" s="1"/>
  <c r="V47" i="24"/>
  <c r="W47" i="24" s="1"/>
  <c r="V55" i="24"/>
  <c r="W55" i="24" s="1"/>
  <c r="V63" i="24"/>
  <c r="W63" i="24" s="1"/>
  <c r="V71" i="24"/>
  <c r="W71" i="24" s="1"/>
  <c r="V79" i="24"/>
  <c r="W79" i="24" s="1"/>
  <c r="V87" i="24"/>
  <c r="W87" i="24" s="1"/>
  <c r="V95" i="24"/>
  <c r="W95" i="24" s="1"/>
  <c r="V103" i="24"/>
  <c r="W103" i="24" s="1"/>
  <c r="V111" i="24"/>
  <c r="W111" i="24" s="1"/>
  <c r="V9" i="24"/>
  <c r="W9" i="24" s="1"/>
  <c r="V25" i="24"/>
  <c r="W25" i="24" s="1"/>
  <c r="V41" i="24"/>
  <c r="W41" i="24" s="1"/>
  <c r="V65" i="24"/>
  <c r="W65" i="24" s="1"/>
  <c r="V81" i="24"/>
  <c r="W81" i="24" s="1"/>
  <c r="V97" i="24"/>
  <c r="W97" i="24" s="1"/>
  <c r="V10" i="24"/>
  <c r="W10" i="24" s="1"/>
  <c r="V18" i="24"/>
  <c r="W18" i="24" s="1"/>
  <c r="V26" i="24"/>
  <c r="W26" i="24" s="1"/>
  <c r="V34" i="24"/>
  <c r="W34" i="24" s="1"/>
  <c r="V42" i="24"/>
  <c r="W42" i="24" s="1"/>
  <c r="V50" i="24"/>
  <c r="W50" i="24" s="1"/>
  <c r="V58" i="24"/>
  <c r="W58" i="24" s="1"/>
  <c r="V66" i="24"/>
  <c r="W66" i="24" s="1"/>
  <c r="V74" i="24"/>
  <c r="W74" i="24" s="1"/>
  <c r="V82" i="24"/>
  <c r="W82" i="24" s="1"/>
  <c r="V90" i="24"/>
  <c r="W90" i="24" s="1"/>
  <c r="V98" i="24"/>
  <c r="W98" i="24" s="1"/>
  <c r="V106" i="24"/>
  <c r="W106" i="24" s="1"/>
  <c r="V17" i="24"/>
  <c r="W17" i="24" s="1"/>
  <c r="V33" i="24"/>
  <c r="W33" i="24" s="1"/>
  <c r="V49" i="24"/>
  <c r="W49" i="24" s="1"/>
  <c r="V57" i="24"/>
  <c r="W57" i="24" s="1"/>
  <c r="V73" i="24"/>
  <c r="W73" i="24" s="1"/>
  <c r="V89" i="24"/>
  <c r="W89" i="24" s="1"/>
  <c r="V105" i="24"/>
  <c r="W105" i="24" s="1"/>
  <c r="V11" i="24"/>
  <c r="W11" i="24" s="1"/>
  <c r="V19" i="24"/>
  <c r="W19" i="24" s="1"/>
  <c r="V27" i="24"/>
  <c r="W27" i="24" s="1"/>
  <c r="V35" i="24"/>
  <c r="W35" i="24" s="1"/>
  <c r="V43" i="24"/>
  <c r="W43" i="24" s="1"/>
  <c r="V51" i="24"/>
  <c r="W51" i="24" s="1"/>
  <c r="V59" i="24"/>
  <c r="W59" i="24" s="1"/>
  <c r="V67" i="24"/>
  <c r="W67" i="24" s="1"/>
  <c r="V75" i="24"/>
  <c r="W75" i="24" s="1"/>
  <c r="V83" i="24"/>
  <c r="W83" i="24" s="1"/>
  <c r="V91" i="24"/>
  <c r="W91" i="24" s="1"/>
  <c r="V99" i="24"/>
  <c r="W99" i="24" s="1"/>
  <c r="V107" i="24"/>
  <c r="W107" i="24" s="1"/>
  <c r="V113" i="24" l="1"/>
  <c r="W6" i="24"/>
  <c r="X6" i="24" s="1" a="1"/>
  <c r="X33" i="24" s="1"/>
  <c r="AD113" i="7"/>
  <c r="Z113" i="7"/>
  <c r="W113" i="24" l="1"/>
  <c r="AD54" i="13" s="1"/>
  <c r="X79" i="24"/>
  <c r="X58" i="24"/>
  <c r="AI58" i="24" s="1"/>
  <c r="X68" i="24"/>
  <c r="X19" i="24"/>
  <c r="AH19" i="24" s="1"/>
  <c r="X40" i="24"/>
  <c r="AI40" i="24" s="1"/>
  <c r="X50" i="24"/>
  <c r="AI50" i="24" s="1"/>
  <c r="X71" i="24"/>
  <c r="AH71" i="24" s="1"/>
  <c r="X92" i="24"/>
  <c r="Y92" i="24" s="1"/>
  <c r="AB92" i="24" s="1"/>
  <c r="AF92" i="24" s="1"/>
  <c r="X102" i="24"/>
  <c r="X16" i="24"/>
  <c r="AI16" i="24" s="1"/>
  <c r="X109" i="24"/>
  <c r="X29" i="24"/>
  <c r="AI29" i="24" s="1"/>
  <c r="X37" i="24"/>
  <c r="AI37" i="24" s="1"/>
  <c r="X106" i="24"/>
  <c r="AI106" i="24" s="1"/>
  <c r="X10" i="24"/>
  <c r="AH10" i="24" s="1"/>
  <c r="X78" i="24"/>
  <c r="Y78" i="24" s="1"/>
  <c r="AB78" i="24" s="1"/>
  <c r="AF78" i="24" s="1"/>
  <c r="X8" i="24"/>
  <c r="X18" i="24"/>
  <c r="AI18" i="24" s="1"/>
  <c r="X39" i="24"/>
  <c r="X60" i="24"/>
  <c r="Y60" i="24" s="1"/>
  <c r="AB60" i="24" s="1"/>
  <c r="AF60" i="24" s="1"/>
  <c r="X70" i="24"/>
  <c r="AH70" i="24" s="1"/>
  <c r="X91" i="24"/>
  <c r="AI91" i="24" s="1"/>
  <c r="X112" i="24"/>
  <c r="AH112" i="24" s="1"/>
  <c r="X93" i="24"/>
  <c r="Y93" i="24" s="1"/>
  <c r="AB93" i="24" s="1"/>
  <c r="AF93" i="24" s="1"/>
  <c r="X69" i="24"/>
  <c r="X6" i="24"/>
  <c r="AI6" i="24" s="1"/>
  <c r="X31" i="24"/>
  <c r="X26" i="24"/>
  <c r="AI26" i="24" s="1"/>
  <c r="X36" i="24"/>
  <c r="AH36" i="24" s="1"/>
  <c r="X94" i="24"/>
  <c r="AI94" i="24" s="1"/>
  <c r="X24" i="24"/>
  <c r="AI24" i="24" s="1"/>
  <c r="X34" i="24"/>
  <c r="AI34" i="24" s="1"/>
  <c r="X55" i="24"/>
  <c r="X76" i="24"/>
  <c r="AH76" i="24" s="1"/>
  <c r="X86" i="24"/>
  <c r="AI86" i="24" s="1"/>
  <c r="X107" i="24"/>
  <c r="Y107" i="24" s="1"/>
  <c r="AB107" i="24" s="1"/>
  <c r="AF107" i="24" s="1"/>
  <c r="X21" i="24"/>
  <c r="AH21" i="24" s="1"/>
  <c r="X61" i="24"/>
  <c r="AI61" i="24" s="1"/>
  <c r="X53" i="24"/>
  <c r="AH53" i="24" s="1"/>
  <c r="X20" i="24"/>
  <c r="Y20" i="24" s="1"/>
  <c r="AB20" i="24" s="1"/>
  <c r="AF20" i="24" s="1"/>
  <c r="X90" i="24"/>
  <c r="X84" i="24"/>
  <c r="AI84" i="24" s="1"/>
  <c r="X35" i="24"/>
  <c r="X56" i="24"/>
  <c r="AI56" i="24" s="1"/>
  <c r="X66" i="24"/>
  <c r="AI66" i="24" s="1"/>
  <c r="X87" i="24"/>
  <c r="Y87" i="24" s="1"/>
  <c r="AB87" i="24" s="1"/>
  <c r="AF87" i="24" s="1"/>
  <c r="X108" i="24"/>
  <c r="AH108" i="24" s="1"/>
  <c r="X11" i="24"/>
  <c r="AI11" i="24" s="1"/>
  <c r="X32" i="24"/>
  <c r="X45" i="24"/>
  <c r="AI45" i="24" s="1"/>
  <c r="X89" i="24"/>
  <c r="AI89" i="24" s="1"/>
  <c r="X97" i="24"/>
  <c r="AI97" i="24" s="1"/>
  <c r="X47" i="24"/>
  <c r="AI47" i="24" s="1"/>
  <c r="X30" i="24"/>
  <c r="AI30" i="24" s="1"/>
  <c r="X88" i="24"/>
  <c r="Y88" i="24" s="1"/>
  <c r="AB88" i="24" s="1"/>
  <c r="AF88" i="24" s="1"/>
  <c r="X98" i="24"/>
  <c r="AI98" i="24" s="1"/>
  <c r="X22" i="24"/>
  <c r="AI22" i="24" s="1"/>
  <c r="X64" i="24"/>
  <c r="AH64" i="24" s="1"/>
  <c r="X73" i="24"/>
  <c r="AH73" i="24" s="1"/>
  <c r="X65" i="24"/>
  <c r="AH65" i="24" s="1"/>
  <c r="X42" i="24"/>
  <c r="AH42" i="24" s="1"/>
  <c r="X14" i="24"/>
  <c r="Y14" i="24" s="1"/>
  <c r="AB14" i="24" s="1"/>
  <c r="AF14" i="24" s="1"/>
  <c r="X63" i="24"/>
  <c r="AI63" i="24" s="1"/>
  <c r="X46" i="24"/>
  <c r="Y46" i="24" s="1"/>
  <c r="AB46" i="24" s="1"/>
  <c r="AF46" i="24" s="1"/>
  <c r="X83" i="24"/>
  <c r="X104" i="24"/>
  <c r="AI104" i="24" s="1"/>
  <c r="X7" i="24"/>
  <c r="X28" i="24"/>
  <c r="Y28" i="24" s="1"/>
  <c r="AB28" i="24" s="1"/>
  <c r="AF28" i="24" s="1"/>
  <c r="X38" i="24"/>
  <c r="AI38" i="24" s="1"/>
  <c r="X59" i="24"/>
  <c r="AI59" i="24" s="1"/>
  <c r="X80" i="24"/>
  <c r="AI80" i="24" s="1"/>
  <c r="X41" i="24"/>
  <c r="AI41" i="24" s="1"/>
  <c r="X101" i="24"/>
  <c r="X49" i="24"/>
  <c r="Y49" i="24" s="1"/>
  <c r="AB49" i="24" s="1"/>
  <c r="AF49" i="24" s="1"/>
  <c r="X111" i="24"/>
  <c r="X52" i="24"/>
  <c r="Y52" i="24" s="1"/>
  <c r="AB52" i="24" s="1"/>
  <c r="AF52" i="24" s="1"/>
  <c r="X15" i="24"/>
  <c r="Y15" i="24" s="1"/>
  <c r="AB15" i="24" s="1"/>
  <c r="AF15" i="24" s="1"/>
  <c r="X9" i="24"/>
  <c r="X51" i="24"/>
  <c r="AH51" i="24" s="1"/>
  <c r="X72" i="24"/>
  <c r="AI72" i="24" s="1"/>
  <c r="X82" i="24"/>
  <c r="X103" i="24"/>
  <c r="AH103" i="24" s="1"/>
  <c r="X17" i="24"/>
  <c r="X27" i="24"/>
  <c r="AI27" i="24" s="1"/>
  <c r="X48" i="24"/>
  <c r="AI48" i="24" s="1"/>
  <c r="X105" i="24"/>
  <c r="AI105" i="24" s="1"/>
  <c r="X57" i="24"/>
  <c r="Y57" i="24" s="1"/>
  <c r="AB57" i="24" s="1"/>
  <c r="AF57" i="24" s="1"/>
  <c r="X81" i="24"/>
  <c r="AI81" i="24" s="1"/>
  <c r="X100" i="24"/>
  <c r="X67" i="24"/>
  <c r="AI67" i="24" s="1"/>
  <c r="X12" i="24"/>
  <c r="AI12" i="24" s="1"/>
  <c r="X43" i="24"/>
  <c r="AI43" i="24" s="1"/>
  <c r="X25" i="24"/>
  <c r="AI25" i="24" s="1"/>
  <c r="X74" i="24"/>
  <c r="AI74" i="24" s="1"/>
  <c r="X110" i="24"/>
  <c r="AI110" i="24" s="1"/>
  <c r="X95" i="24"/>
  <c r="AI95" i="24" s="1"/>
  <c r="X62" i="24"/>
  <c r="X99" i="24"/>
  <c r="AH99" i="24" s="1"/>
  <c r="X13" i="24"/>
  <c r="X23" i="24"/>
  <c r="AI23" i="24" s="1"/>
  <c r="X44" i="24"/>
  <c r="AH44" i="24" s="1"/>
  <c r="X54" i="24"/>
  <c r="AI54" i="24" s="1"/>
  <c r="X75" i="24"/>
  <c r="AI75" i="24" s="1"/>
  <c r="X96" i="24"/>
  <c r="AI96" i="24" s="1"/>
  <c r="X77" i="24"/>
  <c r="X85" i="24"/>
  <c r="AI85" i="24" s="1"/>
  <c r="AI31" i="24"/>
  <c r="AH31" i="24"/>
  <c r="AI36" i="24"/>
  <c r="AH22" i="24"/>
  <c r="AH86" i="24"/>
  <c r="AI107" i="24"/>
  <c r="AI79" i="24"/>
  <c r="AH79" i="24"/>
  <c r="AI68" i="24"/>
  <c r="AH68" i="24"/>
  <c r="AI90" i="24"/>
  <c r="AH90" i="24"/>
  <c r="AH89" i="24"/>
  <c r="AI33" i="24"/>
  <c r="AH33" i="24"/>
  <c r="AI100" i="24"/>
  <c r="AH100" i="24"/>
  <c r="AI55" i="24"/>
  <c r="AH55" i="24"/>
  <c r="AI19" i="24"/>
  <c r="AI83" i="24"/>
  <c r="AH83" i="24"/>
  <c r="AI7" i="24"/>
  <c r="AH7" i="24"/>
  <c r="AH28" i="24"/>
  <c r="AI102" i="24"/>
  <c r="AH102" i="24"/>
  <c r="AI109" i="24"/>
  <c r="AH109" i="24"/>
  <c r="AI101" i="24"/>
  <c r="AH101" i="24"/>
  <c r="AI62" i="24"/>
  <c r="AH62" i="24"/>
  <c r="AI35" i="24"/>
  <c r="AH35" i="24"/>
  <c r="AI13" i="24"/>
  <c r="AH13" i="24"/>
  <c r="AH23" i="24"/>
  <c r="AI32" i="24"/>
  <c r="AH32" i="24"/>
  <c r="AI77" i="24"/>
  <c r="AH77" i="24"/>
  <c r="AI111" i="24"/>
  <c r="AH111" i="24"/>
  <c r="AI8" i="24"/>
  <c r="AH8" i="24"/>
  <c r="AI82" i="24"/>
  <c r="AH82" i="24"/>
  <c r="AI39" i="24"/>
  <c r="AH39" i="24"/>
  <c r="AI17" i="24"/>
  <c r="AH17" i="24"/>
  <c r="AI69" i="24"/>
  <c r="AH69" i="24"/>
  <c r="I43" i="5"/>
  <c r="I46" i="5" s="1"/>
  <c r="F13" i="8"/>
  <c r="Y7" i="24"/>
  <c r="AB7" i="24" s="1"/>
  <c r="AF7" i="24" s="1"/>
  <c r="Y8" i="24"/>
  <c r="AB8" i="24" s="1"/>
  <c r="AF8" i="24" s="1"/>
  <c r="Y12" i="24"/>
  <c r="AB12" i="24" s="1"/>
  <c r="AF12" i="24" s="1"/>
  <c r="Y13" i="24"/>
  <c r="AB13" i="24" s="1"/>
  <c r="AF13" i="24" s="1"/>
  <c r="Y17" i="24"/>
  <c r="AB17" i="24" s="1"/>
  <c r="AF17" i="24" s="1"/>
  <c r="Y18" i="24"/>
  <c r="AB18" i="24" s="1"/>
  <c r="AF18" i="24" s="1"/>
  <c r="Y19" i="24"/>
  <c r="AB19" i="24" s="1"/>
  <c r="AF19" i="24" s="1"/>
  <c r="Y21" i="24"/>
  <c r="AB21" i="24" s="1"/>
  <c r="AF21" i="24" s="1"/>
  <c r="Y22" i="24"/>
  <c r="AB22" i="24" s="1"/>
  <c r="AF22" i="24" s="1"/>
  <c r="Y29" i="24"/>
  <c r="AB29" i="24" s="1"/>
  <c r="AF29" i="24" s="1"/>
  <c r="Y31" i="24"/>
  <c r="AB31" i="24" s="1"/>
  <c r="AF31" i="24" s="1"/>
  <c r="Y32" i="24"/>
  <c r="AB32" i="24" s="1"/>
  <c r="AF32" i="24" s="1"/>
  <c r="Y33" i="24"/>
  <c r="AB33" i="24" s="1"/>
  <c r="AF33" i="24" s="1"/>
  <c r="Y35" i="24"/>
  <c r="AB35" i="24" s="1"/>
  <c r="AF35" i="24" s="1"/>
  <c r="Y39" i="24"/>
  <c r="AB39" i="24" s="1"/>
  <c r="AF39" i="24" s="1"/>
  <c r="Y45" i="24"/>
  <c r="AB45" i="24" s="1"/>
  <c r="AF45" i="24" s="1"/>
  <c r="Y50" i="24"/>
  <c r="AB50" i="24" s="1"/>
  <c r="AF50" i="24" s="1"/>
  <c r="Y55" i="24"/>
  <c r="AB55" i="24" s="1"/>
  <c r="AF55" i="24" s="1"/>
  <c r="Y56" i="24"/>
  <c r="AB56" i="24" s="1"/>
  <c r="AF56" i="24" s="1"/>
  <c r="Y62" i="24"/>
  <c r="AB62" i="24" s="1"/>
  <c r="AF62" i="24" s="1"/>
  <c r="Y64" i="24"/>
  <c r="AB64" i="24" s="1"/>
  <c r="AF64" i="24" s="1"/>
  <c r="Y65" i="24"/>
  <c r="AB65" i="24" s="1"/>
  <c r="AF65" i="24" s="1"/>
  <c r="Y66" i="24"/>
  <c r="AB66" i="24" s="1"/>
  <c r="AF66" i="24" s="1"/>
  <c r="Y68" i="24"/>
  <c r="AB68" i="24" s="1"/>
  <c r="AF68" i="24" s="1"/>
  <c r="Y69" i="24"/>
  <c r="AB69" i="24" s="1"/>
  <c r="AF69" i="24" s="1"/>
  <c r="Y73" i="24"/>
  <c r="AB73" i="24" s="1"/>
  <c r="AF73" i="24" s="1"/>
  <c r="Y76" i="24"/>
  <c r="AB76" i="24" s="1"/>
  <c r="AF76" i="24" s="1"/>
  <c r="Y77" i="24"/>
  <c r="AB77" i="24" s="1"/>
  <c r="AF77" i="24" s="1"/>
  <c r="Y79" i="24"/>
  <c r="AB79" i="24" s="1"/>
  <c r="AF79" i="24" s="1"/>
  <c r="Y82" i="24"/>
  <c r="AB82" i="24" s="1"/>
  <c r="AF82" i="24" s="1"/>
  <c r="Y83" i="24"/>
  <c r="AB83" i="24" s="1"/>
  <c r="AF83" i="24" s="1"/>
  <c r="Y84" i="24"/>
  <c r="AB84" i="24" s="1"/>
  <c r="AF84" i="24" s="1"/>
  <c r="Y86" i="24"/>
  <c r="AB86" i="24" s="1"/>
  <c r="AF86" i="24" s="1"/>
  <c r="Y89" i="24"/>
  <c r="AB89" i="24" s="1"/>
  <c r="AF89" i="24" s="1"/>
  <c r="Y90" i="24"/>
  <c r="AB90" i="24" s="1"/>
  <c r="AF90" i="24" s="1"/>
  <c r="Y91" i="24"/>
  <c r="AB91" i="24" s="1"/>
  <c r="AF91" i="24" s="1"/>
  <c r="Y99" i="24"/>
  <c r="AB99" i="24" s="1"/>
  <c r="AF99" i="24" s="1"/>
  <c r="Y100" i="24"/>
  <c r="AB100" i="24" s="1"/>
  <c r="AF100" i="24" s="1"/>
  <c r="Y101" i="24"/>
  <c r="AB101" i="24" s="1"/>
  <c r="AF101" i="24" s="1"/>
  <c r="Y102" i="24"/>
  <c r="AB102" i="24" s="1"/>
  <c r="AF102" i="24" s="1"/>
  <c r="Y103" i="24"/>
  <c r="AB103" i="24" s="1"/>
  <c r="AF103" i="24" s="1"/>
  <c r="Y106" i="24"/>
  <c r="AB106" i="24" s="1"/>
  <c r="AF106" i="24" s="1"/>
  <c r="Y109" i="24"/>
  <c r="AB109" i="24" s="1"/>
  <c r="AF109" i="24" s="1"/>
  <c r="Y111" i="24"/>
  <c r="AB111" i="24" s="1"/>
  <c r="AF111" i="24" s="1"/>
  <c r="M113" i="7"/>
  <c r="I29" i="13" s="1"/>
  <c r="AI73" i="24" l="1"/>
  <c r="AH40" i="24"/>
  <c r="Y96" i="24"/>
  <c r="AB96" i="24" s="1"/>
  <c r="AF96" i="24" s="1"/>
  <c r="AG96" i="24" s="1"/>
  <c r="AH56" i="24"/>
  <c r="Y48" i="24"/>
  <c r="AB48" i="24" s="1"/>
  <c r="AF48" i="24" s="1"/>
  <c r="AG48" i="24" s="1"/>
  <c r="Y26" i="24"/>
  <c r="AB26" i="24" s="1"/>
  <c r="AF26" i="24" s="1"/>
  <c r="AI21" i="24"/>
  <c r="AH52" i="24"/>
  <c r="AI65" i="24"/>
  <c r="AH60" i="24"/>
  <c r="AH78" i="24"/>
  <c r="AH29" i="24"/>
  <c r="AI28" i="24"/>
  <c r="AH98" i="24"/>
  <c r="Y43" i="24"/>
  <c r="AB43" i="24" s="1"/>
  <c r="AF43" i="24" s="1"/>
  <c r="AG43" i="24" s="1"/>
  <c r="AI60" i="24"/>
  <c r="Y27" i="24"/>
  <c r="AB27" i="24" s="1"/>
  <c r="AF27" i="24" s="1"/>
  <c r="AG27" i="24" s="1"/>
  <c r="AH107" i="24"/>
  <c r="AH26" i="24"/>
  <c r="Y34" i="24"/>
  <c r="AB34" i="24" s="1"/>
  <c r="AF34" i="24" s="1"/>
  <c r="Y23" i="24"/>
  <c r="AB23" i="24" s="1"/>
  <c r="AF23" i="24" s="1"/>
  <c r="AG23" i="24" s="1"/>
  <c r="Y11" i="24"/>
  <c r="AB11" i="24" s="1"/>
  <c r="AF11" i="24" s="1"/>
  <c r="AH27" i="24"/>
  <c r="AI52" i="24"/>
  <c r="AH43" i="24"/>
  <c r="AH93" i="24"/>
  <c r="AH97" i="24"/>
  <c r="AH20" i="24"/>
  <c r="Y72" i="24"/>
  <c r="AB72" i="24" s="1"/>
  <c r="AF72" i="24" s="1"/>
  <c r="Y98" i="24"/>
  <c r="AB98" i="24" s="1"/>
  <c r="AF98" i="24" s="1"/>
  <c r="Y97" i="24"/>
  <c r="AB97" i="24" s="1"/>
  <c r="AF97" i="24" s="1"/>
  <c r="AG97" i="24" s="1"/>
  <c r="AH38" i="24"/>
  <c r="Y104" i="24"/>
  <c r="AB104" i="24" s="1"/>
  <c r="AF104" i="24" s="1"/>
  <c r="AG104" i="24" s="1"/>
  <c r="AH49" i="24"/>
  <c r="AI103" i="24"/>
  <c r="AH45" i="24"/>
  <c r="AH58" i="24"/>
  <c r="AH47" i="24"/>
  <c r="Y42" i="24"/>
  <c r="AB42" i="24" s="1"/>
  <c r="AF42" i="24" s="1"/>
  <c r="AG42" i="24" s="1"/>
  <c r="AI70" i="24"/>
  <c r="AI15" i="24"/>
  <c r="AH92" i="24"/>
  <c r="Y40" i="24"/>
  <c r="AB40" i="24" s="1"/>
  <c r="AF40" i="24" s="1"/>
  <c r="AG40" i="24" s="1"/>
  <c r="AH81" i="24"/>
  <c r="AH72" i="24"/>
  <c r="AI44" i="24"/>
  <c r="Y38" i="24"/>
  <c r="AB38" i="24" s="1"/>
  <c r="AF38" i="24" s="1"/>
  <c r="AG38" i="24" s="1"/>
  <c r="AI42" i="24"/>
  <c r="AH50" i="24"/>
  <c r="AH15" i="24"/>
  <c r="AI49" i="24"/>
  <c r="AH12" i="24"/>
  <c r="AI99" i="24"/>
  <c r="AI76" i="24"/>
  <c r="AH85" i="24"/>
  <c r="Y47" i="24"/>
  <c r="AB47" i="24" s="1"/>
  <c r="AF47" i="24" s="1"/>
  <c r="AG47" i="24" s="1"/>
  <c r="Y37" i="24"/>
  <c r="AB37" i="24" s="1"/>
  <c r="AF37" i="24" s="1"/>
  <c r="AG37" i="24" s="1"/>
  <c r="AH48" i="24"/>
  <c r="AI10" i="24"/>
  <c r="AH66" i="24"/>
  <c r="AH37" i="24"/>
  <c r="AI64" i="24"/>
  <c r="Y36" i="24"/>
  <c r="AB36" i="24" s="1"/>
  <c r="AF36" i="24" s="1"/>
  <c r="AG36" i="24" s="1"/>
  <c r="Y70" i="24"/>
  <c r="AB70" i="24" s="1"/>
  <c r="AF70" i="24" s="1"/>
  <c r="AG70" i="24" s="1"/>
  <c r="Y59" i="24"/>
  <c r="AB59" i="24" s="1"/>
  <c r="AF59" i="24" s="1"/>
  <c r="AG59" i="24" s="1"/>
  <c r="Y44" i="24"/>
  <c r="AB44" i="24" s="1"/>
  <c r="AF44" i="24" s="1"/>
  <c r="AI51" i="24"/>
  <c r="AH25" i="24"/>
  <c r="Y10" i="24"/>
  <c r="AB10" i="24" s="1"/>
  <c r="AF10" i="24" s="1"/>
  <c r="AG10" i="24" s="1"/>
  <c r="AI112" i="24"/>
  <c r="Y25" i="24"/>
  <c r="AB25" i="24" s="1"/>
  <c r="AF25" i="24" s="1"/>
  <c r="AG25" i="24" s="1"/>
  <c r="AI108" i="24"/>
  <c r="AH67" i="24"/>
  <c r="AH59" i="24"/>
  <c r="AH80" i="24"/>
  <c r="X113" i="24"/>
  <c r="AD59" i="13" s="1"/>
  <c r="Y80" i="24"/>
  <c r="AB80" i="24" s="1"/>
  <c r="AF80" i="24" s="1"/>
  <c r="AG80" i="24" s="1"/>
  <c r="Y71" i="24"/>
  <c r="AB71" i="24" s="1"/>
  <c r="AF71" i="24" s="1"/>
  <c r="Y63" i="24"/>
  <c r="AB63" i="24" s="1"/>
  <c r="AF63" i="24" s="1"/>
  <c r="AG63" i="24" s="1"/>
  <c r="Y53" i="24"/>
  <c r="AB53" i="24" s="1"/>
  <c r="AF53" i="24" s="1"/>
  <c r="AG53" i="24" s="1"/>
  <c r="AH18" i="24"/>
  <c r="AH9" i="24"/>
  <c r="AH84" i="24"/>
  <c r="AH104" i="24"/>
  <c r="AH46" i="24"/>
  <c r="AI88" i="24"/>
  <c r="Y112" i="24"/>
  <c r="AB112" i="24" s="1"/>
  <c r="AF112" i="24" s="1"/>
  <c r="AI53" i="24"/>
  <c r="AH88" i="24"/>
  <c r="Y110" i="24"/>
  <c r="AB110" i="24" s="1"/>
  <c r="AF110" i="24" s="1"/>
  <c r="AG110" i="24" s="1"/>
  <c r="Y16" i="24"/>
  <c r="AB16" i="24" s="1"/>
  <c r="AF16" i="24" s="1"/>
  <c r="AG16" i="24" s="1"/>
  <c r="Y6" i="24"/>
  <c r="AB6" i="24" s="1"/>
  <c r="AF6" i="24" s="1"/>
  <c r="AH57" i="24"/>
  <c r="AH91" i="24"/>
  <c r="AH87" i="24"/>
  <c r="AH16" i="24"/>
  <c r="AH63" i="24"/>
  <c r="AH24" i="24"/>
  <c r="Y51" i="24"/>
  <c r="AB51" i="24" s="1"/>
  <c r="AF51" i="24" s="1"/>
  <c r="AG51" i="24" s="1"/>
  <c r="Y24" i="24"/>
  <c r="AB24" i="24" s="1"/>
  <c r="AF24" i="24" s="1"/>
  <c r="AI57" i="24"/>
  <c r="AH110" i="24"/>
  <c r="Y108" i="24"/>
  <c r="AB108" i="24" s="1"/>
  <c r="AF108" i="24" s="1"/>
  <c r="AG108" i="24" s="1"/>
  <c r="AH75" i="24"/>
  <c r="Y85" i="24"/>
  <c r="AB85" i="24" s="1"/>
  <c r="AF85" i="24" s="1"/>
  <c r="Y75" i="24"/>
  <c r="AB75" i="24" s="1"/>
  <c r="AF75" i="24" s="1"/>
  <c r="AG75" i="24" s="1"/>
  <c r="Y67" i="24"/>
  <c r="AB67" i="24" s="1"/>
  <c r="AF67" i="24" s="1"/>
  <c r="Y58" i="24"/>
  <c r="AB58" i="24" s="1"/>
  <c r="AF58" i="24" s="1"/>
  <c r="AH6" i="24"/>
  <c r="AH105" i="24"/>
  <c r="AH41" i="24"/>
  <c r="AI71" i="24"/>
  <c r="Y74" i="24"/>
  <c r="AB74" i="24" s="1"/>
  <c r="AF74" i="24" s="1"/>
  <c r="AH74" i="24"/>
  <c r="AH14" i="24"/>
  <c r="Y105" i="24"/>
  <c r="AB105" i="24" s="1"/>
  <c r="AF105" i="24" s="1"/>
  <c r="AG105" i="24" s="1"/>
  <c r="Y81" i="24"/>
  <c r="AB81" i="24" s="1"/>
  <c r="AF81" i="24" s="1"/>
  <c r="AG81" i="24" s="1"/>
  <c r="Y41" i="24"/>
  <c r="AB41" i="24" s="1"/>
  <c r="AF41" i="24" s="1"/>
  <c r="Y9" i="24"/>
  <c r="AB9" i="24" s="1"/>
  <c r="AF9" i="24" s="1"/>
  <c r="AG9" i="24" s="1"/>
  <c r="AI93" i="24"/>
  <c r="AI78" i="24"/>
  <c r="AI20" i="24"/>
  <c r="AI92" i="24"/>
  <c r="AI14" i="24"/>
  <c r="AI9" i="24"/>
  <c r="AI87" i="24"/>
  <c r="AI46" i="24"/>
  <c r="Y54" i="24"/>
  <c r="AB54" i="24" s="1"/>
  <c r="AF54" i="24" s="1"/>
  <c r="AG54" i="24" s="1"/>
  <c r="Y30" i="24"/>
  <c r="AB30" i="24" s="1"/>
  <c r="AF30" i="24" s="1"/>
  <c r="AG30" i="24" s="1"/>
  <c r="AH106" i="24"/>
  <c r="AH11" i="24"/>
  <c r="AH95" i="24"/>
  <c r="AH34" i="24"/>
  <c r="AH94" i="24"/>
  <c r="Y95" i="24"/>
  <c r="AB95" i="24" s="1"/>
  <c r="AF95" i="24" s="1"/>
  <c r="AG95" i="24" s="1"/>
  <c r="Y94" i="24"/>
  <c r="AB94" i="24" s="1"/>
  <c r="AF94" i="24" s="1"/>
  <c r="AG94" i="24" s="1"/>
  <c r="Y61" i="24"/>
  <c r="AB61" i="24" s="1"/>
  <c r="AF61" i="24" s="1"/>
  <c r="AG61" i="24" s="1"/>
  <c r="AH96" i="24"/>
  <c r="AH30" i="24"/>
  <c r="AH54" i="24"/>
  <c r="AH61" i="24"/>
  <c r="R43" i="5"/>
  <c r="AG112" i="24"/>
  <c r="AG111" i="24"/>
  <c r="AC111" i="24"/>
  <c r="AG109" i="24"/>
  <c r="AC109" i="24"/>
  <c r="AG107" i="24"/>
  <c r="AC107" i="24"/>
  <c r="AG106" i="24"/>
  <c r="AC106" i="24"/>
  <c r="AC104" i="24"/>
  <c r="AG103" i="24"/>
  <c r="AC103" i="24"/>
  <c r="AG102" i="24"/>
  <c r="AC102" i="24"/>
  <c r="AG101" i="24"/>
  <c r="AC101" i="24"/>
  <c r="AG100" i="24"/>
  <c r="AC100" i="24"/>
  <c r="AG99" i="24"/>
  <c r="AC99" i="24"/>
  <c r="AG98" i="24"/>
  <c r="AC98" i="24"/>
  <c r="AG93" i="24"/>
  <c r="AC93" i="24"/>
  <c r="AG92" i="24"/>
  <c r="AC92" i="24"/>
  <c r="AG91" i="24"/>
  <c r="AC91" i="24"/>
  <c r="AG90" i="24"/>
  <c r="AC90" i="24"/>
  <c r="AG89" i="24"/>
  <c r="AC89" i="24"/>
  <c r="AG88" i="24"/>
  <c r="AC88" i="24"/>
  <c r="AG87" i="24"/>
  <c r="AC87" i="24"/>
  <c r="AG86" i="24"/>
  <c r="AC86" i="24"/>
  <c r="AG85" i="24"/>
  <c r="AG84" i="24"/>
  <c r="AC84" i="24"/>
  <c r="AG83" i="24"/>
  <c r="AC83" i="24"/>
  <c r="AG82" i="24"/>
  <c r="AC82" i="24"/>
  <c r="AG79" i="24"/>
  <c r="AC79" i="24"/>
  <c r="AG78" i="24"/>
  <c r="AC78" i="24"/>
  <c r="AG77" i="24"/>
  <c r="AC77" i="24"/>
  <c r="AG76" i="24"/>
  <c r="AC76" i="24"/>
  <c r="AG74" i="24"/>
  <c r="AG73" i="24"/>
  <c r="AC73" i="24"/>
  <c r="AG72" i="24"/>
  <c r="AG71" i="24"/>
  <c r="AC71" i="24"/>
  <c r="AG69" i="24"/>
  <c r="AC69" i="24"/>
  <c r="AG68" i="24"/>
  <c r="AC68" i="24"/>
  <c r="AG67" i="24"/>
  <c r="AG66" i="24"/>
  <c r="AC66" i="24"/>
  <c r="AG65" i="24"/>
  <c r="AC65" i="24"/>
  <c r="AG64" i="24"/>
  <c r="AC64" i="24"/>
  <c r="AG62" i="24"/>
  <c r="AC62" i="24"/>
  <c r="AG60" i="24"/>
  <c r="AC60" i="24"/>
  <c r="AG58" i="24"/>
  <c r="AC58" i="24"/>
  <c r="AG57" i="24"/>
  <c r="AC57" i="24"/>
  <c r="AG56" i="24"/>
  <c r="AC56" i="24"/>
  <c r="AG55" i="24"/>
  <c r="AC55" i="24"/>
  <c r="AG52" i="24"/>
  <c r="AC52" i="24"/>
  <c r="AG50" i="24"/>
  <c r="AC50" i="24"/>
  <c r="AG49" i="24"/>
  <c r="AC49" i="24"/>
  <c r="AC48" i="24"/>
  <c r="AG46" i="24"/>
  <c r="AC46" i="24"/>
  <c r="AG45" i="24"/>
  <c r="AC45" i="24"/>
  <c r="AG44" i="24"/>
  <c r="AC44" i="24"/>
  <c r="AG41" i="24"/>
  <c r="AC41" i="24"/>
  <c r="AG39" i="24"/>
  <c r="AC39" i="24"/>
  <c r="AG35" i="24"/>
  <c r="AC35" i="24"/>
  <c r="AG34" i="24"/>
  <c r="AC34" i="24"/>
  <c r="AG33" i="24"/>
  <c r="AC33" i="24"/>
  <c r="AG32" i="24"/>
  <c r="AC32" i="24"/>
  <c r="AG31" i="24"/>
  <c r="AC31" i="24"/>
  <c r="AG29" i="24"/>
  <c r="AC29" i="24"/>
  <c r="AG28" i="24"/>
  <c r="AC28" i="24"/>
  <c r="AG26" i="24"/>
  <c r="AC26" i="24"/>
  <c r="AG24" i="24"/>
  <c r="AC23" i="24"/>
  <c r="AG22" i="24"/>
  <c r="AC22" i="24"/>
  <c r="AG21" i="24"/>
  <c r="AC21" i="24"/>
  <c r="AG20" i="24"/>
  <c r="AC20" i="24"/>
  <c r="AG19" i="24"/>
  <c r="AC19" i="24"/>
  <c r="AG18" i="24"/>
  <c r="AC18" i="24"/>
  <c r="AG17" i="24"/>
  <c r="AC17" i="24"/>
  <c r="AG15" i="24"/>
  <c r="AC15" i="24"/>
  <c r="AG14" i="24"/>
  <c r="AC14" i="24"/>
  <c r="AG13" i="24"/>
  <c r="AC13" i="24"/>
  <c r="AG12" i="24"/>
  <c r="AC12" i="24"/>
  <c r="AG11" i="24"/>
  <c r="AC11" i="24"/>
  <c r="AG8" i="24"/>
  <c r="AC8" i="24"/>
  <c r="AG7" i="24"/>
  <c r="AC7" i="24"/>
  <c r="O113" i="7"/>
  <c r="I34" i="13" s="1"/>
  <c r="P6" i="7"/>
  <c r="P7" i="7"/>
  <c r="AA7" i="7" s="1"/>
  <c r="P8" i="7"/>
  <c r="AA8" i="7" s="1"/>
  <c r="P9" i="7"/>
  <c r="AA9" i="7" s="1"/>
  <c r="P10" i="7"/>
  <c r="AA10" i="7" s="1"/>
  <c r="P11" i="7"/>
  <c r="AA11" i="7" s="1"/>
  <c r="P12" i="7"/>
  <c r="AA12" i="7" s="1"/>
  <c r="P13" i="7"/>
  <c r="AA13" i="7" s="1"/>
  <c r="P14" i="7"/>
  <c r="AA14" i="7" s="1"/>
  <c r="P15" i="7"/>
  <c r="AA15" i="7" s="1"/>
  <c r="P16" i="7"/>
  <c r="AA16" i="7" s="1"/>
  <c r="P17" i="7"/>
  <c r="AA17" i="7" s="1"/>
  <c r="P18" i="7"/>
  <c r="AA18" i="7" s="1"/>
  <c r="P19" i="7"/>
  <c r="AA19" i="7" s="1"/>
  <c r="P20" i="7"/>
  <c r="AA20" i="7" s="1"/>
  <c r="P21" i="7"/>
  <c r="AA21" i="7" s="1"/>
  <c r="P22" i="7"/>
  <c r="AA22" i="7" s="1"/>
  <c r="P23" i="7"/>
  <c r="AA23" i="7" s="1"/>
  <c r="P24" i="7"/>
  <c r="AA24" i="7" s="1"/>
  <c r="P25" i="7"/>
  <c r="AA25" i="7" s="1"/>
  <c r="P26" i="7"/>
  <c r="AA26" i="7" s="1"/>
  <c r="P27" i="7"/>
  <c r="AA27" i="7" s="1"/>
  <c r="P28" i="7"/>
  <c r="AA28" i="7" s="1"/>
  <c r="P29" i="7"/>
  <c r="AA29" i="7" s="1"/>
  <c r="P30" i="7"/>
  <c r="AA30" i="7" s="1"/>
  <c r="P31" i="7"/>
  <c r="AA31" i="7" s="1"/>
  <c r="P32" i="7"/>
  <c r="AA32" i="7" s="1"/>
  <c r="P33" i="7"/>
  <c r="AA33" i="7" s="1"/>
  <c r="P34" i="7"/>
  <c r="AA34" i="7" s="1"/>
  <c r="P35" i="7"/>
  <c r="AA35" i="7" s="1"/>
  <c r="P36" i="7"/>
  <c r="AA36" i="7" s="1"/>
  <c r="P37" i="7"/>
  <c r="AA37" i="7" s="1"/>
  <c r="P38" i="7"/>
  <c r="AA38" i="7" s="1"/>
  <c r="P39" i="7"/>
  <c r="AA39" i="7" s="1"/>
  <c r="P40" i="7"/>
  <c r="AA40" i="7" s="1"/>
  <c r="P41" i="7"/>
  <c r="AA41" i="7" s="1"/>
  <c r="P42" i="7"/>
  <c r="AA42" i="7" s="1"/>
  <c r="P43" i="7"/>
  <c r="AA43" i="7" s="1"/>
  <c r="P44" i="7"/>
  <c r="AA44" i="7" s="1"/>
  <c r="P45" i="7"/>
  <c r="AA45" i="7" s="1"/>
  <c r="P46" i="7"/>
  <c r="AA46" i="7" s="1"/>
  <c r="P47" i="7"/>
  <c r="AA47" i="7" s="1"/>
  <c r="P48" i="7"/>
  <c r="AA48" i="7" s="1"/>
  <c r="P49" i="7"/>
  <c r="AA49" i="7" s="1"/>
  <c r="P50" i="7"/>
  <c r="AA50" i="7" s="1"/>
  <c r="P51" i="7"/>
  <c r="AA51" i="7" s="1"/>
  <c r="P52" i="7"/>
  <c r="AA52" i="7" s="1"/>
  <c r="P53" i="7"/>
  <c r="AA53" i="7" s="1"/>
  <c r="P54" i="7"/>
  <c r="AA54" i="7" s="1"/>
  <c r="P55" i="7"/>
  <c r="AA55" i="7" s="1"/>
  <c r="P56" i="7"/>
  <c r="AA56" i="7" s="1"/>
  <c r="P57" i="7"/>
  <c r="AA57" i="7" s="1"/>
  <c r="P58" i="7"/>
  <c r="AA58" i="7" s="1"/>
  <c r="P59" i="7"/>
  <c r="AA59" i="7" s="1"/>
  <c r="P60" i="7"/>
  <c r="AA60" i="7" s="1"/>
  <c r="P61" i="7"/>
  <c r="AA61" i="7" s="1"/>
  <c r="P62" i="7"/>
  <c r="AA62" i="7" s="1"/>
  <c r="P63" i="7"/>
  <c r="AA63" i="7" s="1"/>
  <c r="P64" i="7"/>
  <c r="AA64" i="7" s="1"/>
  <c r="P65" i="7"/>
  <c r="AA65" i="7" s="1"/>
  <c r="P66" i="7"/>
  <c r="AA66" i="7" s="1"/>
  <c r="P67" i="7"/>
  <c r="AA67" i="7" s="1"/>
  <c r="P68" i="7"/>
  <c r="AA68" i="7" s="1"/>
  <c r="P69" i="7"/>
  <c r="AA69" i="7" s="1"/>
  <c r="P70" i="7"/>
  <c r="AA70" i="7" s="1"/>
  <c r="P71" i="7"/>
  <c r="AA71" i="7" s="1"/>
  <c r="P72" i="7"/>
  <c r="AA72" i="7" s="1"/>
  <c r="P73" i="7"/>
  <c r="AA73" i="7" s="1"/>
  <c r="P74" i="7"/>
  <c r="AA74" i="7" s="1"/>
  <c r="P75" i="7"/>
  <c r="AA75" i="7" s="1"/>
  <c r="P76" i="7"/>
  <c r="AA76" i="7" s="1"/>
  <c r="P77" i="7"/>
  <c r="AA77" i="7" s="1"/>
  <c r="P78" i="7"/>
  <c r="AA78" i="7" s="1"/>
  <c r="P79" i="7"/>
  <c r="AA79" i="7" s="1"/>
  <c r="P80" i="7"/>
  <c r="AA80" i="7" s="1"/>
  <c r="P81" i="7"/>
  <c r="AA81" i="7" s="1"/>
  <c r="P82" i="7"/>
  <c r="AA82" i="7" s="1"/>
  <c r="P83" i="7"/>
  <c r="AA83" i="7" s="1"/>
  <c r="P84" i="7"/>
  <c r="AA84" i="7" s="1"/>
  <c r="P85" i="7"/>
  <c r="AA85" i="7" s="1"/>
  <c r="P86" i="7"/>
  <c r="AA86" i="7" s="1"/>
  <c r="P87" i="7"/>
  <c r="AA87" i="7" s="1"/>
  <c r="P88" i="7"/>
  <c r="AA88" i="7" s="1"/>
  <c r="P89" i="7"/>
  <c r="AA89" i="7" s="1"/>
  <c r="P90" i="7"/>
  <c r="AA90" i="7" s="1"/>
  <c r="P91" i="7"/>
  <c r="AA91" i="7" s="1"/>
  <c r="P92" i="7"/>
  <c r="AA92" i="7" s="1"/>
  <c r="P93" i="7"/>
  <c r="AA93" i="7" s="1"/>
  <c r="P94" i="7"/>
  <c r="AA94" i="7" s="1"/>
  <c r="P95" i="7"/>
  <c r="AA95" i="7" s="1"/>
  <c r="P96" i="7"/>
  <c r="AA96" i="7" s="1"/>
  <c r="P97" i="7"/>
  <c r="AA97" i="7" s="1"/>
  <c r="P98" i="7"/>
  <c r="AA98" i="7" s="1"/>
  <c r="P99" i="7"/>
  <c r="AA99" i="7" s="1"/>
  <c r="P100" i="7"/>
  <c r="AA100" i="7" s="1"/>
  <c r="P101" i="7"/>
  <c r="AA101" i="7" s="1"/>
  <c r="P102" i="7"/>
  <c r="AA102" i="7" s="1"/>
  <c r="P103" i="7"/>
  <c r="AA103" i="7" s="1"/>
  <c r="P104" i="7"/>
  <c r="AA104" i="7" s="1"/>
  <c r="P105" i="7"/>
  <c r="AA105" i="7" s="1"/>
  <c r="P106" i="7"/>
  <c r="AA106" i="7" s="1"/>
  <c r="P107" i="7"/>
  <c r="AA107" i="7" s="1"/>
  <c r="P108" i="7"/>
  <c r="AA108" i="7" s="1"/>
  <c r="P109" i="7"/>
  <c r="AA109" i="7" s="1"/>
  <c r="P110" i="7"/>
  <c r="AA110" i="7" s="1"/>
  <c r="P111" i="7"/>
  <c r="AA111" i="7" s="1"/>
  <c r="P112" i="7"/>
  <c r="AA112" i="7" s="1"/>
  <c r="AA111" i="5" s="1"/>
  <c r="AJ111" i="5" s="1"/>
  <c r="AC97" i="24" l="1"/>
  <c r="AC27" i="24"/>
  <c r="AC96" i="24"/>
  <c r="AC37" i="24"/>
  <c r="AC72" i="24"/>
  <c r="AC30" i="24"/>
  <c r="AC59" i="24"/>
  <c r="AC74" i="24"/>
  <c r="AC85" i="24"/>
  <c r="AC42" i="24"/>
  <c r="AC43" i="24"/>
  <c r="AC38" i="24"/>
  <c r="AC47" i="24"/>
  <c r="AC70" i="24"/>
  <c r="AC53" i="24"/>
  <c r="AC94" i="24"/>
  <c r="AC54" i="24"/>
  <c r="AC95" i="24"/>
  <c r="AC67" i="24"/>
  <c r="AC16" i="24"/>
  <c r="AC51" i="24"/>
  <c r="AC40" i="24"/>
  <c r="AC9" i="24"/>
  <c r="AC25" i="24"/>
  <c r="AC108" i="24"/>
  <c r="AC63" i="24"/>
  <c r="AI113" i="24"/>
  <c r="N15" i="8" s="1"/>
  <c r="AC36" i="24"/>
  <c r="AC10" i="24"/>
  <c r="AC80" i="24"/>
  <c r="AC24" i="24"/>
  <c r="AC112" i="24"/>
  <c r="AC75" i="24"/>
  <c r="AC110" i="24"/>
  <c r="AH113" i="24"/>
  <c r="AE74" i="13" s="1"/>
  <c r="Y113" i="24"/>
  <c r="AI64" i="13" s="1"/>
  <c r="AC61" i="24"/>
  <c r="AC81" i="24"/>
  <c r="AC105" i="24"/>
  <c r="AE51" i="7"/>
  <c r="AA51" i="5"/>
  <c r="AE47" i="7"/>
  <c r="AA47" i="5"/>
  <c r="AE43" i="7"/>
  <c r="AA43" i="5"/>
  <c r="AE39" i="7"/>
  <c r="AA39" i="5"/>
  <c r="AE35" i="7"/>
  <c r="AA35" i="5"/>
  <c r="AE31" i="7"/>
  <c r="AA31" i="5"/>
  <c r="AE27" i="7"/>
  <c r="AA27" i="5"/>
  <c r="AE23" i="7"/>
  <c r="AA23" i="5"/>
  <c r="AE19" i="7"/>
  <c r="AA19" i="5"/>
  <c r="AE15" i="7"/>
  <c r="AA15" i="5"/>
  <c r="AE11" i="7"/>
  <c r="AA11" i="5"/>
  <c r="AE7" i="7"/>
  <c r="AA7" i="5"/>
  <c r="AE107" i="7"/>
  <c r="AA105" i="5"/>
  <c r="AE95" i="7"/>
  <c r="AA93" i="5"/>
  <c r="AE83" i="7"/>
  <c r="AA81" i="5"/>
  <c r="AE71" i="7"/>
  <c r="AA71" i="5"/>
  <c r="AE67" i="7"/>
  <c r="AA67" i="5"/>
  <c r="AE59" i="7"/>
  <c r="AA59" i="5"/>
  <c r="AE55" i="7"/>
  <c r="AA55" i="5"/>
  <c r="AE110" i="7"/>
  <c r="AA108" i="5"/>
  <c r="AE106" i="7"/>
  <c r="AA104" i="5"/>
  <c r="AE102" i="7"/>
  <c r="AA100" i="5"/>
  <c r="AE98" i="7"/>
  <c r="AA96" i="5"/>
  <c r="AE94" i="7"/>
  <c r="AA92" i="5"/>
  <c r="AE90" i="7"/>
  <c r="AA88" i="5"/>
  <c r="AE86" i="7"/>
  <c r="AA84" i="5"/>
  <c r="AE82" i="7"/>
  <c r="AA113" i="5"/>
  <c r="AJ113" i="5" s="1"/>
  <c r="J45" i="5"/>
  <c r="AE78" i="7"/>
  <c r="AA78" i="5"/>
  <c r="AE74" i="7"/>
  <c r="AA74" i="5"/>
  <c r="AE70" i="7"/>
  <c r="AA70" i="5"/>
  <c r="AE66" i="7"/>
  <c r="AA66" i="5"/>
  <c r="AE62" i="7"/>
  <c r="AA62" i="5"/>
  <c r="AE58" i="7"/>
  <c r="AA58" i="5"/>
  <c r="AE54" i="7"/>
  <c r="AA54" i="5"/>
  <c r="AE50" i="7"/>
  <c r="AA50" i="5"/>
  <c r="AE46" i="7"/>
  <c r="AA46" i="5"/>
  <c r="AE42" i="7"/>
  <c r="AA42" i="5"/>
  <c r="AE38" i="7"/>
  <c r="AA38" i="5"/>
  <c r="AE34" i="7"/>
  <c r="AA34" i="5"/>
  <c r="AE30" i="7"/>
  <c r="AA30" i="5"/>
  <c r="AE26" i="7"/>
  <c r="AA26" i="5"/>
  <c r="AE22" i="7"/>
  <c r="AA22" i="5"/>
  <c r="AE18" i="7"/>
  <c r="AA18" i="5"/>
  <c r="AE14" i="7"/>
  <c r="AA14" i="5"/>
  <c r="AE10" i="7"/>
  <c r="AA10" i="5"/>
  <c r="AE99" i="7"/>
  <c r="AA97" i="5"/>
  <c r="AE87" i="7"/>
  <c r="AA85" i="5"/>
  <c r="AE75" i="7"/>
  <c r="AA75" i="5"/>
  <c r="AE109" i="7"/>
  <c r="AA107" i="5"/>
  <c r="AE105" i="7"/>
  <c r="AA103" i="5"/>
  <c r="AE101" i="7"/>
  <c r="AA99" i="5"/>
  <c r="AE97" i="7"/>
  <c r="AA95" i="5"/>
  <c r="AE93" i="7"/>
  <c r="AA91" i="5"/>
  <c r="AE89" i="7"/>
  <c r="AA87" i="5"/>
  <c r="AE85" i="7"/>
  <c r="AA83" i="5"/>
  <c r="AE81" i="7"/>
  <c r="AA80" i="5"/>
  <c r="AE77" i="7"/>
  <c r="AA77" i="5"/>
  <c r="AE73" i="7"/>
  <c r="AA73" i="5"/>
  <c r="AE69" i="7"/>
  <c r="AA69" i="5"/>
  <c r="AE65" i="7"/>
  <c r="AA65" i="5"/>
  <c r="AE61" i="7"/>
  <c r="AA61" i="5"/>
  <c r="AE57" i="7"/>
  <c r="AA57" i="5"/>
  <c r="AE53" i="7"/>
  <c r="AA53" i="5"/>
  <c r="AE49" i="7"/>
  <c r="AA49" i="5"/>
  <c r="AE45" i="7"/>
  <c r="AA45" i="5"/>
  <c r="AE41" i="7"/>
  <c r="AA41" i="5"/>
  <c r="AE37" i="7"/>
  <c r="AA37" i="5"/>
  <c r="AE33" i="7"/>
  <c r="AA33" i="5"/>
  <c r="AE29" i="7"/>
  <c r="AA29" i="5"/>
  <c r="AE25" i="7"/>
  <c r="AA25" i="5"/>
  <c r="AE21" i="7"/>
  <c r="AA21" i="5"/>
  <c r="AE17" i="7"/>
  <c r="AA17" i="5"/>
  <c r="AE13" i="7"/>
  <c r="AA13" i="5"/>
  <c r="AE9" i="7"/>
  <c r="AA9" i="5"/>
  <c r="AE111" i="7"/>
  <c r="AA110" i="5"/>
  <c r="AJ110" i="5" s="1"/>
  <c r="AE103" i="7"/>
  <c r="AA101" i="5"/>
  <c r="AE91" i="7"/>
  <c r="AA89" i="5"/>
  <c r="AE79" i="7"/>
  <c r="AA112" i="5"/>
  <c r="AJ112" i="5" s="1"/>
  <c r="J44" i="5"/>
  <c r="AE63" i="7"/>
  <c r="AA63" i="5"/>
  <c r="AE108" i="7"/>
  <c r="AA106" i="5"/>
  <c r="AE104" i="7"/>
  <c r="AA102" i="5"/>
  <c r="AE100" i="7"/>
  <c r="AA98" i="5"/>
  <c r="AE96" i="7"/>
  <c r="AA94" i="5"/>
  <c r="AE92" i="7"/>
  <c r="AA90" i="5"/>
  <c r="AE88" i="7"/>
  <c r="AA86" i="5"/>
  <c r="AE84" i="7"/>
  <c r="AA82" i="5"/>
  <c r="AE80" i="7"/>
  <c r="AA79" i="5"/>
  <c r="AE76" i="7"/>
  <c r="AA76" i="5"/>
  <c r="AE72" i="7"/>
  <c r="AA72" i="5"/>
  <c r="AE68" i="7"/>
  <c r="AA68" i="5"/>
  <c r="AE64" i="7"/>
  <c r="AA64" i="5"/>
  <c r="AE60" i="7"/>
  <c r="AA60" i="5"/>
  <c r="AE56" i="7"/>
  <c r="AA56" i="5"/>
  <c r="AE52" i="7"/>
  <c r="AA52" i="5"/>
  <c r="AE48" i="7"/>
  <c r="AA48" i="5"/>
  <c r="AE44" i="7"/>
  <c r="AA44" i="5"/>
  <c r="AE40" i="7"/>
  <c r="AA40" i="5"/>
  <c r="AE36" i="7"/>
  <c r="AA36" i="5"/>
  <c r="AE32" i="7"/>
  <c r="AA32" i="5"/>
  <c r="AE28" i="7"/>
  <c r="AA28" i="5"/>
  <c r="AE24" i="7"/>
  <c r="AA24" i="5"/>
  <c r="AE20" i="7"/>
  <c r="AA20" i="5"/>
  <c r="AE16" i="7"/>
  <c r="AA16" i="5"/>
  <c r="AE12" i="7"/>
  <c r="AA12" i="5"/>
  <c r="AE8" i="7"/>
  <c r="AA8" i="5"/>
  <c r="J42" i="5"/>
  <c r="S42" i="5" s="1"/>
  <c r="AE112" i="7"/>
  <c r="J40" i="5"/>
  <c r="AB113" i="24"/>
  <c r="H15" i="8" s="1"/>
  <c r="AC6" i="24"/>
  <c r="J39" i="5"/>
  <c r="J38" i="5"/>
  <c r="J37" i="5"/>
  <c r="J36" i="5"/>
  <c r="J35" i="5"/>
  <c r="J34" i="5"/>
  <c r="J33" i="5"/>
  <c r="J32" i="5"/>
  <c r="J31" i="5"/>
  <c r="J30" i="5"/>
  <c r="J29" i="5"/>
  <c r="J28" i="5"/>
  <c r="J27" i="5"/>
  <c r="J26" i="5"/>
  <c r="J25" i="5"/>
  <c r="J24" i="5"/>
  <c r="J22" i="5"/>
  <c r="J21" i="5"/>
  <c r="J20" i="5"/>
  <c r="J19" i="5"/>
  <c r="J18" i="5"/>
  <c r="J17" i="5"/>
  <c r="J16" i="5"/>
  <c r="J15" i="5"/>
  <c r="J14" i="5"/>
  <c r="J13" i="5"/>
  <c r="J12" i="5"/>
  <c r="J11" i="5"/>
  <c r="J23" i="5"/>
  <c r="J10" i="5"/>
  <c r="J9" i="5"/>
  <c r="J8" i="5"/>
  <c r="J7" i="5"/>
  <c r="P113" i="7"/>
  <c r="N39" i="13" s="1"/>
  <c r="AA6" i="7"/>
  <c r="R113" i="7"/>
  <c r="I39" i="13" s="1"/>
  <c r="AA74" i="13" l="1"/>
  <c r="AC113" i="24"/>
  <c r="AC117" i="24" s="1"/>
  <c r="AN69" i="13" s="1"/>
  <c r="S45" i="5"/>
  <c r="AE6" i="7"/>
  <c r="AA6" i="5"/>
  <c r="AA114" i="5" s="1"/>
  <c r="S44" i="5"/>
  <c r="AF113" i="24"/>
  <c r="AG6" i="24"/>
  <c r="AG113" i="24" s="1"/>
  <c r="AG117" i="24" s="1"/>
  <c r="S117" i="7"/>
  <c r="I44" i="13" s="1"/>
  <c r="J6" i="5"/>
  <c r="AA113" i="7"/>
  <c r="AN74" i="13" l="1"/>
  <c r="M15" i="8"/>
  <c r="J43" i="5"/>
  <c r="S43" i="5" s="1"/>
  <c r="G13" i="8"/>
  <c r="T117" i="7"/>
  <c r="AE113" i="7"/>
  <c r="V6" i="7" l="1"/>
  <c r="I49" i="13"/>
  <c r="J46" i="5"/>
  <c r="V85" i="7"/>
  <c r="W85" i="7" s="1"/>
  <c r="V103" i="7"/>
  <c r="W103" i="7" s="1"/>
  <c r="V53" i="7"/>
  <c r="W53" i="7" s="1"/>
  <c r="V111" i="7"/>
  <c r="W111" i="7" s="1"/>
  <c r="V95" i="7"/>
  <c r="W95" i="7" s="1"/>
  <c r="V69" i="7"/>
  <c r="W69" i="7" s="1"/>
  <c r="V37" i="7"/>
  <c r="W37" i="7" s="1"/>
  <c r="V21" i="7"/>
  <c r="W21" i="7" s="1"/>
  <c r="V107" i="7"/>
  <c r="W107" i="7" s="1"/>
  <c r="V99" i="7"/>
  <c r="W99" i="7" s="1"/>
  <c r="V91" i="7"/>
  <c r="W91" i="7" s="1"/>
  <c r="V77" i="7"/>
  <c r="W77" i="7" s="1"/>
  <c r="V61" i="7"/>
  <c r="W61" i="7" s="1"/>
  <c r="V45" i="7"/>
  <c r="W45" i="7" s="1"/>
  <c r="V29" i="7"/>
  <c r="W29" i="7" s="1"/>
  <c r="V13" i="7"/>
  <c r="W13" i="7" s="1"/>
  <c r="V109" i="7"/>
  <c r="W109" i="7" s="1"/>
  <c r="V105" i="7"/>
  <c r="W105" i="7" s="1"/>
  <c r="V101" i="7"/>
  <c r="W101" i="7" s="1"/>
  <c r="V97" i="7"/>
  <c r="W97" i="7" s="1"/>
  <c r="V93" i="7"/>
  <c r="W93" i="7" s="1"/>
  <c r="V89" i="7"/>
  <c r="W89" i="7" s="1"/>
  <c r="V81" i="7"/>
  <c r="W81" i="7" s="1"/>
  <c r="V73" i="7"/>
  <c r="W73" i="7" s="1"/>
  <c r="V65" i="7"/>
  <c r="W65" i="7" s="1"/>
  <c r="V57" i="7"/>
  <c r="W57" i="7" s="1"/>
  <c r="V49" i="7"/>
  <c r="W49" i="7" s="1"/>
  <c r="V41" i="7"/>
  <c r="W41" i="7" s="1"/>
  <c r="V33" i="7"/>
  <c r="W33" i="7" s="1"/>
  <c r="V25" i="7"/>
  <c r="W25" i="7" s="1"/>
  <c r="V17" i="7"/>
  <c r="W17" i="7" s="1"/>
  <c r="V9" i="7"/>
  <c r="W9" i="7" s="1"/>
  <c r="V87" i="7"/>
  <c r="W87" i="7" s="1"/>
  <c r="V83" i="7"/>
  <c r="W83" i="7" s="1"/>
  <c r="V79" i="7"/>
  <c r="W79" i="7" s="1"/>
  <c r="V75" i="7"/>
  <c r="W75" i="7" s="1"/>
  <c r="V71" i="7"/>
  <c r="W71" i="7" s="1"/>
  <c r="V67" i="7"/>
  <c r="W67" i="7" s="1"/>
  <c r="V63" i="7"/>
  <c r="W63" i="7" s="1"/>
  <c r="V59" i="7"/>
  <c r="W59" i="7" s="1"/>
  <c r="V55" i="7"/>
  <c r="W55" i="7" s="1"/>
  <c r="V51" i="7"/>
  <c r="W51" i="7" s="1"/>
  <c r="V47" i="7"/>
  <c r="W47" i="7" s="1"/>
  <c r="V43" i="7"/>
  <c r="W43" i="7" s="1"/>
  <c r="V39" i="7"/>
  <c r="W39" i="7" s="1"/>
  <c r="V35" i="7"/>
  <c r="W35" i="7" s="1"/>
  <c r="V31" i="7"/>
  <c r="W31" i="7" s="1"/>
  <c r="V27" i="7"/>
  <c r="W27" i="7" s="1"/>
  <c r="V23" i="7"/>
  <c r="W23" i="7" s="1"/>
  <c r="V19" i="7"/>
  <c r="W19" i="7" s="1"/>
  <c r="V15" i="7"/>
  <c r="W15" i="7" s="1"/>
  <c r="V11" i="7"/>
  <c r="W11" i="7" s="1"/>
  <c r="V7" i="7"/>
  <c r="W7" i="7" s="1"/>
  <c r="W6" i="7"/>
  <c r="V112" i="7"/>
  <c r="W112" i="7" s="1"/>
  <c r="V110" i="7"/>
  <c r="W110" i="7" s="1"/>
  <c r="V108" i="7"/>
  <c r="W108" i="7" s="1"/>
  <c r="V106" i="7"/>
  <c r="W106" i="7" s="1"/>
  <c r="V104" i="7"/>
  <c r="W104" i="7" s="1"/>
  <c r="V102" i="7"/>
  <c r="W102" i="7" s="1"/>
  <c r="V100" i="7"/>
  <c r="W100" i="7" s="1"/>
  <c r="V98" i="7"/>
  <c r="W98" i="7" s="1"/>
  <c r="V96" i="7"/>
  <c r="W96" i="7" s="1"/>
  <c r="V94" i="7"/>
  <c r="W94" i="7" s="1"/>
  <c r="V92" i="7"/>
  <c r="W92" i="7" s="1"/>
  <c r="V90" i="7"/>
  <c r="W90" i="7" s="1"/>
  <c r="V88" i="7"/>
  <c r="W88" i="7" s="1"/>
  <c r="V86" i="7"/>
  <c r="W86" i="7" s="1"/>
  <c r="V84" i="7"/>
  <c r="W84" i="7" s="1"/>
  <c r="V82" i="7"/>
  <c r="W82" i="7" s="1"/>
  <c r="V80" i="7"/>
  <c r="W80" i="7" s="1"/>
  <c r="V78" i="7"/>
  <c r="W78" i="7" s="1"/>
  <c r="V76" i="7"/>
  <c r="W76" i="7" s="1"/>
  <c r="V74" i="7"/>
  <c r="W74" i="7" s="1"/>
  <c r="V72" i="7"/>
  <c r="W72" i="7" s="1"/>
  <c r="V70" i="7"/>
  <c r="W70" i="7" s="1"/>
  <c r="V68" i="7"/>
  <c r="W68" i="7" s="1"/>
  <c r="V66" i="7"/>
  <c r="W66" i="7" s="1"/>
  <c r="V64" i="7"/>
  <c r="W64" i="7" s="1"/>
  <c r="V62" i="7"/>
  <c r="W62" i="7" s="1"/>
  <c r="V60" i="7"/>
  <c r="W60" i="7" s="1"/>
  <c r="V58" i="7"/>
  <c r="W58" i="7" s="1"/>
  <c r="V56" i="7"/>
  <c r="W56" i="7" s="1"/>
  <c r="V54" i="7"/>
  <c r="W54" i="7" s="1"/>
  <c r="V52" i="7"/>
  <c r="W52" i="7" s="1"/>
  <c r="V50" i="7"/>
  <c r="W50" i="7" s="1"/>
  <c r="V48" i="7"/>
  <c r="W48" i="7" s="1"/>
  <c r="V46" i="7"/>
  <c r="W46" i="7" s="1"/>
  <c r="V44" i="7"/>
  <c r="W44" i="7" s="1"/>
  <c r="V42" i="7"/>
  <c r="W42" i="7" s="1"/>
  <c r="V40" i="7"/>
  <c r="W40" i="7" s="1"/>
  <c r="V38" i="7"/>
  <c r="W38" i="7" s="1"/>
  <c r="V36" i="7"/>
  <c r="W36" i="7" s="1"/>
  <c r="V34" i="7"/>
  <c r="W34" i="7" s="1"/>
  <c r="V32" i="7"/>
  <c r="W32" i="7" s="1"/>
  <c r="V30" i="7"/>
  <c r="W30" i="7" s="1"/>
  <c r="V28" i="7"/>
  <c r="W28" i="7" s="1"/>
  <c r="V26" i="7"/>
  <c r="W26" i="7" s="1"/>
  <c r="V24" i="7"/>
  <c r="W24" i="7" s="1"/>
  <c r="V22" i="7"/>
  <c r="W22" i="7" s="1"/>
  <c r="V20" i="7"/>
  <c r="W20" i="7" s="1"/>
  <c r="V18" i="7"/>
  <c r="W18" i="7" s="1"/>
  <c r="V16" i="7"/>
  <c r="W16" i="7" s="1"/>
  <c r="V14" i="7"/>
  <c r="W14" i="7" s="1"/>
  <c r="V12" i="7"/>
  <c r="W12" i="7" s="1"/>
  <c r="V10" i="7"/>
  <c r="W10" i="7" s="1"/>
  <c r="V8" i="7"/>
  <c r="W8" i="7" s="1"/>
  <c r="X6" i="7" l="1" a="1"/>
  <c r="X25" i="7" s="1"/>
  <c r="W113" i="7"/>
  <c r="I54" i="13" s="1"/>
  <c r="V113" i="7"/>
  <c r="X34" i="7" l="1"/>
  <c r="AH34" i="7" s="1"/>
  <c r="X108" i="7"/>
  <c r="AI108" i="7" s="1"/>
  <c r="X71" i="7"/>
  <c r="AI71" i="7" s="1"/>
  <c r="X81" i="7"/>
  <c r="AH81" i="7" s="1"/>
  <c r="X20" i="7"/>
  <c r="AI20" i="7" s="1"/>
  <c r="X27" i="7"/>
  <c r="AH27" i="7" s="1"/>
  <c r="X88" i="7"/>
  <c r="AI88" i="7" s="1"/>
  <c r="X42" i="7"/>
  <c r="AH42" i="7" s="1"/>
  <c r="X106" i="7"/>
  <c r="AH106" i="7" s="1"/>
  <c r="X21" i="7"/>
  <c r="AI21" i="7" s="1"/>
  <c r="X15" i="7"/>
  <c r="AI15" i="7" s="1"/>
  <c r="X79" i="7"/>
  <c r="AH79" i="7" s="1"/>
  <c r="X64" i="7"/>
  <c r="AH64" i="7" s="1"/>
  <c r="X97" i="7"/>
  <c r="AH97" i="7" s="1"/>
  <c r="X8" i="7"/>
  <c r="AI8" i="7" s="1"/>
  <c r="X23" i="7"/>
  <c r="Y23" i="7" s="1"/>
  <c r="AB23" i="7" s="1"/>
  <c r="AB23" i="5" s="1"/>
  <c r="X80" i="7"/>
  <c r="AH80" i="7" s="1"/>
  <c r="X102" i="7"/>
  <c r="AI102" i="7" s="1"/>
  <c r="X11" i="7"/>
  <c r="AI11" i="7" s="1"/>
  <c r="X56" i="7"/>
  <c r="AH56" i="7" s="1"/>
  <c r="X30" i="7"/>
  <c r="AH30" i="7" s="1"/>
  <c r="X94" i="7"/>
  <c r="AH94" i="7" s="1"/>
  <c r="X100" i="7"/>
  <c r="AI100" i="7" s="1"/>
  <c r="X109" i="7"/>
  <c r="AI109" i="7" s="1"/>
  <c r="X67" i="7"/>
  <c r="AH67" i="7" s="1"/>
  <c r="X40" i="7"/>
  <c r="AI40" i="7" s="1"/>
  <c r="X73" i="7"/>
  <c r="AI73" i="7" s="1"/>
  <c r="X66" i="7"/>
  <c r="AI66" i="7" s="1"/>
  <c r="X57" i="7"/>
  <c r="AI57" i="7" s="1"/>
  <c r="X103" i="7"/>
  <c r="AH103" i="7" s="1"/>
  <c r="X22" i="7"/>
  <c r="AI22" i="7" s="1"/>
  <c r="X84" i="7"/>
  <c r="AH84" i="7" s="1"/>
  <c r="X59" i="7"/>
  <c r="AI59" i="7" s="1"/>
  <c r="X53" i="7"/>
  <c r="AI53" i="7" s="1"/>
  <c r="X58" i="7"/>
  <c r="AI58" i="7" s="1"/>
  <c r="X28" i="7"/>
  <c r="AI28" i="7" s="1"/>
  <c r="X45" i="7"/>
  <c r="AI45" i="7" s="1"/>
  <c r="X31" i="7"/>
  <c r="AH31" i="7" s="1"/>
  <c r="X95" i="7"/>
  <c r="AI95" i="7" s="1"/>
  <c r="X96" i="7"/>
  <c r="AH96" i="7" s="1"/>
  <c r="X18" i="7"/>
  <c r="AI18" i="7" s="1"/>
  <c r="X76" i="7"/>
  <c r="Y76" i="7" s="1"/>
  <c r="AB76" i="7" s="1"/>
  <c r="AB76" i="5" s="1"/>
  <c r="X55" i="7"/>
  <c r="AI55" i="7" s="1"/>
  <c r="X33" i="7"/>
  <c r="AI33" i="7" s="1"/>
  <c r="X52" i="7"/>
  <c r="AI52" i="7" s="1"/>
  <c r="X43" i="7"/>
  <c r="AH43" i="7" s="1"/>
  <c r="X13" i="7"/>
  <c r="AI13" i="7" s="1"/>
  <c r="X46" i="7"/>
  <c r="AH46" i="7" s="1"/>
  <c r="X110" i="7"/>
  <c r="AI110" i="7" s="1"/>
  <c r="X29" i="7"/>
  <c r="AI29" i="7" s="1"/>
  <c r="X19" i="7"/>
  <c r="AI19" i="7" s="1"/>
  <c r="X83" i="7"/>
  <c r="AI83" i="7" s="1"/>
  <c r="X72" i="7"/>
  <c r="AI72" i="7" s="1"/>
  <c r="X105" i="7"/>
  <c r="AH105" i="7" s="1"/>
  <c r="X98" i="7"/>
  <c r="AI98" i="7" s="1"/>
  <c r="X7" i="7"/>
  <c r="AH7" i="7" s="1"/>
  <c r="X48" i="7"/>
  <c r="AI48" i="7" s="1"/>
  <c r="X54" i="7"/>
  <c r="AH54" i="7" s="1"/>
  <c r="X41" i="7"/>
  <c r="AI41" i="7" s="1"/>
  <c r="X91" i="7"/>
  <c r="AI91" i="7" s="1"/>
  <c r="X10" i="7"/>
  <c r="AI10" i="7" s="1"/>
  <c r="X74" i="7"/>
  <c r="AH74" i="7" s="1"/>
  <c r="X60" i="7"/>
  <c r="AI60" i="7" s="1"/>
  <c r="X69" i="7"/>
  <c r="AH69" i="7" s="1"/>
  <c r="X47" i="7"/>
  <c r="AI47" i="7" s="1"/>
  <c r="X111" i="7"/>
  <c r="AI111" i="7" s="1"/>
  <c r="X17" i="7"/>
  <c r="AI17" i="7" s="1"/>
  <c r="X50" i="7"/>
  <c r="AI50" i="7" s="1"/>
  <c r="X37" i="7"/>
  <c r="AI37" i="7" s="1"/>
  <c r="X87" i="7"/>
  <c r="AH87" i="7" s="1"/>
  <c r="X38" i="7"/>
  <c r="AI38" i="7" s="1"/>
  <c r="X9" i="7"/>
  <c r="AH9" i="7" s="1"/>
  <c r="X75" i="7"/>
  <c r="AI75" i="7" s="1"/>
  <c r="X89" i="7"/>
  <c r="AH89" i="7" s="1"/>
  <c r="X62" i="7"/>
  <c r="AI62" i="7" s="1"/>
  <c r="X36" i="7"/>
  <c r="AI36" i="7" s="1"/>
  <c r="X49" i="7"/>
  <c r="AI49" i="7" s="1"/>
  <c r="X35" i="7"/>
  <c r="AI35" i="7" s="1"/>
  <c r="X99" i="7"/>
  <c r="AH99" i="7" s="1"/>
  <c r="X104" i="7"/>
  <c r="AI104" i="7" s="1"/>
  <c r="X6" i="7"/>
  <c r="AI6" i="7" s="1"/>
  <c r="X44" i="7"/>
  <c r="Y44" i="7" s="1"/>
  <c r="AB44" i="7" s="1"/>
  <c r="AB44" i="5" s="1"/>
  <c r="X39" i="7"/>
  <c r="AI39" i="7" s="1"/>
  <c r="X112" i="7"/>
  <c r="AH112" i="7" s="1"/>
  <c r="X86" i="7"/>
  <c r="AI86" i="7" s="1"/>
  <c r="X93" i="7"/>
  <c r="AH93" i="7" s="1"/>
  <c r="X24" i="7"/>
  <c r="AI24" i="7" s="1"/>
  <c r="X26" i="7"/>
  <c r="AH26" i="7" s="1"/>
  <c r="X90" i="7"/>
  <c r="AI90" i="7" s="1"/>
  <c r="X92" i="7"/>
  <c r="AI92" i="7" s="1"/>
  <c r="X101" i="7"/>
  <c r="AI101" i="7" s="1"/>
  <c r="X63" i="7"/>
  <c r="AH63" i="7" s="1"/>
  <c r="X32" i="7"/>
  <c r="AI32" i="7" s="1"/>
  <c r="X65" i="7"/>
  <c r="AH65" i="7" s="1"/>
  <c r="X82" i="7"/>
  <c r="AI82" i="7" s="1"/>
  <c r="X85" i="7"/>
  <c r="AH85" i="7" s="1"/>
  <c r="X16" i="7"/>
  <c r="AI16" i="7" s="1"/>
  <c r="X70" i="7"/>
  <c r="AI70" i="7" s="1"/>
  <c r="X61" i="7"/>
  <c r="AI61" i="7" s="1"/>
  <c r="X107" i="7"/>
  <c r="AH107" i="7" s="1"/>
  <c r="X14" i="7"/>
  <c r="AI14" i="7" s="1"/>
  <c r="X78" i="7"/>
  <c r="AI78" i="7" s="1"/>
  <c r="X68" i="7"/>
  <c r="AI68" i="7" s="1"/>
  <c r="X77" i="7"/>
  <c r="AI77" i="7" s="1"/>
  <c r="X51" i="7"/>
  <c r="AI51" i="7" s="1"/>
  <c r="X12" i="7"/>
  <c r="AH12" i="7" s="1"/>
  <c r="AH25" i="7"/>
  <c r="AI25" i="7"/>
  <c r="Y25" i="7"/>
  <c r="AB25" i="7" s="1"/>
  <c r="AI76" i="7" l="1"/>
  <c r="AH53" i="7"/>
  <c r="AH108" i="7"/>
  <c r="AH102" i="7"/>
  <c r="Y12" i="7"/>
  <c r="AB12" i="7" s="1"/>
  <c r="AB12" i="5" s="1"/>
  <c r="AI105" i="7"/>
  <c r="AH8" i="7"/>
  <c r="AH111" i="7"/>
  <c r="AH71" i="7"/>
  <c r="AI97" i="7"/>
  <c r="AI87" i="7"/>
  <c r="AH29" i="7"/>
  <c r="AI54" i="7"/>
  <c r="AI31" i="7"/>
  <c r="AI94" i="7"/>
  <c r="AH21" i="7"/>
  <c r="AH49" i="7"/>
  <c r="AH35" i="7"/>
  <c r="AH78" i="7"/>
  <c r="AI89" i="7"/>
  <c r="AH92" i="7"/>
  <c r="Y52" i="7"/>
  <c r="AB52" i="7" s="1"/>
  <c r="AB52" i="5" s="1"/>
  <c r="Y49" i="7"/>
  <c r="AB49" i="7" s="1"/>
  <c r="AB49" i="5" s="1"/>
  <c r="AI12" i="7"/>
  <c r="AI44" i="7"/>
  <c r="Y92" i="7"/>
  <c r="AB92" i="7" s="1"/>
  <c r="AF92" i="7" s="1"/>
  <c r="AG92" i="7" s="1"/>
  <c r="AI65" i="7"/>
  <c r="Y105" i="7"/>
  <c r="AB105" i="7" s="1"/>
  <c r="AB103" i="5" s="1"/>
  <c r="Y108" i="7"/>
  <c r="AB108" i="7" s="1"/>
  <c r="AB106" i="5" s="1"/>
  <c r="AI74" i="7"/>
  <c r="AH76" i="7"/>
  <c r="AI103" i="7"/>
  <c r="AH40" i="7"/>
  <c r="AI27" i="7"/>
  <c r="AH44" i="7"/>
  <c r="AI43" i="7"/>
  <c r="AH70" i="7"/>
  <c r="AI93" i="7"/>
  <c r="AH24" i="7"/>
  <c r="AH68" i="7"/>
  <c r="AI23" i="7"/>
  <c r="AH77" i="7"/>
  <c r="AI107" i="7"/>
  <c r="AH104" i="7"/>
  <c r="AH109" i="7"/>
  <c r="Y7" i="7"/>
  <c r="AB7" i="7" s="1"/>
  <c r="AB7" i="5" s="1"/>
  <c r="Y17" i="7"/>
  <c r="AB17" i="7" s="1"/>
  <c r="AF17" i="7" s="1"/>
  <c r="AG17" i="7" s="1"/>
  <c r="Y60" i="7"/>
  <c r="AB60" i="7" s="1"/>
  <c r="AC60" i="7" s="1"/>
  <c r="AC60" i="5" s="1"/>
  <c r="AD60" i="5" s="1"/>
  <c r="AI99" i="7"/>
  <c r="AH36" i="7"/>
  <c r="AI9" i="7"/>
  <c r="AH50" i="7"/>
  <c r="AI69" i="7"/>
  <c r="AH91" i="7"/>
  <c r="AI7" i="7"/>
  <c r="AH83" i="7"/>
  <c r="AI46" i="7"/>
  <c r="AH33" i="7"/>
  <c r="AI96" i="7"/>
  <c r="AH28" i="7"/>
  <c r="AI84" i="7"/>
  <c r="AH66" i="7"/>
  <c r="AH100" i="7"/>
  <c r="AI56" i="7"/>
  <c r="AH62" i="7"/>
  <c r="AH38" i="7"/>
  <c r="AH17" i="7"/>
  <c r="AH60" i="7"/>
  <c r="AH41" i="7"/>
  <c r="AH98" i="7"/>
  <c r="AH19" i="7"/>
  <c r="AH13" i="7"/>
  <c r="AH55" i="7"/>
  <c r="AH95" i="7"/>
  <c r="AH58" i="7"/>
  <c r="AH22" i="7"/>
  <c r="AH88" i="7"/>
  <c r="AI85" i="7"/>
  <c r="AH39" i="7"/>
  <c r="Y84" i="7"/>
  <c r="AB84" i="7" s="1"/>
  <c r="AB82" i="5" s="1"/>
  <c r="Y33" i="7"/>
  <c r="AB33" i="7" s="1"/>
  <c r="AB33" i="5" s="1"/>
  <c r="AH23" i="7"/>
  <c r="AI79" i="7"/>
  <c r="AI42" i="7"/>
  <c r="AI81" i="7"/>
  <c r="AI63" i="7"/>
  <c r="AI26" i="7"/>
  <c r="AH82" i="7"/>
  <c r="AI112" i="7"/>
  <c r="Y36" i="7"/>
  <c r="AB36" i="7" s="1"/>
  <c r="AB36" i="5" s="1"/>
  <c r="Y41" i="7"/>
  <c r="AB41" i="7" s="1"/>
  <c r="AB41" i="5" s="1"/>
  <c r="Y68" i="7"/>
  <c r="AB68" i="7" s="1"/>
  <c r="AF68" i="7" s="1"/>
  <c r="AG68" i="7" s="1"/>
  <c r="AH6" i="7"/>
  <c r="AH37" i="7"/>
  <c r="AH10" i="7"/>
  <c r="AH72" i="7"/>
  <c r="AH52" i="7"/>
  <c r="AH45" i="7"/>
  <c r="AH57" i="7"/>
  <c r="AH20" i="7"/>
  <c r="AH73" i="7"/>
  <c r="AH15" i="7"/>
  <c r="AH61" i="7"/>
  <c r="Y15" i="7"/>
  <c r="AB15" i="7" s="1"/>
  <c r="AB15" i="5" s="1"/>
  <c r="Y100" i="7"/>
  <c r="AB100" i="7" s="1"/>
  <c r="AB98" i="5" s="1"/>
  <c r="AH75" i="7"/>
  <c r="AH47" i="7"/>
  <c r="AH48" i="7"/>
  <c r="AH110" i="7"/>
  <c r="AH18" i="7"/>
  <c r="AH59" i="7"/>
  <c r="AH11" i="7"/>
  <c r="AH101" i="7"/>
  <c r="AH14" i="7"/>
  <c r="AH32" i="7"/>
  <c r="AH86" i="7"/>
  <c r="AH51" i="7"/>
  <c r="AH16" i="7"/>
  <c r="AH90" i="7"/>
  <c r="AI67" i="7"/>
  <c r="AI30" i="7"/>
  <c r="AI80" i="7"/>
  <c r="AI64" i="7"/>
  <c r="AI106" i="7"/>
  <c r="AI34" i="7"/>
  <c r="AF25" i="7"/>
  <c r="AG25" i="7" s="1"/>
  <c r="AB25" i="5"/>
  <c r="AF23" i="7"/>
  <c r="AG23" i="7" s="1"/>
  <c r="AF76" i="7"/>
  <c r="AG76" i="7" s="1"/>
  <c r="AF44" i="7"/>
  <c r="AG44" i="7" s="1"/>
  <c r="Y97" i="7"/>
  <c r="AB97" i="7" s="1"/>
  <c r="Y22" i="7"/>
  <c r="AB22" i="7" s="1"/>
  <c r="AB22" i="5" s="1"/>
  <c r="Y65" i="7"/>
  <c r="AB65" i="7" s="1"/>
  <c r="AB65" i="5" s="1"/>
  <c r="AC76" i="7"/>
  <c r="AC76" i="5" s="1"/>
  <c r="AD76" i="5" s="1"/>
  <c r="Y30" i="7"/>
  <c r="AB30" i="7" s="1"/>
  <c r="AB30" i="5" s="1"/>
  <c r="Y73" i="7"/>
  <c r="AB73" i="7" s="1"/>
  <c r="AB73" i="5" s="1"/>
  <c r="Y87" i="7"/>
  <c r="AB87" i="7" s="1"/>
  <c r="AB85" i="5" s="1"/>
  <c r="Y55" i="7"/>
  <c r="AB55" i="7" s="1"/>
  <c r="AB55" i="5" s="1"/>
  <c r="Y26" i="7"/>
  <c r="AB26" i="7" s="1"/>
  <c r="AC25" i="7"/>
  <c r="AC25" i="5" s="1"/>
  <c r="AD25" i="5" s="1"/>
  <c r="Y39" i="7"/>
  <c r="AB39" i="7" s="1"/>
  <c r="AB39" i="5" s="1"/>
  <c r="Y71" i="7"/>
  <c r="AB71" i="7" s="1"/>
  <c r="Y103" i="7"/>
  <c r="AB103" i="7" s="1"/>
  <c r="AB101" i="5" s="1"/>
  <c r="Y18" i="7"/>
  <c r="AB18" i="7" s="1"/>
  <c r="AC44" i="7"/>
  <c r="AC44" i="5" s="1"/>
  <c r="AD44" i="5" s="1"/>
  <c r="Y31" i="7"/>
  <c r="AB31" i="7" s="1"/>
  <c r="AB31" i="5" s="1"/>
  <c r="Y47" i="7"/>
  <c r="AB47" i="7" s="1"/>
  <c r="AB47" i="5" s="1"/>
  <c r="Y63" i="7"/>
  <c r="AB63" i="7" s="1"/>
  <c r="AB63" i="5" s="1"/>
  <c r="Y79" i="7"/>
  <c r="AB79" i="7" s="1"/>
  <c r="Y95" i="7"/>
  <c r="AB95" i="7" s="1"/>
  <c r="AB93" i="5" s="1"/>
  <c r="Y111" i="7"/>
  <c r="AB111" i="7" s="1"/>
  <c r="AB110" i="5" s="1"/>
  <c r="AK110" i="5" s="1"/>
  <c r="Y10" i="7"/>
  <c r="AB10" i="7" s="1"/>
  <c r="AB10" i="5" s="1"/>
  <c r="Y57" i="7"/>
  <c r="AB57" i="7" s="1"/>
  <c r="AB57" i="5" s="1"/>
  <c r="Y81" i="7"/>
  <c r="AB81" i="7" s="1"/>
  <c r="Y89" i="7"/>
  <c r="AB89" i="7" s="1"/>
  <c r="AB87" i="5" s="1"/>
  <c r="Y28" i="7"/>
  <c r="AB28" i="7" s="1"/>
  <c r="Y9" i="7"/>
  <c r="AB9" i="7" s="1"/>
  <c r="Y20" i="7"/>
  <c r="AB20" i="7" s="1"/>
  <c r="Y109" i="7"/>
  <c r="AB109" i="7" s="1"/>
  <c r="Y93" i="7"/>
  <c r="AB93" i="7" s="1"/>
  <c r="Y77" i="7"/>
  <c r="AB77" i="7" s="1"/>
  <c r="Y61" i="7"/>
  <c r="AB61" i="7" s="1"/>
  <c r="Y45" i="7"/>
  <c r="AB45" i="7" s="1"/>
  <c r="Y29" i="7"/>
  <c r="AB29" i="7" s="1"/>
  <c r="Y13" i="7"/>
  <c r="AB13" i="7" s="1"/>
  <c r="Y104" i="7"/>
  <c r="AB104" i="7" s="1"/>
  <c r="Y88" i="7"/>
  <c r="AB88" i="7" s="1"/>
  <c r="Y72" i="7"/>
  <c r="AB72" i="7" s="1"/>
  <c r="Y56" i="7"/>
  <c r="AB56" i="7" s="1"/>
  <c r="Y40" i="7"/>
  <c r="AB40" i="7" s="1"/>
  <c r="Y24" i="7"/>
  <c r="AB24" i="7" s="1"/>
  <c r="Y8" i="7"/>
  <c r="AB8" i="7" s="1"/>
  <c r="Y14" i="7"/>
  <c r="AB14" i="7" s="1"/>
  <c r="Y38" i="7"/>
  <c r="AB38" i="7" s="1"/>
  <c r="Y46" i="7"/>
  <c r="AB46" i="7" s="1"/>
  <c r="Y54" i="7"/>
  <c r="AB54" i="7" s="1"/>
  <c r="Y62" i="7"/>
  <c r="AB62" i="7" s="1"/>
  <c r="Y70" i="7"/>
  <c r="AB70" i="7" s="1"/>
  <c r="Y78" i="7"/>
  <c r="AB78" i="7" s="1"/>
  <c r="Y86" i="7"/>
  <c r="AB86" i="7" s="1"/>
  <c r="Y94" i="7"/>
  <c r="AB94" i="7" s="1"/>
  <c r="Y102" i="7"/>
  <c r="AB102" i="7" s="1"/>
  <c r="Y110" i="7"/>
  <c r="AB110" i="7" s="1"/>
  <c r="Y6" i="7"/>
  <c r="X113" i="7"/>
  <c r="I59" i="13" s="1"/>
  <c r="Y11" i="7"/>
  <c r="AB11" i="7" s="1"/>
  <c r="Y19" i="7"/>
  <c r="AB19" i="7" s="1"/>
  <c r="Y27" i="7"/>
  <c r="AB27" i="7" s="1"/>
  <c r="Y35" i="7"/>
  <c r="AB35" i="7" s="1"/>
  <c r="Y43" i="7"/>
  <c r="AB43" i="7" s="1"/>
  <c r="Y51" i="7"/>
  <c r="AB51" i="7" s="1"/>
  <c r="Y59" i="7"/>
  <c r="AB59" i="7" s="1"/>
  <c r="Y67" i="7"/>
  <c r="AB67" i="7" s="1"/>
  <c r="Y75" i="7"/>
  <c r="AB75" i="7" s="1"/>
  <c r="Y83" i="7"/>
  <c r="AB83" i="7" s="1"/>
  <c r="Y91" i="7"/>
  <c r="AB91" i="7" s="1"/>
  <c r="Y99" i="7"/>
  <c r="AB99" i="7" s="1"/>
  <c r="Y107" i="7"/>
  <c r="AB107" i="7" s="1"/>
  <c r="Y101" i="7"/>
  <c r="AB101" i="7" s="1"/>
  <c r="Y85" i="7"/>
  <c r="AB85" i="7" s="1"/>
  <c r="Y69" i="7"/>
  <c r="AB69" i="7" s="1"/>
  <c r="Y53" i="7"/>
  <c r="AB53" i="7" s="1"/>
  <c r="Y37" i="7"/>
  <c r="AB37" i="7" s="1"/>
  <c r="Y21" i="7"/>
  <c r="AB21" i="7" s="1"/>
  <c r="Y112" i="7"/>
  <c r="AB112" i="7" s="1"/>
  <c r="AB111" i="5" s="1"/>
  <c r="AK111" i="5" s="1"/>
  <c r="Y96" i="7"/>
  <c r="AB96" i="7" s="1"/>
  <c r="Y80" i="7"/>
  <c r="AB80" i="7" s="1"/>
  <c r="Y64" i="7"/>
  <c r="AB64" i="7" s="1"/>
  <c r="Y48" i="7"/>
  <c r="AB48" i="7" s="1"/>
  <c r="Y32" i="7"/>
  <c r="AB32" i="7" s="1"/>
  <c r="Y16" i="7"/>
  <c r="AB16" i="7" s="1"/>
  <c r="Y34" i="7"/>
  <c r="AB34" i="7" s="1"/>
  <c r="Y42" i="7"/>
  <c r="AB42" i="7" s="1"/>
  <c r="Y50" i="7"/>
  <c r="AB50" i="7" s="1"/>
  <c r="Y58" i="7"/>
  <c r="AB58" i="7" s="1"/>
  <c r="Y66" i="7"/>
  <c r="AB66" i="7" s="1"/>
  <c r="Y74" i="7"/>
  <c r="AB74" i="7" s="1"/>
  <c r="Y82" i="7"/>
  <c r="AB82" i="7" s="1"/>
  <c r="Y90" i="7"/>
  <c r="AB90" i="7" s="1"/>
  <c r="Y98" i="7"/>
  <c r="AB98" i="7" s="1"/>
  <c r="Y106" i="7"/>
  <c r="AB106" i="7" s="1"/>
  <c r="AC23" i="7"/>
  <c r="AC23" i="5" s="1"/>
  <c r="AD23" i="5" s="1"/>
  <c r="AF36" i="7" l="1"/>
  <c r="AG36" i="7" s="1"/>
  <c r="AC105" i="7"/>
  <c r="AC103" i="5" s="1"/>
  <c r="AD103" i="5" s="1"/>
  <c r="AC12" i="7"/>
  <c r="AC12" i="5" s="1"/>
  <c r="AD12" i="5" s="1"/>
  <c r="AF12" i="7"/>
  <c r="AG12" i="7" s="1"/>
  <c r="AF49" i="7"/>
  <c r="AG49" i="7" s="1"/>
  <c r="AC92" i="7"/>
  <c r="AC90" i="5" s="1"/>
  <c r="AD90" i="5" s="1"/>
  <c r="AB90" i="5"/>
  <c r="AF52" i="7"/>
  <c r="AG52" i="7" s="1"/>
  <c r="AB17" i="5"/>
  <c r="AC49" i="7"/>
  <c r="AC49" i="5" s="1"/>
  <c r="AD49" i="5" s="1"/>
  <c r="AC33" i="7"/>
  <c r="AC33" i="5" s="1"/>
  <c r="AD33" i="5" s="1"/>
  <c r="AC52" i="7"/>
  <c r="AC52" i="5" s="1"/>
  <c r="AD52" i="5" s="1"/>
  <c r="AF105" i="7"/>
  <c r="AG105" i="7" s="1"/>
  <c r="AC100" i="7"/>
  <c r="AC98" i="5" s="1"/>
  <c r="AD98" i="5" s="1"/>
  <c r="AF108" i="7"/>
  <c r="AG108" i="7" s="1"/>
  <c r="AC108" i="7"/>
  <c r="AC106" i="5" s="1"/>
  <c r="AD106" i="5" s="1"/>
  <c r="AC7" i="7"/>
  <c r="AC7" i="5" s="1"/>
  <c r="AD7" i="5" s="1"/>
  <c r="AC36" i="7"/>
  <c r="AC36" i="5" s="1"/>
  <c r="AD36" i="5" s="1"/>
  <c r="AF33" i="7"/>
  <c r="AG33" i="7" s="1"/>
  <c r="AB60" i="5"/>
  <c r="AC84" i="7"/>
  <c r="AC82" i="5" s="1"/>
  <c r="AD82" i="5" s="1"/>
  <c r="AC68" i="7"/>
  <c r="AC68" i="5" s="1"/>
  <c r="AD68" i="5" s="1"/>
  <c r="AF60" i="7"/>
  <c r="AG60" i="7" s="1"/>
  <c r="AB68" i="5"/>
  <c r="AC15" i="7"/>
  <c r="AC15" i="5" s="1"/>
  <c r="AD15" i="5" s="1"/>
  <c r="AF15" i="7"/>
  <c r="AG15" i="7" s="1"/>
  <c r="AF84" i="7"/>
  <c r="AG84" i="7" s="1"/>
  <c r="AC17" i="7"/>
  <c r="AC17" i="5" s="1"/>
  <c r="AD17" i="5" s="1"/>
  <c r="AF7" i="7"/>
  <c r="AG7" i="7" s="1"/>
  <c r="AF100" i="7"/>
  <c r="AG100" i="7" s="1"/>
  <c r="AC41" i="7"/>
  <c r="AC41" i="5" s="1"/>
  <c r="AD41" i="5" s="1"/>
  <c r="AF41" i="7"/>
  <c r="AG41" i="7" s="1"/>
  <c r="AC22" i="7"/>
  <c r="AC22" i="5" s="1"/>
  <c r="AD22" i="5" s="1"/>
  <c r="AF82" i="7"/>
  <c r="AG82" i="7" s="1"/>
  <c r="AB113" i="5"/>
  <c r="AK113" i="5" s="1"/>
  <c r="K45" i="5"/>
  <c r="AF50" i="7"/>
  <c r="AG50" i="7" s="1"/>
  <c r="AB50" i="5"/>
  <c r="AF32" i="7"/>
  <c r="AG32" i="7" s="1"/>
  <c r="AB32" i="5"/>
  <c r="AF96" i="7"/>
  <c r="AG96" i="7" s="1"/>
  <c r="AB94" i="5"/>
  <c r="AF53" i="7"/>
  <c r="AG53" i="7" s="1"/>
  <c r="AB53" i="5"/>
  <c r="AF107" i="7"/>
  <c r="AG107" i="7" s="1"/>
  <c r="AB105" i="5"/>
  <c r="AF75" i="7"/>
  <c r="AG75" i="7" s="1"/>
  <c r="AB75" i="5"/>
  <c r="AF43" i="7"/>
  <c r="AG43" i="7" s="1"/>
  <c r="AB43" i="5"/>
  <c r="AF11" i="7"/>
  <c r="AG11" i="7" s="1"/>
  <c r="AB11" i="5"/>
  <c r="AF86" i="7"/>
  <c r="AG86" i="7" s="1"/>
  <c r="AB84" i="5"/>
  <c r="AF54" i="7"/>
  <c r="AG54" i="7" s="1"/>
  <c r="AB54" i="5"/>
  <c r="AF8" i="7"/>
  <c r="AG8" i="7" s="1"/>
  <c r="AB8" i="5"/>
  <c r="AF72" i="7"/>
  <c r="AG72" i="7" s="1"/>
  <c r="AB72" i="5"/>
  <c r="AF29" i="7"/>
  <c r="AB29" i="5"/>
  <c r="AF93" i="7"/>
  <c r="AG93" i="7" s="1"/>
  <c r="AB91" i="5"/>
  <c r="AF28" i="7"/>
  <c r="AG28" i="7" s="1"/>
  <c r="AB28" i="5"/>
  <c r="AF81" i="7"/>
  <c r="AG81" i="7" s="1"/>
  <c r="AB80" i="5"/>
  <c r="AF18" i="7"/>
  <c r="AG18" i="7" s="1"/>
  <c r="AB18" i="5"/>
  <c r="AC97" i="7"/>
  <c r="AC95" i="5" s="1"/>
  <c r="AD95" i="5" s="1"/>
  <c r="AB95" i="5"/>
  <c r="AF106" i="7"/>
  <c r="AG106" i="7" s="1"/>
  <c r="AB104" i="5"/>
  <c r="AF48" i="7"/>
  <c r="AG48" i="7" s="1"/>
  <c r="AB48" i="5"/>
  <c r="AF69" i="7"/>
  <c r="AG69" i="7" s="1"/>
  <c r="AB69" i="5"/>
  <c r="AF99" i="7"/>
  <c r="AG99" i="7" s="1"/>
  <c r="AB97" i="5"/>
  <c r="AF67" i="7"/>
  <c r="AG67" i="7" s="1"/>
  <c r="AB67" i="5"/>
  <c r="AF35" i="7"/>
  <c r="AG35" i="7" s="1"/>
  <c r="AB35" i="5"/>
  <c r="AF110" i="7"/>
  <c r="AG110" i="7" s="1"/>
  <c r="AB108" i="5"/>
  <c r="AF78" i="7"/>
  <c r="AG78" i="7" s="1"/>
  <c r="AB78" i="5"/>
  <c r="AF46" i="7"/>
  <c r="AG46" i="7" s="1"/>
  <c r="AB46" i="5"/>
  <c r="AF24" i="7"/>
  <c r="AG24" i="7" s="1"/>
  <c r="AB24" i="5"/>
  <c r="AF88" i="7"/>
  <c r="AG88" i="7" s="1"/>
  <c r="AB86" i="5"/>
  <c r="AF45" i="7"/>
  <c r="AG45" i="7" s="1"/>
  <c r="AB45" i="5"/>
  <c r="AF109" i="7"/>
  <c r="AG109" i="7" s="1"/>
  <c r="AB107" i="5"/>
  <c r="AF79" i="7"/>
  <c r="AG79" i="7" s="1"/>
  <c r="AB112" i="5"/>
  <c r="AK112" i="5" s="1"/>
  <c r="K44" i="5"/>
  <c r="AF74" i="7"/>
  <c r="AG74" i="7" s="1"/>
  <c r="AB74" i="5"/>
  <c r="AF98" i="7"/>
  <c r="AG98" i="7" s="1"/>
  <c r="AB96" i="5"/>
  <c r="AF66" i="7"/>
  <c r="AG66" i="7" s="1"/>
  <c r="AB66" i="5"/>
  <c r="AF34" i="7"/>
  <c r="AG34" i="7" s="1"/>
  <c r="AB34" i="5"/>
  <c r="AF64" i="7"/>
  <c r="AG64" i="7" s="1"/>
  <c r="AB64" i="5"/>
  <c r="AF21" i="7"/>
  <c r="AG21" i="7" s="1"/>
  <c r="AB21" i="5"/>
  <c r="AF85" i="7"/>
  <c r="AG85" i="7" s="1"/>
  <c r="AB83" i="5"/>
  <c r="AF91" i="7"/>
  <c r="AG91" i="7" s="1"/>
  <c r="AB89" i="5"/>
  <c r="AF59" i="7"/>
  <c r="AG59" i="7" s="1"/>
  <c r="AB59" i="5"/>
  <c r="AF27" i="7"/>
  <c r="AG27" i="7" s="1"/>
  <c r="AB27" i="5"/>
  <c r="AF102" i="7"/>
  <c r="AG102" i="7" s="1"/>
  <c r="AB100" i="5"/>
  <c r="AF70" i="7"/>
  <c r="AG70" i="7" s="1"/>
  <c r="AB70" i="5"/>
  <c r="AF38" i="7"/>
  <c r="AG38" i="7" s="1"/>
  <c r="AB38" i="5"/>
  <c r="AF40" i="7"/>
  <c r="AG40" i="7" s="1"/>
  <c r="AB40" i="5"/>
  <c r="AF104" i="7"/>
  <c r="AG104" i="7" s="1"/>
  <c r="AB102" i="5"/>
  <c r="AF61" i="7"/>
  <c r="AG61" i="7" s="1"/>
  <c r="AB61" i="5"/>
  <c r="AF20" i="7"/>
  <c r="AG20" i="7" s="1"/>
  <c r="AB20" i="5"/>
  <c r="AF71" i="7"/>
  <c r="AG71" i="7" s="1"/>
  <c r="AB71" i="5"/>
  <c r="AF42" i="7"/>
  <c r="AG42" i="7" s="1"/>
  <c r="AB42" i="5"/>
  <c r="AF90" i="7"/>
  <c r="AG90" i="7" s="1"/>
  <c r="AB88" i="5"/>
  <c r="AF58" i="7"/>
  <c r="AG58" i="7" s="1"/>
  <c r="AB58" i="5"/>
  <c r="AF16" i="7"/>
  <c r="AG16" i="7" s="1"/>
  <c r="AB16" i="5"/>
  <c r="AF80" i="7"/>
  <c r="AG80" i="7" s="1"/>
  <c r="AB79" i="5"/>
  <c r="AF37" i="7"/>
  <c r="AG37" i="7" s="1"/>
  <c r="AB37" i="5"/>
  <c r="AF101" i="7"/>
  <c r="AG101" i="7" s="1"/>
  <c r="AB99" i="5"/>
  <c r="AF83" i="7"/>
  <c r="AG83" i="7" s="1"/>
  <c r="AB81" i="5"/>
  <c r="AF51" i="7"/>
  <c r="AG51" i="7" s="1"/>
  <c r="AB51" i="5"/>
  <c r="AF19" i="7"/>
  <c r="AG19" i="7" s="1"/>
  <c r="AB19" i="5"/>
  <c r="AF94" i="7"/>
  <c r="AG94" i="7" s="1"/>
  <c r="AB92" i="5"/>
  <c r="AF62" i="7"/>
  <c r="AG62" i="7" s="1"/>
  <c r="AB62" i="5"/>
  <c r="AF14" i="7"/>
  <c r="AG14" i="7" s="1"/>
  <c r="AB14" i="5"/>
  <c r="AF56" i="7"/>
  <c r="AG56" i="7" s="1"/>
  <c r="AB56" i="5"/>
  <c r="AF13" i="7"/>
  <c r="AG13" i="7" s="1"/>
  <c r="AB13" i="5"/>
  <c r="AF77" i="7"/>
  <c r="AG77" i="7" s="1"/>
  <c r="AB77" i="5"/>
  <c r="AF9" i="7"/>
  <c r="AG9" i="7" s="1"/>
  <c r="AB9" i="5"/>
  <c r="AF26" i="7"/>
  <c r="AG26" i="7" s="1"/>
  <c r="AB26" i="5"/>
  <c r="K42" i="5"/>
  <c r="AF112" i="7"/>
  <c r="AG112" i="7" s="1"/>
  <c r="AF57" i="7"/>
  <c r="AG57" i="7" s="1"/>
  <c r="AF55" i="7"/>
  <c r="AG55" i="7" s="1"/>
  <c r="AF30" i="7"/>
  <c r="AG30" i="7" s="1"/>
  <c r="AF10" i="7"/>
  <c r="AG10" i="7" s="1"/>
  <c r="AF63" i="7"/>
  <c r="AG63" i="7" s="1"/>
  <c r="AC103" i="7"/>
  <c r="AC101" i="5" s="1"/>
  <c r="AD101" i="5" s="1"/>
  <c r="AF103" i="7"/>
  <c r="AG103" i="7" s="1"/>
  <c r="AF87" i="7"/>
  <c r="AG87" i="7" s="1"/>
  <c r="AF89" i="7"/>
  <c r="AG89" i="7" s="1"/>
  <c r="AF111" i="7"/>
  <c r="AG111" i="7" s="1"/>
  <c r="AF47" i="7"/>
  <c r="AG47" i="7" s="1"/>
  <c r="AF22" i="7"/>
  <c r="AG22" i="7" s="1"/>
  <c r="AF95" i="7"/>
  <c r="AG95" i="7" s="1"/>
  <c r="AF31" i="7"/>
  <c r="AG31" i="7" s="1"/>
  <c r="AF39" i="7"/>
  <c r="AG39" i="7" s="1"/>
  <c r="AF73" i="7"/>
  <c r="AG73" i="7" s="1"/>
  <c r="AF65" i="7"/>
  <c r="AG65" i="7" s="1"/>
  <c r="AF97" i="7"/>
  <c r="AG97" i="7" s="1"/>
  <c r="K24" i="5"/>
  <c r="K40" i="5"/>
  <c r="L40" i="5" s="1"/>
  <c r="M40" i="5" s="1"/>
  <c r="K28" i="5"/>
  <c r="AC65" i="7"/>
  <c r="AC65" i="5" s="1"/>
  <c r="AD65" i="5" s="1"/>
  <c r="AC30" i="7"/>
  <c r="AC30" i="5" s="1"/>
  <c r="AD30" i="5" s="1"/>
  <c r="AC10" i="7"/>
  <c r="AC10" i="5" s="1"/>
  <c r="AD10" i="5" s="1"/>
  <c r="AC89" i="7"/>
  <c r="AC87" i="5" s="1"/>
  <c r="AD87" i="5" s="1"/>
  <c r="AC63" i="7"/>
  <c r="AC63" i="5" s="1"/>
  <c r="AD63" i="5" s="1"/>
  <c r="AC95" i="7"/>
  <c r="AC93" i="5" s="1"/>
  <c r="AD93" i="5" s="1"/>
  <c r="AC73" i="7"/>
  <c r="AC73" i="5" s="1"/>
  <c r="AD73" i="5" s="1"/>
  <c r="AC55" i="7"/>
  <c r="AC55" i="5" s="1"/>
  <c r="AD55" i="5" s="1"/>
  <c r="AC111" i="7"/>
  <c r="AC110" i="5" s="1"/>
  <c r="AL110" i="5" s="1"/>
  <c r="AC87" i="7"/>
  <c r="AC85" i="5" s="1"/>
  <c r="AD85" i="5" s="1"/>
  <c r="AC39" i="7"/>
  <c r="AC39" i="5" s="1"/>
  <c r="AD39" i="5" s="1"/>
  <c r="AC26" i="7"/>
  <c r="AC26" i="5" s="1"/>
  <c r="AD26" i="5" s="1"/>
  <c r="AC31" i="7"/>
  <c r="AC31" i="5" s="1"/>
  <c r="AD31" i="5" s="1"/>
  <c r="AC57" i="7"/>
  <c r="AC57" i="5" s="1"/>
  <c r="AD57" i="5" s="1"/>
  <c r="AC79" i="7"/>
  <c r="AC112" i="5" s="1"/>
  <c r="AL112" i="5" s="1"/>
  <c r="K30" i="5"/>
  <c r="K18" i="5"/>
  <c r="AC18" i="7"/>
  <c r="AC18" i="5" s="1"/>
  <c r="AD18" i="5" s="1"/>
  <c r="AC71" i="7"/>
  <c r="AC71" i="5" s="1"/>
  <c r="AD71" i="5" s="1"/>
  <c r="AC47" i="7"/>
  <c r="AC47" i="5" s="1"/>
  <c r="AD47" i="5" s="1"/>
  <c r="K39" i="5"/>
  <c r="AC81" i="7"/>
  <c r="AC80" i="5" s="1"/>
  <c r="AD80" i="5" s="1"/>
  <c r="AC20" i="7"/>
  <c r="AC20" i="5" s="1"/>
  <c r="AD20" i="5" s="1"/>
  <c r="AC9" i="7"/>
  <c r="AC9" i="5" s="1"/>
  <c r="AD9" i="5" s="1"/>
  <c r="AC28" i="7"/>
  <c r="AC28" i="5" s="1"/>
  <c r="AD28" i="5" s="1"/>
  <c r="AC106" i="7"/>
  <c r="AC104" i="5" s="1"/>
  <c r="AD104" i="5" s="1"/>
  <c r="AC98" i="7"/>
  <c r="AC96" i="5" s="1"/>
  <c r="AD96" i="5" s="1"/>
  <c r="K33" i="5"/>
  <c r="AC90" i="7"/>
  <c r="AC88" i="5" s="1"/>
  <c r="AD88" i="5" s="1"/>
  <c r="AC82" i="7"/>
  <c r="AC113" i="5" s="1"/>
  <c r="AL113" i="5" s="1"/>
  <c r="AC74" i="7"/>
  <c r="AC74" i="5" s="1"/>
  <c r="AD74" i="5" s="1"/>
  <c r="K25" i="5"/>
  <c r="AC66" i="7"/>
  <c r="AC66" i="5" s="1"/>
  <c r="AD66" i="5" s="1"/>
  <c r="K19" i="5"/>
  <c r="AC58" i="7"/>
  <c r="AC58" i="5" s="1"/>
  <c r="AD58" i="5" s="1"/>
  <c r="K17" i="5"/>
  <c r="AC50" i="7"/>
  <c r="AC50" i="5" s="1"/>
  <c r="AD50" i="5" s="1"/>
  <c r="K14" i="5"/>
  <c r="AC42" i="7"/>
  <c r="AC42" i="5" s="1"/>
  <c r="AD42" i="5" s="1"/>
  <c r="AC34" i="7"/>
  <c r="AC34" i="5" s="1"/>
  <c r="AD34" i="5" s="1"/>
  <c r="AC16" i="7"/>
  <c r="AC16" i="5" s="1"/>
  <c r="AD16" i="5" s="1"/>
  <c r="K16" i="5"/>
  <c r="AC48" i="7"/>
  <c r="AC48" i="5" s="1"/>
  <c r="AD48" i="5" s="1"/>
  <c r="AC80" i="7"/>
  <c r="AC79" i="5" s="1"/>
  <c r="AD79" i="5" s="1"/>
  <c r="K29" i="5"/>
  <c r="K38" i="5"/>
  <c r="AC112" i="7"/>
  <c r="AC111" i="5" s="1"/>
  <c r="AL111" i="5" s="1"/>
  <c r="K10" i="5"/>
  <c r="AC21" i="7"/>
  <c r="AC21" i="5" s="1"/>
  <c r="AD21" i="5" s="1"/>
  <c r="AC37" i="7"/>
  <c r="AC37" i="5" s="1"/>
  <c r="AD37" i="5" s="1"/>
  <c r="AC69" i="7"/>
  <c r="AC69" i="5" s="1"/>
  <c r="AD69" i="5" s="1"/>
  <c r="AC101" i="7"/>
  <c r="AC99" i="5" s="1"/>
  <c r="AD99" i="5" s="1"/>
  <c r="K34" i="5"/>
  <c r="AC99" i="7"/>
  <c r="AC97" i="5" s="1"/>
  <c r="AD97" i="5" s="1"/>
  <c r="AC83" i="7"/>
  <c r="AC81" i="5" s="1"/>
  <c r="AD81" i="5" s="1"/>
  <c r="K22" i="5"/>
  <c r="AC67" i="7"/>
  <c r="AC67" i="5" s="1"/>
  <c r="AD67" i="5" s="1"/>
  <c r="AC51" i="7"/>
  <c r="AC51" i="5" s="1"/>
  <c r="AD51" i="5" s="1"/>
  <c r="AC35" i="7"/>
  <c r="AC35" i="5" s="1"/>
  <c r="AD35" i="5" s="1"/>
  <c r="K9" i="5"/>
  <c r="AC19" i="7"/>
  <c r="AC19" i="5" s="1"/>
  <c r="AD19" i="5" s="1"/>
  <c r="AH113" i="7"/>
  <c r="I74" i="13" s="1"/>
  <c r="AC110" i="7"/>
  <c r="AC108" i="5" s="1"/>
  <c r="AD108" i="5" s="1"/>
  <c r="K35" i="5"/>
  <c r="AC102" i="7"/>
  <c r="AC100" i="5" s="1"/>
  <c r="AD100" i="5" s="1"/>
  <c r="AC94" i="7"/>
  <c r="AC92" i="5" s="1"/>
  <c r="AD92" i="5" s="1"/>
  <c r="AC86" i="7"/>
  <c r="AC84" i="5" s="1"/>
  <c r="AD84" i="5" s="1"/>
  <c r="K27" i="5"/>
  <c r="AC78" i="7"/>
  <c r="AC78" i="5" s="1"/>
  <c r="AD78" i="5" s="1"/>
  <c r="AC70" i="7"/>
  <c r="AC70" i="5" s="1"/>
  <c r="AD70" i="5" s="1"/>
  <c r="K21" i="5"/>
  <c r="AC62" i="7"/>
  <c r="AC62" i="5" s="1"/>
  <c r="AD62" i="5" s="1"/>
  <c r="AC54" i="7"/>
  <c r="AC54" i="5" s="1"/>
  <c r="AD54" i="5" s="1"/>
  <c r="AC46" i="7"/>
  <c r="AC46" i="5" s="1"/>
  <c r="AD46" i="5" s="1"/>
  <c r="K15" i="5"/>
  <c r="AC38" i="7"/>
  <c r="AC38" i="5" s="1"/>
  <c r="AD38" i="5" s="1"/>
  <c r="K13" i="5"/>
  <c r="K8" i="5"/>
  <c r="AC14" i="7"/>
  <c r="AC14" i="5" s="1"/>
  <c r="AD14" i="5" s="1"/>
  <c r="AC40" i="7"/>
  <c r="AC40" i="5" s="1"/>
  <c r="AD40" i="5" s="1"/>
  <c r="AC72" i="7"/>
  <c r="AC72" i="5" s="1"/>
  <c r="AD72" i="5" s="1"/>
  <c r="AC104" i="7"/>
  <c r="AC102" i="5" s="1"/>
  <c r="AD102" i="5" s="1"/>
  <c r="AC61" i="7"/>
  <c r="AC61" i="5" s="1"/>
  <c r="AD61" i="5" s="1"/>
  <c r="K20" i="5"/>
  <c r="AC93" i="7"/>
  <c r="AC91" i="5" s="1"/>
  <c r="AD91" i="5" s="1"/>
  <c r="K36" i="5"/>
  <c r="AC32" i="7"/>
  <c r="AC32" i="5" s="1"/>
  <c r="AD32" i="5" s="1"/>
  <c r="AC64" i="7"/>
  <c r="AC64" i="5" s="1"/>
  <c r="AD64" i="5" s="1"/>
  <c r="K32" i="5"/>
  <c r="AC96" i="7"/>
  <c r="AC94" i="5" s="1"/>
  <c r="AD94" i="5" s="1"/>
  <c r="AC53" i="7"/>
  <c r="AC53" i="5" s="1"/>
  <c r="AD53" i="5" s="1"/>
  <c r="AC85" i="7"/>
  <c r="AC83" i="5" s="1"/>
  <c r="AD83" i="5" s="1"/>
  <c r="K37" i="5"/>
  <c r="AC107" i="7"/>
  <c r="AC105" i="5" s="1"/>
  <c r="AD105" i="5" s="1"/>
  <c r="K31" i="5"/>
  <c r="AC91" i="7"/>
  <c r="AC89" i="5" s="1"/>
  <c r="AD89" i="5" s="1"/>
  <c r="AC75" i="7"/>
  <c r="AC75" i="5" s="1"/>
  <c r="AD75" i="5" s="1"/>
  <c r="AC59" i="7"/>
  <c r="AC59" i="5" s="1"/>
  <c r="AD59" i="5" s="1"/>
  <c r="AC43" i="7"/>
  <c r="AC43" i="5" s="1"/>
  <c r="AD43" i="5" s="1"/>
  <c r="AC27" i="7"/>
  <c r="AC27" i="5" s="1"/>
  <c r="AD27" i="5" s="1"/>
  <c r="K11" i="5"/>
  <c r="K7" i="5"/>
  <c r="AC11" i="7"/>
  <c r="AC11" i="5" s="1"/>
  <c r="AD11" i="5" s="1"/>
  <c r="Y113" i="7"/>
  <c r="N64" i="13" s="1"/>
  <c r="AB6" i="7"/>
  <c r="AI113" i="7"/>
  <c r="N13" i="8" s="1"/>
  <c r="AC8" i="7"/>
  <c r="AC8" i="5" s="1"/>
  <c r="AD8" i="5" s="1"/>
  <c r="K23" i="5"/>
  <c r="AC24" i="7"/>
  <c r="AC24" i="5" s="1"/>
  <c r="AD24" i="5" s="1"/>
  <c r="AC56" i="7"/>
  <c r="AC56" i="5" s="1"/>
  <c r="AD56" i="5" s="1"/>
  <c r="AC88" i="7"/>
  <c r="AC86" i="5" s="1"/>
  <c r="AD86" i="5" s="1"/>
  <c r="AC13" i="7"/>
  <c r="AC13" i="5" s="1"/>
  <c r="AD13" i="5" s="1"/>
  <c r="AG29" i="7"/>
  <c r="AC29" i="7"/>
  <c r="AC29" i="5" s="1"/>
  <c r="AD29" i="5" s="1"/>
  <c r="AC45" i="7"/>
  <c r="AC45" i="5" s="1"/>
  <c r="AD45" i="5" s="1"/>
  <c r="K26" i="5"/>
  <c r="AC77" i="7"/>
  <c r="AC77" i="5" s="1"/>
  <c r="AD77" i="5" s="1"/>
  <c r="AC109" i="7"/>
  <c r="AC107" i="5" s="1"/>
  <c r="AD107" i="5" s="1"/>
  <c r="K12" i="5"/>
  <c r="T45" i="5" l="1"/>
  <c r="L45" i="5"/>
  <c r="U45" i="5" s="1"/>
  <c r="T44" i="5"/>
  <c r="L44" i="5"/>
  <c r="U44" i="5" s="1"/>
  <c r="AF6" i="7"/>
  <c r="AB6" i="5"/>
  <c r="AB114" i="5" s="1"/>
  <c r="L42" i="5"/>
  <c r="U42" i="5" s="1"/>
  <c r="T42" i="5"/>
  <c r="K6" i="5"/>
  <c r="AC6" i="7"/>
  <c r="AB113" i="7"/>
  <c r="N17" i="8"/>
  <c r="E74" i="13"/>
  <c r="L39" i="5"/>
  <c r="M39" i="5" s="1"/>
  <c r="L38" i="5"/>
  <c r="M38" i="5" s="1"/>
  <c r="L37" i="5"/>
  <c r="M37" i="5" s="1"/>
  <c r="L36" i="5"/>
  <c r="M36" i="5" s="1"/>
  <c r="L35" i="5"/>
  <c r="M35" i="5" s="1"/>
  <c r="L34" i="5"/>
  <c r="M34" i="5" s="1"/>
  <c r="L33" i="5"/>
  <c r="M33" i="5" s="1"/>
  <c r="L32" i="5"/>
  <c r="M32" i="5" s="1"/>
  <c r="L31" i="5"/>
  <c r="M31" i="5" s="1"/>
  <c r="L30" i="5"/>
  <c r="M30" i="5" s="1"/>
  <c r="L29" i="5"/>
  <c r="M29" i="5" s="1"/>
  <c r="L28" i="5"/>
  <c r="M28" i="5" s="1"/>
  <c r="L27" i="5"/>
  <c r="M27" i="5" s="1"/>
  <c r="L26" i="5"/>
  <c r="M26" i="5" s="1"/>
  <c r="L25" i="5"/>
  <c r="M25" i="5" s="1"/>
  <c r="L24" i="5"/>
  <c r="M24" i="5" s="1"/>
  <c r="L22" i="5"/>
  <c r="M22" i="5" s="1"/>
  <c r="L21" i="5"/>
  <c r="M21" i="5" s="1"/>
  <c r="L20" i="5"/>
  <c r="M20" i="5" s="1"/>
  <c r="L19" i="5"/>
  <c r="M19" i="5" s="1"/>
  <c r="L18" i="5"/>
  <c r="M18" i="5" s="1"/>
  <c r="L17" i="5"/>
  <c r="M17" i="5" s="1"/>
  <c r="L16" i="5"/>
  <c r="M16" i="5" s="1"/>
  <c r="L15" i="5"/>
  <c r="M15" i="5" s="1"/>
  <c r="L14" i="5"/>
  <c r="M14" i="5" s="1"/>
  <c r="L13" i="5"/>
  <c r="M13" i="5" s="1"/>
  <c r="L12" i="5"/>
  <c r="M12" i="5" s="1"/>
  <c r="L11" i="5"/>
  <c r="M11" i="5" s="1"/>
  <c r="L23" i="5"/>
  <c r="M23" i="5" s="1"/>
  <c r="L10" i="5"/>
  <c r="M10" i="5" s="1"/>
  <c r="L9" i="5"/>
  <c r="M9" i="5" s="1"/>
  <c r="L8" i="5"/>
  <c r="M8" i="5" s="1"/>
  <c r="L7" i="5"/>
  <c r="M7" i="5" s="1"/>
  <c r="AC113" i="7" l="1"/>
  <c r="S69" i="13" s="1"/>
  <c r="AC6" i="5"/>
  <c r="K43" i="5"/>
  <c r="L43" i="5" s="1"/>
  <c r="U43" i="5" s="1"/>
  <c r="H13" i="8"/>
  <c r="AG6" i="7"/>
  <c r="AG113" i="7" s="1"/>
  <c r="AF113" i="7"/>
  <c r="L6" i="5"/>
  <c r="M6" i="5" s="1"/>
  <c r="F23" i="5" s="1"/>
  <c r="M13" i="8" l="1"/>
  <c r="S74" i="13"/>
  <c r="F26" i="5"/>
  <c r="F10" i="5"/>
  <c r="F29" i="5"/>
  <c r="F12" i="5"/>
  <c r="F36" i="5"/>
  <c r="F27" i="5"/>
  <c r="F41" i="5"/>
  <c r="F6" i="5"/>
  <c r="F40" i="5"/>
  <c r="T43" i="5"/>
  <c r="F38" i="5"/>
  <c r="F21" i="5"/>
  <c r="F19" i="5"/>
  <c r="F25" i="5"/>
  <c r="F9" i="5"/>
  <c r="F24" i="5"/>
  <c r="F39" i="5"/>
  <c r="F22" i="5"/>
  <c r="F7" i="5"/>
  <c r="K46" i="5"/>
  <c r="F34" i="5"/>
  <c r="F17" i="5"/>
  <c r="F37" i="5"/>
  <c r="F20" i="5"/>
  <c r="F28" i="5"/>
  <c r="F8" i="5"/>
  <c r="F35" i="5"/>
  <c r="F18" i="5"/>
  <c r="F32" i="5"/>
  <c r="F30" i="5"/>
  <c r="F13" i="5"/>
  <c r="F33" i="5"/>
  <c r="F16" i="5"/>
  <c r="F11" i="5"/>
  <c r="AC114" i="5"/>
  <c r="AD6" i="5"/>
  <c r="F31" i="5"/>
  <c r="F14" i="5"/>
  <c r="F15" i="5"/>
  <c r="L46" i="5"/>
  <c r="AJ74" i="13"/>
  <c r="I20" i="8"/>
  <c r="W6" i="5" l="1"/>
  <c r="W109" i="5"/>
  <c r="W7" i="5"/>
  <c r="W44" i="5"/>
  <c r="W22" i="5"/>
  <c r="W36" i="5"/>
  <c r="W52" i="5"/>
  <c r="W76" i="5"/>
  <c r="W103" i="5"/>
  <c r="W15" i="5"/>
  <c r="W90" i="5"/>
  <c r="W49" i="5"/>
  <c r="W106" i="5"/>
  <c r="W41" i="5"/>
  <c r="W98" i="5"/>
  <c r="W60" i="5"/>
  <c r="W23" i="5"/>
  <c r="W68" i="5"/>
  <c r="W82" i="5"/>
  <c r="W33" i="5"/>
  <c r="W12" i="5"/>
  <c r="W17" i="5"/>
  <c r="W25" i="5"/>
  <c r="W42" i="5"/>
  <c r="W9" i="5"/>
  <c r="W55" i="5"/>
  <c r="W46" i="5"/>
  <c r="W81" i="5"/>
  <c r="W64" i="5"/>
  <c r="W38" i="5"/>
  <c r="W48" i="5"/>
  <c r="W31" i="5"/>
  <c r="W13" i="5"/>
  <c r="W19" i="5"/>
  <c r="W96" i="5"/>
  <c r="W30" i="5"/>
  <c r="W95" i="5"/>
  <c r="W53" i="5"/>
  <c r="W75" i="5"/>
  <c r="W8" i="5"/>
  <c r="W102" i="5"/>
  <c r="W108" i="5"/>
  <c r="W21" i="5"/>
  <c r="W47" i="5"/>
  <c r="W66" i="5"/>
  <c r="W80" i="5"/>
  <c r="W87" i="5"/>
  <c r="W62" i="5"/>
  <c r="W107" i="5"/>
  <c r="W61" i="5"/>
  <c r="W35" i="5"/>
  <c r="W34" i="5"/>
  <c r="W85" i="5"/>
  <c r="W86" i="5"/>
  <c r="W56" i="5"/>
  <c r="W67" i="5"/>
  <c r="W28" i="5"/>
  <c r="W101" i="5"/>
  <c r="W29" i="5"/>
  <c r="W83" i="5"/>
  <c r="W105" i="5"/>
  <c r="W40" i="5"/>
  <c r="W51" i="5"/>
  <c r="W16" i="5"/>
  <c r="W18" i="5"/>
  <c r="W74" i="5"/>
  <c r="W57" i="5"/>
  <c r="W84" i="5"/>
  <c r="W24" i="5"/>
  <c r="W72" i="5"/>
  <c r="W99" i="5"/>
  <c r="W58" i="5"/>
  <c r="W73" i="5"/>
  <c r="W89" i="5"/>
  <c r="W78" i="5"/>
  <c r="W79" i="5"/>
  <c r="W26" i="5"/>
  <c r="W27" i="5"/>
  <c r="W91" i="5"/>
  <c r="W94" i="5"/>
  <c r="W54" i="5"/>
  <c r="W97" i="5"/>
  <c r="W88" i="5"/>
  <c r="W63" i="5"/>
  <c r="W104" i="5"/>
  <c r="W39" i="5"/>
  <c r="W100" i="5"/>
  <c r="W11" i="5"/>
  <c r="W14" i="5"/>
  <c r="W37" i="5"/>
  <c r="W71" i="5"/>
  <c r="W10" i="5"/>
  <c r="W45" i="5"/>
  <c r="W92" i="5"/>
  <c r="W50" i="5"/>
  <c r="W93" i="5"/>
  <c r="W59" i="5"/>
  <c r="W43" i="5"/>
  <c r="W77" i="5"/>
  <c r="W32" i="5"/>
  <c r="W70" i="5"/>
  <c r="W69" i="5"/>
  <c r="W20" i="5"/>
  <c r="W65" i="5"/>
  <c r="P41" i="5"/>
  <c r="P37" i="5"/>
  <c r="P33" i="5"/>
  <c r="P29" i="5"/>
  <c r="P25" i="5"/>
  <c r="P21" i="5"/>
  <c r="P17" i="5"/>
  <c r="P13" i="5"/>
  <c r="P9" i="5"/>
  <c r="P40" i="5"/>
  <c r="P36" i="5"/>
  <c r="P32" i="5"/>
  <c r="P28" i="5"/>
  <c r="P24" i="5"/>
  <c r="P20" i="5"/>
  <c r="P16" i="5"/>
  <c r="P12" i="5"/>
  <c r="P8" i="5"/>
  <c r="P39" i="5"/>
  <c r="P35" i="5"/>
  <c r="P31" i="5"/>
  <c r="P27" i="5"/>
  <c r="P23" i="5"/>
  <c r="P19" i="5"/>
  <c r="P15" i="5"/>
  <c r="P11" i="5"/>
  <c r="P7" i="5"/>
  <c r="P34" i="5"/>
  <c r="P18" i="5"/>
  <c r="P30" i="5"/>
  <c r="P14" i="5"/>
  <c r="P26" i="5"/>
  <c r="P10" i="5"/>
  <c r="P38" i="5"/>
  <c r="P22" i="5"/>
  <c r="P6" i="5"/>
  <c r="F17" i="8"/>
  <c r="I15" i="8"/>
  <c r="L15" i="8" s="1"/>
  <c r="H17" i="8"/>
  <c r="M17" i="8"/>
  <c r="G17" i="8"/>
  <c r="O74" i="13"/>
  <c r="E17" i="8"/>
  <c r="I13" i="8"/>
  <c r="M9" i="8"/>
  <c r="E7" i="8"/>
  <c r="AK62" i="5" l="1"/>
  <c r="AI28" i="5"/>
  <c r="AL28" i="5"/>
  <c r="AH68" i="5"/>
  <c r="AJ58" i="5"/>
  <c r="AL109" i="5"/>
  <c r="AK10" i="5"/>
  <c r="AJ25" i="5"/>
  <c r="AL94" i="5"/>
  <c r="AH52" i="5"/>
  <c r="AJ8" i="5"/>
  <c r="AG40" i="5"/>
  <c r="AG25" i="5"/>
  <c r="AN25" i="5" s="1"/>
  <c r="AG95" i="5"/>
  <c r="AG76" i="5"/>
  <c r="AJ56" i="5"/>
  <c r="AH107" i="5"/>
  <c r="AL29" i="5"/>
  <c r="AI38" i="5"/>
  <c r="AK52" i="5"/>
  <c r="AL14" i="5"/>
  <c r="AG69" i="5"/>
  <c r="AG41" i="5"/>
  <c r="AI6" i="5"/>
  <c r="AI97" i="5"/>
  <c r="AI69" i="5"/>
  <c r="AK84" i="5"/>
  <c r="AL80" i="5"/>
  <c r="AK78" i="5"/>
  <c r="AL49" i="5"/>
  <c r="AJ90" i="5"/>
  <c r="AL97" i="5"/>
  <c r="AJ75" i="5"/>
  <c r="AJ106" i="5"/>
  <c r="AK77" i="5"/>
  <c r="AG58" i="5"/>
  <c r="AG24" i="5"/>
  <c r="AN24" i="5" s="1"/>
  <c r="AG70" i="5"/>
  <c r="AJ9" i="5"/>
  <c r="AG44" i="5"/>
  <c r="AH82" i="5"/>
  <c r="AK100" i="5"/>
  <c r="AG89" i="5"/>
  <c r="AG7" i="5"/>
  <c r="AN7" i="5" s="1"/>
  <c r="AG98" i="5"/>
  <c r="AI29" i="5"/>
  <c r="AL86" i="5"/>
  <c r="AH37" i="5"/>
  <c r="AG77" i="5"/>
  <c r="AH25" i="5"/>
  <c r="AH70" i="5"/>
  <c r="AI24" i="5"/>
  <c r="AG78" i="5"/>
  <c r="AI25" i="5"/>
  <c r="AL70" i="5"/>
  <c r="AG83" i="5"/>
  <c r="AJ13" i="5"/>
  <c r="AI26" i="5"/>
  <c r="AH39" i="5"/>
  <c r="AL74" i="5"/>
  <c r="AG64" i="5"/>
  <c r="AK9" i="5"/>
  <c r="AJ22" i="5"/>
  <c r="AJ38" i="5"/>
  <c r="AJ72" i="5"/>
  <c r="AH47" i="5"/>
  <c r="AL59" i="5"/>
  <c r="AK72" i="5"/>
  <c r="AJ85" i="5"/>
  <c r="AI98" i="5"/>
  <c r="AJ46" i="5"/>
  <c r="AI59" i="5"/>
  <c r="AH72" i="5"/>
  <c r="AL84" i="5"/>
  <c r="AK97" i="5"/>
  <c r="AI44" i="5"/>
  <c r="AH57" i="5"/>
  <c r="AL69" i="5"/>
  <c r="AK82" i="5"/>
  <c r="AJ95" i="5"/>
  <c r="AI108" i="5"/>
  <c r="AK38" i="5"/>
  <c r="AG43" i="5"/>
  <c r="AH18" i="5"/>
  <c r="AK43" i="5"/>
  <c r="AK6" i="5"/>
  <c r="AG16" i="5"/>
  <c r="AN16" i="5" s="1"/>
  <c r="AJ7" i="5"/>
  <c r="AH33" i="5"/>
  <c r="AH102" i="5"/>
  <c r="AG17" i="5"/>
  <c r="AN17" i="5" s="1"/>
  <c r="AK7" i="5"/>
  <c r="AI33" i="5"/>
  <c r="AL102" i="5"/>
  <c r="AG103" i="5"/>
  <c r="AJ17" i="5"/>
  <c r="AI30" i="5"/>
  <c r="AH43" i="5"/>
  <c r="AL90" i="5"/>
  <c r="AG84" i="5"/>
  <c r="AK13" i="5"/>
  <c r="AJ26" i="5"/>
  <c r="AI39" i="5"/>
  <c r="AK75" i="5"/>
  <c r="AL47" i="5"/>
  <c r="AI55" i="5"/>
  <c r="AK28" i="5"/>
  <c r="AG28" i="5"/>
  <c r="AG65" i="5"/>
  <c r="AI89" i="5"/>
  <c r="AK71" i="5"/>
  <c r="AJ65" i="5"/>
  <c r="AL64" i="5"/>
  <c r="AH34" i="5"/>
  <c r="AH17" i="5"/>
  <c r="AL10" i="5"/>
  <c r="AL15" i="5"/>
  <c r="AH12" i="5"/>
  <c r="AK107" i="5"/>
  <c r="AL98" i="5"/>
  <c r="AG9" i="5"/>
  <c r="AN9" i="5" s="1"/>
  <c r="AG60" i="5"/>
  <c r="AH91" i="5"/>
  <c r="AJ40" i="5"/>
  <c r="AJ23" i="5"/>
  <c r="AI17" i="5"/>
  <c r="AH19" i="5"/>
  <c r="AG92" i="5"/>
  <c r="AI46" i="5"/>
  <c r="AJ97" i="5"/>
  <c r="AI104" i="5"/>
  <c r="AI72" i="5"/>
  <c r="AK109" i="5"/>
  <c r="AH84" i="5"/>
  <c r="AK94" i="5"/>
  <c r="AH69" i="5"/>
  <c r="AH100" i="5"/>
  <c r="AI71" i="5"/>
  <c r="AI21" i="5"/>
  <c r="AG101" i="5"/>
  <c r="AK23" i="5"/>
  <c r="AI22" i="5"/>
  <c r="AG108" i="5"/>
  <c r="AJ49" i="5"/>
  <c r="AL48" i="5"/>
  <c r="AL17" i="5"/>
  <c r="AG23" i="5"/>
  <c r="AN23" i="5" s="1"/>
  <c r="AH10" i="5"/>
  <c r="AK35" i="5"/>
  <c r="AG14" i="5"/>
  <c r="AN14" i="5" s="1"/>
  <c r="AL66" i="5"/>
  <c r="AG109" i="5"/>
  <c r="AJ31" i="5"/>
  <c r="AK95" i="5"/>
  <c r="AG13" i="5"/>
  <c r="AN13" i="5" s="1"/>
  <c r="AH6" i="5"/>
  <c r="AK31" i="5"/>
  <c r="AJ96" i="5"/>
  <c r="AG99" i="5"/>
  <c r="AK16" i="5"/>
  <c r="AJ29" i="5"/>
  <c r="AI42" i="5"/>
  <c r="AK87" i="5"/>
  <c r="AG80" i="5"/>
  <c r="AL12" i="5"/>
  <c r="AK25" i="5"/>
  <c r="AK41" i="5"/>
  <c r="AI85" i="5"/>
  <c r="AI50" i="5"/>
  <c r="AH63" i="5"/>
  <c r="AL75" i="5"/>
  <c r="AK88" i="5"/>
  <c r="AJ101" i="5"/>
  <c r="AK49" i="5"/>
  <c r="AJ62" i="5"/>
  <c r="AI75" i="5"/>
  <c r="AH88" i="5"/>
  <c r="AL100" i="5"/>
  <c r="AJ47" i="5"/>
  <c r="AI60" i="5"/>
  <c r="AH73" i="5"/>
  <c r="AL85" i="5"/>
  <c r="AK98" i="5"/>
  <c r="AG30" i="5"/>
  <c r="AI73" i="5"/>
  <c r="AG74" i="5"/>
  <c r="AJ24" i="5"/>
  <c r="AK67" i="5"/>
  <c r="AL25" i="5"/>
  <c r="AG32" i="5"/>
  <c r="AL13" i="5"/>
  <c r="AJ39" i="5"/>
  <c r="AG34" i="5"/>
  <c r="AG33" i="5"/>
  <c r="AH14" i="5"/>
  <c r="AK39" i="5"/>
  <c r="AG55" i="5"/>
  <c r="AL7" i="5"/>
  <c r="AK20" i="5"/>
  <c r="AJ33" i="5"/>
  <c r="AJ52" i="5"/>
  <c r="AK103" i="5"/>
  <c r="AG100" i="5"/>
  <c r="AL16" i="5"/>
  <c r="AK29" i="5"/>
  <c r="AJ42" i="5"/>
  <c r="AJ88" i="5"/>
  <c r="AH51" i="5"/>
  <c r="AJ28" i="5"/>
  <c r="AI62" i="5"/>
  <c r="AH28" i="5"/>
  <c r="AG90" i="5"/>
  <c r="AG102" i="5"/>
  <c r="AL8" i="5"/>
  <c r="AI78" i="5"/>
  <c r="AK14" i="5"/>
  <c r="AH106" i="5"/>
  <c r="AI36" i="5"/>
  <c r="AH30" i="5"/>
  <c r="AJ41" i="5"/>
  <c r="AL24" i="5"/>
  <c r="AJ81" i="5"/>
  <c r="AK27" i="5"/>
  <c r="AJ64" i="5"/>
  <c r="AK21" i="5"/>
  <c r="AI32" i="5"/>
  <c r="AG57" i="5"/>
  <c r="AK42" i="5"/>
  <c r="AJ36" i="5"/>
  <c r="AL31" i="5"/>
  <c r="AI15" i="5"/>
  <c r="AH59" i="5"/>
  <c r="AK45" i="5"/>
  <c r="AJ91" i="5"/>
  <c r="AL65" i="5"/>
  <c r="AI103" i="5"/>
  <c r="AJ107" i="5"/>
  <c r="AI88" i="5"/>
  <c r="AH53" i="5"/>
  <c r="AK93" i="5"/>
  <c r="AG6" i="5"/>
  <c r="AN6" i="5" s="1"/>
  <c r="AL54" i="5"/>
  <c r="AK63" i="5"/>
  <c r="AL42" i="5"/>
  <c r="AH35" i="5"/>
  <c r="AJ18" i="5"/>
  <c r="AH75" i="5"/>
  <c r="AK61" i="5"/>
  <c r="AJ35" i="5"/>
  <c r="AG39" i="5"/>
  <c r="AJ16" i="5"/>
  <c r="AH42" i="5"/>
  <c r="AG81" i="5"/>
  <c r="AG12" i="5"/>
  <c r="AN12" i="5" s="1"/>
  <c r="AI12" i="5"/>
  <c r="AL37" i="5"/>
  <c r="AG22" i="5"/>
  <c r="AN22" i="5" s="1"/>
  <c r="AG29" i="5"/>
  <c r="AJ12" i="5"/>
  <c r="AH38" i="5"/>
  <c r="AG51" i="5"/>
  <c r="AH7" i="5"/>
  <c r="AL19" i="5"/>
  <c r="AK32" i="5"/>
  <c r="AI49" i="5"/>
  <c r="AJ100" i="5"/>
  <c r="AG96" i="5"/>
  <c r="AH16" i="5"/>
  <c r="AH32" i="5"/>
  <c r="AL46" i="5"/>
  <c r="AH98" i="5"/>
  <c r="AJ53" i="5"/>
  <c r="AI66" i="5"/>
  <c r="AH79" i="5"/>
  <c r="AL91" i="5"/>
  <c r="AK104" i="5"/>
  <c r="AL52" i="5"/>
  <c r="AK65" i="5"/>
  <c r="AJ78" i="5"/>
  <c r="AI91" i="5"/>
  <c r="AH104" i="5"/>
  <c r="AK50" i="5"/>
  <c r="AJ63" i="5"/>
  <c r="AI76" i="5"/>
  <c r="AH89" i="5"/>
  <c r="AL101" i="5"/>
  <c r="AG105" i="5"/>
  <c r="AG11" i="5"/>
  <c r="AN11" i="5" s="1"/>
  <c r="AG106" i="5"/>
  <c r="AL30" i="5"/>
  <c r="AI93" i="5"/>
  <c r="AI40" i="5"/>
  <c r="AG53" i="5"/>
  <c r="AL55" i="5"/>
  <c r="AG79" i="5"/>
  <c r="AH54" i="5"/>
  <c r="AJ34" i="5"/>
  <c r="AJ44" i="5"/>
  <c r="AG47" i="5"/>
  <c r="AJ59" i="5"/>
  <c r="AH101" i="5"/>
  <c r="AK47" i="5"/>
  <c r="AL58" i="5"/>
  <c r="AJ60" i="5"/>
  <c r="AH21" i="5"/>
  <c r="AG97" i="5"/>
  <c r="AG67" i="5"/>
  <c r="AH62" i="5"/>
  <c r="AI35" i="5"/>
  <c r="AJ69" i="5"/>
  <c r="AH56" i="5"/>
  <c r="AI107" i="5"/>
  <c r="AI92" i="5"/>
  <c r="AK11" i="5"/>
  <c r="AG85" i="5"/>
  <c r="AJ76" i="5"/>
  <c r="AG86" i="5"/>
  <c r="AI77" i="5"/>
  <c r="AI14" i="5"/>
  <c r="AL39" i="5"/>
  <c r="AG68" i="5"/>
  <c r="AI23" i="5"/>
  <c r="AL62" i="5"/>
  <c r="AJ57" i="5"/>
  <c r="AI70" i="5"/>
  <c r="AH83" i="5"/>
  <c r="AL95" i="5"/>
  <c r="AK108" i="5"/>
  <c r="AL56" i="5"/>
  <c r="AK69" i="5"/>
  <c r="AJ82" i="5"/>
  <c r="AI95" i="5"/>
  <c r="AH108" i="5"/>
  <c r="AK54" i="5"/>
  <c r="AJ67" i="5"/>
  <c r="AI80" i="5"/>
  <c r="AH93" i="5"/>
  <c r="AL105" i="5"/>
  <c r="AJ27" i="5"/>
  <c r="AG31" i="5"/>
  <c r="AI13" i="5"/>
  <c r="AL38" i="5"/>
  <c r="AG38" i="5"/>
  <c r="AI105" i="5"/>
  <c r="AG93" i="5"/>
  <c r="AK34" i="5"/>
  <c r="AJ108" i="5"/>
  <c r="AG21" i="5"/>
  <c r="AN21" i="5" s="1"/>
  <c r="AI9" i="5"/>
  <c r="AI41" i="5"/>
  <c r="AG59" i="5"/>
  <c r="AK8" i="5"/>
  <c r="AJ21" i="5"/>
  <c r="AI34" i="5"/>
  <c r="AK55" i="5"/>
  <c r="AL106" i="5"/>
  <c r="AG104" i="5"/>
  <c r="AK17" i="5"/>
  <c r="AJ30" i="5"/>
  <c r="AI43" i="5"/>
  <c r="AK91" i="5"/>
  <c r="AL51" i="5"/>
  <c r="AK64" i="5"/>
  <c r="AJ77" i="5"/>
  <c r="AI90" i="5"/>
  <c r="AH103" i="5"/>
  <c r="AI51" i="5"/>
  <c r="AH64" i="5"/>
  <c r="AL76" i="5"/>
  <c r="AK89" i="5"/>
  <c r="AJ102" i="5"/>
  <c r="AH49" i="5"/>
  <c r="AL61" i="5"/>
  <c r="AK74" i="5"/>
  <c r="AJ87" i="5"/>
  <c r="AI100" i="5"/>
  <c r="AG87" i="5"/>
  <c r="AK44" i="5"/>
  <c r="AJ74" i="5"/>
  <c r="AI31" i="5"/>
  <c r="AG10" i="5"/>
  <c r="AN10" i="5" s="1"/>
  <c r="AI94" i="5"/>
  <c r="AG35" i="5"/>
  <c r="AH46" i="5"/>
  <c r="AH85" i="5"/>
  <c r="AL81" i="5"/>
  <c r="AI16" i="5"/>
  <c r="AL40" i="5"/>
  <c r="AG66" i="5"/>
  <c r="AG45" i="5"/>
  <c r="AG46" i="5"/>
  <c r="AI10" i="5"/>
  <c r="AG48" i="5"/>
  <c r="AK59" i="5"/>
  <c r="AI82" i="5"/>
  <c r="AL68" i="5"/>
  <c r="AL53" i="5"/>
  <c r="AH105" i="5"/>
  <c r="AI37" i="5"/>
  <c r="AI20" i="5"/>
  <c r="AI8" i="5"/>
  <c r="AJ20" i="5"/>
  <c r="AG71" i="5"/>
  <c r="AL23" i="5"/>
  <c r="AI65" i="5"/>
  <c r="AI7" i="5"/>
  <c r="AL32" i="5"/>
  <c r="AI101" i="5"/>
  <c r="AK60" i="5"/>
  <c r="AJ73" i="5"/>
  <c r="AI86" i="5"/>
  <c r="AH99" i="5"/>
  <c r="AI47" i="5"/>
  <c r="AH60" i="5"/>
  <c r="AL72" i="5"/>
  <c r="AK85" i="5"/>
  <c r="AJ98" i="5"/>
  <c r="AH45" i="5"/>
  <c r="AL57" i="5"/>
  <c r="AK70" i="5"/>
  <c r="AJ83" i="5"/>
  <c r="AI96" i="5"/>
  <c r="AH109" i="5"/>
  <c r="AL41" i="5"/>
  <c r="AG50" i="5"/>
  <c r="AK19" i="5"/>
  <c r="AJ48" i="5"/>
  <c r="AJ11" i="5"/>
  <c r="AG20" i="5"/>
  <c r="AN20" i="5" s="1"/>
  <c r="AH9" i="5"/>
  <c r="AH41" i="5"/>
  <c r="AG49" i="5"/>
  <c r="AG37" i="5"/>
  <c r="AK15" i="5"/>
  <c r="AH58" i="5"/>
  <c r="AG75" i="5"/>
  <c r="AL11" i="5"/>
  <c r="AK24" i="5"/>
  <c r="AJ37" i="5"/>
  <c r="AJ68" i="5"/>
  <c r="AG56" i="5"/>
  <c r="AH8" i="5"/>
  <c r="AL20" i="5"/>
  <c r="AK33" i="5"/>
  <c r="AI53" i="5"/>
  <c r="AJ104" i="5"/>
  <c r="AH55" i="5"/>
  <c r="AL67" i="5"/>
  <c r="AK80" i="5"/>
  <c r="AJ93" i="5"/>
  <c r="AI106" i="5"/>
  <c r="AJ54" i="5"/>
  <c r="AI67" i="5"/>
  <c r="AH80" i="5"/>
  <c r="AL92" i="5"/>
  <c r="AK105" i="5"/>
  <c r="AI52" i="5"/>
  <c r="AH65" i="5"/>
  <c r="AL77" i="5"/>
  <c r="AK90" i="5"/>
  <c r="AJ103" i="5"/>
  <c r="AL26" i="5"/>
  <c r="AH36" i="5"/>
  <c r="AK76" i="5"/>
  <c r="AK68" i="5"/>
  <c r="AL103" i="5"/>
  <c r="AH90" i="5"/>
  <c r="AL33" i="5"/>
  <c r="AG8" i="5"/>
  <c r="AN8" i="5" s="1"/>
  <c r="AK37" i="5"/>
  <c r="AI56" i="5"/>
  <c r="AK46" i="5"/>
  <c r="AJ19" i="5"/>
  <c r="AL87" i="5"/>
  <c r="AL22" i="5"/>
  <c r="AK18" i="5"/>
  <c r="AL18" i="5"/>
  <c r="AH23" i="5"/>
  <c r="AJ6" i="5"/>
  <c r="AL43" i="5"/>
  <c r="AH95" i="5"/>
  <c r="AK81" i="5"/>
  <c r="AK66" i="5"/>
  <c r="AK22" i="5"/>
  <c r="AG26" i="5"/>
  <c r="AK26" i="5"/>
  <c r="AK30" i="5"/>
  <c r="AH27" i="5"/>
  <c r="AH78" i="5"/>
  <c r="AJ10" i="5"/>
  <c r="AL63" i="5"/>
  <c r="AJ80" i="5"/>
  <c r="AG19" i="5"/>
  <c r="AN19" i="5" s="1"/>
  <c r="AJ84" i="5"/>
  <c r="AK12" i="5"/>
  <c r="AG73" i="5"/>
  <c r="AL71" i="5"/>
  <c r="AL96" i="5"/>
  <c r="AI87" i="5"/>
  <c r="AG63" i="5"/>
  <c r="AG18" i="5"/>
  <c r="AN18" i="5" s="1"/>
  <c r="AI61" i="5"/>
  <c r="AL44" i="5"/>
  <c r="AI45" i="5"/>
  <c r="AL35" i="5"/>
  <c r="AI19" i="5"/>
  <c r="AK56" i="5"/>
  <c r="AL107" i="5"/>
  <c r="AJ94" i="5"/>
  <c r="AJ79" i="5"/>
  <c r="AG27" i="5"/>
  <c r="AH86" i="5"/>
  <c r="AL50" i="5"/>
  <c r="AG54" i="5"/>
  <c r="AK51" i="5"/>
  <c r="AH11" i="5"/>
  <c r="AH50" i="5"/>
  <c r="AJ89" i="5"/>
  <c r="AJ50" i="5"/>
  <c r="AH76" i="5"/>
  <c r="AK101" i="5"/>
  <c r="AH61" i="5"/>
  <c r="AK86" i="5"/>
  <c r="AG42" i="5"/>
  <c r="AG82" i="5"/>
  <c r="AH74" i="5"/>
  <c r="AG36" i="5"/>
  <c r="AI57" i="5"/>
  <c r="AG62" i="5"/>
  <c r="AK83" i="5"/>
  <c r="AH15" i="5"/>
  <c r="AK40" i="5"/>
  <c r="AG72" i="5"/>
  <c r="AH24" i="5"/>
  <c r="AH66" i="5"/>
  <c r="AI58" i="5"/>
  <c r="AL83" i="5"/>
  <c r="AJ109" i="5"/>
  <c r="AJ70" i="5"/>
  <c r="AH96" i="5"/>
  <c r="AJ55" i="5"/>
  <c r="AH81" i="5"/>
  <c r="AK106" i="5"/>
  <c r="AI99" i="5"/>
  <c r="AL108" i="5"/>
  <c r="AK36" i="5"/>
  <c r="AI54" i="5"/>
  <c r="AK92" i="5"/>
  <c r="AK53" i="5"/>
  <c r="AI79" i="5"/>
  <c r="AL104" i="5"/>
  <c r="AI64" i="5"/>
  <c r="AL89" i="5"/>
  <c r="AL9" i="5"/>
  <c r="AL6" i="5"/>
  <c r="AK99" i="5"/>
  <c r="AG61" i="5"/>
  <c r="AL82" i="5"/>
  <c r="AG94" i="5"/>
  <c r="AI109" i="5"/>
  <c r="AI18" i="5"/>
  <c r="AH44" i="5"/>
  <c r="AG88" i="5"/>
  <c r="AI27" i="5"/>
  <c r="AL78" i="5"/>
  <c r="AJ61" i="5"/>
  <c r="AH87" i="5"/>
  <c r="AH48" i="5"/>
  <c r="AK58" i="5"/>
  <c r="AG52" i="5"/>
  <c r="AH67" i="5"/>
  <c r="AI102" i="5"/>
  <c r="AI63" i="5"/>
  <c r="AL88" i="5"/>
  <c r="AI48" i="5"/>
  <c r="AL73" i="5"/>
  <c r="AJ99" i="5"/>
  <c r="AK79" i="5"/>
  <c r="AH26" i="5"/>
  <c r="AH29" i="5"/>
  <c r="AJ15" i="5"/>
  <c r="AH13" i="5"/>
  <c r="AH22" i="5"/>
  <c r="AG91" i="5"/>
  <c r="AL27" i="5"/>
  <c r="AI81" i="5"/>
  <c r="AI11" i="5"/>
  <c r="AL36" i="5"/>
  <c r="AJ45" i="5"/>
  <c r="AH71" i="5"/>
  <c r="AK96" i="5"/>
  <c r="AK57" i="5"/>
  <c r="AI83" i="5"/>
  <c r="AI68" i="5"/>
  <c r="AH20" i="5"/>
  <c r="AL79" i="5"/>
  <c r="AJ105" i="5"/>
  <c r="AJ66" i="5"/>
  <c r="AH92" i="5"/>
  <c r="AJ51" i="5"/>
  <c r="AH77" i="5"/>
  <c r="AK102" i="5"/>
  <c r="AG15" i="5"/>
  <c r="AN15" i="5" s="1"/>
  <c r="AJ32" i="5"/>
  <c r="AJ43" i="5"/>
  <c r="AL21" i="5"/>
  <c r="AJ92" i="5"/>
  <c r="AL34" i="5"/>
  <c r="AG107" i="5"/>
  <c r="AH31" i="5"/>
  <c r="AH94" i="5"/>
  <c r="AJ14" i="5"/>
  <c r="AH40" i="5"/>
  <c r="AK48" i="5"/>
  <c r="AI74" i="5"/>
  <c r="AL99" i="5"/>
  <c r="AL60" i="5"/>
  <c r="AJ86" i="5"/>
  <c r="AL45" i="5"/>
  <c r="AJ71" i="5"/>
  <c r="AH97" i="5"/>
  <c r="AK73" i="5"/>
  <c r="AI84" i="5"/>
  <c r="AL93" i="5"/>
  <c r="T26" i="5"/>
  <c r="S26" i="5"/>
  <c r="R26" i="5"/>
  <c r="U26" i="5"/>
  <c r="Q26" i="5"/>
  <c r="T35" i="5"/>
  <c r="S35" i="5"/>
  <c r="U35" i="5"/>
  <c r="R35" i="5"/>
  <c r="Q35" i="5"/>
  <c r="U13" i="5"/>
  <c r="T13" i="5"/>
  <c r="S13" i="5"/>
  <c r="R13" i="5"/>
  <c r="Q13" i="5"/>
  <c r="T22" i="5"/>
  <c r="S22" i="5"/>
  <c r="R22" i="5"/>
  <c r="U22" i="5"/>
  <c r="Q22" i="5"/>
  <c r="T7" i="5"/>
  <c r="S7" i="5"/>
  <c r="U7" i="5"/>
  <c r="R7" i="5"/>
  <c r="Q7" i="5"/>
  <c r="T39" i="5"/>
  <c r="S39" i="5"/>
  <c r="U39" i="5"/>
  <c r="R39" i="5"/>
  <c r="Q39" i="5"/>
  <c r="T36" i="5"/>
  <c r="U36" i="5"/>
  <c r="S36" i="5"/>
  <c r="R36" i="5"/>
  <c r="Q36" i="5"/>
  <c r="U17" i="5"/>
  <c r="T17" i="5"/>
  <c r="S17" i="5"/>
  <c r="R17" i="5"/>
  <c r="Q17" i="5"/>
  <c r="T38" i="5"/>
  <c r="S38" i="5"/>
  <c r="R38" i="5"/>
  <c r="U38" i="5"/>
  <c r="Q38" i="5"/>
  <c r="T30" i="5"/>
  <c r="S30" i="5"/>
  <c r="R30" i="5"/>
  <c r="U30" i="5"/>
  <c r="Q30" i="5"/>
  <c r="T11" i="5"/>
  <c r="S11" i="5"/>
  <c r="U11" i="5"/>
  <c r="R11" i="5"/>
  <c r="Q11" i="5"/>
  <c r="T27" i="5"/>
  <c r="S27" i="5"/>
  <c r="U27" i="5"/>
  <c r="R27" i="5"/>
  <c r="Q27" i="5"/>
  <c r="T8" i="5"/>
  <c r="U8" i="5"/>
  <c r="S8" i="5"/>
  <c r="R8" i="5"/>
  <c r="Q8" i="5"/>
  <c r="T24" i="5"/>
  <c r="U24" i="5"/>
  <c r="S24" i="5"/>
  <c r="R24" i="5"/>
  <c r="Q24" i="5"/>
  <c r="T40" i="5"/>
  <c r="U40" i="5"/>
  <c r="S40" i="5"/>
  <c r="R40" i="5"/>
  <c r="Q40" i="5"/>
  <c r="U21" i="5"/>
  <c r="T21" i="5"/>
  <c r="S21" i="5"/>
  <c r="R21" i="5"/>
  <c r="Q21" i="5"/>
  <c r="U37" i="5"/>
  <c r="T37" i="5"/>
  <c r="S37" i="5"/>
  <c r="R37" i="5"/>
  <c r="Q37" i="5"/>
  <c r="T6" i="5"/>
  <c r="S6" i="5"/>
  <c r="R6" i="5"/>
  <c r="U6" i="5"/>
  <c r="Q6" i="5"/>
  <c r="T34" i="5"/>
  <c r="S34" i="5"/>
  <c r="R34" i="5"/>
  <c r="U34" i="5"/>
  <c r="Q34" i="5"/>
  <c r="T19" i="5"/>
  <c r="S19" i="5"/>
  <c r="U19" i="5"/>
  <c r="R19" i="5"/>
  <c r="Q19" i="5"/>
  <c r="T16" i="5"/>
  <c r="U16" i="5"/>
  <c r="S16" i="5"/>
  <c r="R16" i="5"/>
  <c r="Q16" i="5"/>
  <c r="T32" i="5"/>
  <c r="U32" i="5"/>
  <c r="S32" i="5"/>
  <c r="R32" i="5"/>
  <c r="Q32" i="5"/>
  <c r="U29" i="5"/>
  <c r="T29" i="5"/>
  <c r="S29" i="5"/>
  <c r="R29" i="5"/>
  <c r="Q29" i="5"/>
  <c r="T14" i="5"/>
  <c r="S14" i="5"/>
  <c r="R14" i="5"/>
  <c r="U14" i="5"/>
  <c r="Q14" i="5"/>
  <c r="T23" i="5"/>
  <c r="S23" i="5"/>
  <c r="U23" i="5"/>
  <c r="R23" i="5"/>
  <c r="Q23" i="5"/>
  <c r="T20" i="5"/>
  <c r="U20" i="5"/>
  <c r="S20" i="5"/>
  <c r="R20" i="5"/>
  <c r="Q20" i="5"/>
  <c r="U33" i="5"/>
  <c r="T33" i="5"/>
  <c r="S33" i="5"/>
  <c r="R33" i="5"/>
  <c r="Q33" i="5"/>
  <c r="T10" i="5"/>
  <c r="S10" i="5"/>
  <c r="R10" i="5"/>
  <c r="U10" i="5"/>
  <c r="Q10" i="5"/>
  <c r="T18" i="5"/>
  <c r="S18" i="5"/>
  <c r="R18" i="5"/>
  <c r="U18" i="5"/>
  <c r="Q18" i="5"/>
  <c r="T15" i="5"/>
  <c r="S15" i="5"/>
  <c r="U15" i="5"/>
  <c r="R15" i="5"/>
  <c r="Q15" i="5"/>
  <c r="T31" i="5"/>
  <c r="S31" i="5"/>
  <c r="U31" i="5"/>
  <c r="R31" i="5"/>
  <c r="Q31" i="5"/>
  <c r="T12" i="5"/>
  <c r="U12" i="5"/>
  <c r="S12" i="5"/>
  <c r="R12" i="5"/>
  <c r="Q12" i="5"/>
  <c r="T28" i="5"/>
  <c r="U28" i="5"/>
  <c r="S28" i="5"/>
  <c r="R28" i="5"/>
  <c r="Q28" i="5"/>
  <c r="U9" i="5"/>
  <c r="T9" i="5"/>
  <c r="S9" i="5"/>
  <c r="R9" i="5"/>
  <c r="Q9" i="5"/>
  <c r="U25" i="5"/>
  <c r="T25" i="5"/>
  <c r="S25" i="5"/>
  <c r="R25" i="5"/>
  <c r="Q25" i="5"/>
  <c r="U41" i="5"/>
  <c r="T41" i="5"/>
  <c r="S41" i="5"/>
  <c r="R41" i="5"/>
  <c r="Q41" i="5"/>
  <c r="J15" i="8"/>
  <c r="I17" i="8"/>
  <c r="L17" i="8" s="1"/>
  <c r="M57" i="8"/>
  <c r="AP30" i="5" s="1"/>
  <c r="N57" i="8"/>
  <c r="I57" i="8"/>
  <c r="G57" i="8"/>
  <c r="F57" i="8"/>
  <c r="L13" i="8"/>
  <c r="J13" i="8"/>
  <c r="U48" i="5" l="1"/>
  <c r="R48" i="5"/>
  <c r="S48" i="5"/>
  <c r="T48" i="5"/>
  <c r="AQ14" i="5"/>
  <c r="G30" i="8" s="1"/>
  <c r="AO11" i="5"/>
  <c r="C27" i="8" s="1"/>
  <c r="AR18" i="5"/>
  <c r="H34" i="8" s="1"/>
  <c r="AO20" i="5"/>
  <c r="C36" i="8" s="1"/>
  <c r="AP11" i="5"/>
  <c r="F27" i="8" s="1"/>
  <c r="H57" i="8"/>
  <c r="AP29" i="5" s="1"/>
  <c r="AR22" i="5"/>
  <c r="H38" i="8" s="1"/>
  <c r="AQ11" i="5"/>
  <c r="G27" i="8" s="1"/>
  <c r="AS23" i="5"/>
  <c r="I39" i="8" s="1"/>
  <c r="AP20" i="5"/>
  <c r="F36" i="8" s="1"/>
  <c r="AP10" i="5"/>
  <c r="F26" i="8" s="1"/>
  <c r="AR8" i="5"/>
  <c r="H24" i="8" s="1"/>
  <c r="AO16" i="5"/>
  <c r="C32" i="8" s="1"/>
  <c r="AR14" i="5"/>
  <c r="H30" i="8" s="1"/>
  <c r="AS16" i="5"/>
  <c r="I32" i="8" s="1"/>
  <c r="AR16" i="5"/>
  <c r="H32" i="8" s="1"/>
  <c r="AO6" i="5"/>
  <c r="C22" i="8" s="1"/>
  <c r="AO10" i="5"/>
  <c r="C26" i="8" s="1"/>
  <c r="AS10" i="5"/>
  <c r="I26" i="8" s="1"/>
  <c r="AQ17" i="5"/>
  <c r="G33" i="8" s="1"/>
  <c r="AR7" i="5"/>
  <c r="H23" i="8" s="1"/>
  <c r="AQ7" i="5"/>
  <c r="G23" i="8" s="1"/>
  <c r="AO18" i="5"/>
  <c r="C34" i="8" s="1"/>
  <c r="AP24" i="5"/>
  <c r="F40" i="8" s="1"/>
  <c r="AP6" i="5"/>
  <c r="F22" i="8" s="1"/>
  <c r="AI114" i="5"/>
  <c r="AQ25" i="5"/>
  <c r="G41" i="8" s="1"/>
  <c r="AO22" i="5"/>
  <c r="C38" i="8" s="1"/>
  <c r="AS6" i="5"/>
  <c r="I22" i="8" s="1"/>
  <c r="AL114" i="5"/>
  <c r="AO15" i="5"/>
  <c r="C31" i="8" s="1"/>
  <c r="AR12" i="5"/>
  <c r="H28" i="8" s="1"/>
  <c r="AQ6" i="5"/>
  <c r="G22" i="8" s="1"/>
  <c r="AJ114" i="5"/>
  <c r="AS22" i="5"/>
  <c r="I38" i="8" s="1"/>
  <c r="AS20" i="5"/>
  <c r="I36" i="8" s="1"/>
  <c r="AP16" i="5"/>
  <c r="F32" i="8" s="1"/>
  <c r="AP14" i="5"/>
  <c r="F30" i="8" s="1"/>
  <c r="AS19" i="5"/>
  <c r="I35" i="8" s="1"/>
  <c r="AQ12" i="5"/>
  <c r="G28" i="8" s="1"/>
  <c r="AP12" i="5"/>
  <c r="F28" i="8" s="1"/>
  <c r="AQ16" i="5"/>
  <c r="G32" i="8" s="1"/>
  <c r="AP15" i="5"/>
  <c r="F31" i="8" s="1"/>
  <c r="AR20" i="5"/>
  <c r="H36" i="8" s="1"/>
  <c r="AO14" i="5"/>
  <c r="C30" i="8" s="1"/>
  <c r="AS13" i="5"/>
  <c r="I29" i="8" s="1"/>
  <c r="AQ24" i="5"/>
  <c r="G40" i="8" s="1"/>
  <c r="AP21" i="5"/>
  <c r="F37" i="8" s="1"/>
  <c r="AO19" i="5"/>
  <c r="C35" i="8" s="1"/>
  <c r="AO17" i="5"/>
  <c r="C33" i="8" s="1"/>
  <c r="AQ22" i="5"/>
  <c r="G38" i="8" s="1"/>
  <c r="AQ9" i="5"/>
  <c r="G25" i="8" s="1"/>
  <c r="AQ8" i="5"/>
  <c r="G24" i="8" s="1"/>
  <c r="AR10" i="5"/>
  <c r="H26" i="8" s="1"/>
  <c r="AS21" i="5"/>
  <c r="I37" i="8" s="1"/>
  <c r="AO13" i="5"/>
  <c r="C29" i="8" s="1"/>
  <c r="AS9" i="5"/>
  <c r="I25" i="8" s="1"/>
  <c r="AO24" i="5"/>
  <c r="C40" i="8" s="1"/>
  <c r="AP19" i="5"/>
  <c r="F35" i="8" s="1"/>
  <c r="AQ10" i="5"/>
  <c r="G26" i="8" s="1"/>
  <c r="AK116" i="5"/>
  <c r="AO23" i="5"/>
  <c r="C39" i="8" s="1"/>
  <c r="AL116" i="5"/>
  <c r="AO8" i="5"/>
  <c r="C24" i="8" s="1"/>
  <c r="AR24" i="5"/>
  <c r="H40" i="8" s="1"/>
  <c r="AR15" i="5"/>
  <c r="H31" i="8" s="1"/>
  <c r="AO9" i="5"/>
  <c r="C25" i="8" s="1"/>
  <c r="AR19" i="5"/>
  <c r="H35" i="8" s="1"/>
  <c r="AP7" i="5"/>
  <c r="F23" i="8" s="1"/>
  <c r="AQ20" i="5"/>
  <c r="G36" i="8" s="1"/>
  <c r="AR17" i="5"/>
  <c r="H33" i="8" s="1"/>
  <c r="AP23" i="5"/>
  <c r="F39" i="8" s="1"/>
  <c r="AR11" i="5"/>
  <c r="H27" i="8" s="1"/>
  <c r="AO7" i="5"/>
  <c r="C23" i="8" s="1"/>
  <c r="AQ18" i="5"/>
  <c r="G34" i="8" s="1"/>
  <c r="AS8" i="5"/>
  <c r="I24" i="8" s="1"/>
  <c r="AS7" i="5"/>
  <c r="I23" i="8" s="1"/>
  <c r="AR25" i="5"/>
  <c r="H41" i="8" s="1"/>
  <c r="AS17" i="5"/>
  <c r="I33" i="8" s="1"/>
  <c r="AP22" i="5"/>
  <c r="F38" i="8" s="1"/>
  <c r="AP17" i="5"/>
  <c r="F33" i="8" s="1"/>
  <c r="AO12" i="5"/>
  <c r="C28" i="8" s="1"/>
  <c r="AJ116" i="5"/>
  <c r="AR6" i="5"/>
  <c r="H22" i="8" s="1"/>
  <c r="AK114" i="5"/>
  <c r="AR9" i="5"/>
  <c r="H25" i="8" s="1"/>
  <c r="AI116" i="5"/>
  <c r="AP25" i="5"/>
  <c r="F41" i="8" s="1"/>
  <c r="AO25" i="5"/>
  <c r="C41" i="8" s="1"/>
  <c r="AQ15" i="5"/>
  <c r="G31" i="8" s="1"/>
  <c r="AP18" i="5"/>
  <c r="F34" i="8" s="1"/>
  <c r="AS18" i="5"/>
  <c r="I34" i="8" s="1"/>
  <c r="AQ19" i="5"/>
  <c r="G35" i="8" s="1"/>
  <c r="AS11" i="5"/>
  <c r="I27" i="8" s="1"/>
  <c r="AP8" i="5"/>
  <c r="F24" i="8" s="1"/>
  <c r="AQ21" i="5"/>
  <c r="G37" i="8" s="1"/>
  <c r="AP9" i="5"/>
  <c r="F25" i="8" s="1"/>
  <c r="AP13" i="5"/>
  <c r="F29" i="8" s="1"/>
  <c r="AO21" i="5"/>
  <c r="C37" i="8" s="1"/>
  <c r="AR21" i="5"/>
  <c r="H37" i="8" s="1"/>
  <c r="AS24" i="5"/>
  <c r="I40" i="8" s="1"/>
  <c r="AS25" i="5"/>
  <c r="I41" i="8" s="1"/>
  <c r="AS12" i="5"/>
  <c r="I28" i="8" s="1"/>
  <c r="AR23" i="5"/>
  <c r="H39" i="8" s="1"/>
  <c r="AQ23" i="5"/>
  <c r="G39" i="8" s="1"/>
  <c r="AS15" i="5"/>
  <c r="I31" i="8" s="1"/>
  <c r="AR13" i="5"/>
  <c r="H29" i="8" s="1"/>
  <c r="AQ13" i="5"/>
  <c r="G29" i="8" s="1"/>
  <c r="AS14" i="5"/>
  <c r="I30" i="8" s="1"/>
  <c r="J17" i="8"/>
  <c r="R46" i="5"/>
  <c r="S46" i="5"/>
  <c r="T46" i="5"/>
  <c r="U46" i="5"/>
  <c r="AR26" i="5" l="1"/>
  <c r="H42" i="8" s="1"/>
  <c r="H43" i="8" s="1"/>
  <c r="AP26" i="5"/>
  <c r="F42" i="8" s="1"/>
  <c r="AQ26" i="5"/>
  <c r="G42" i="8" s="1"/>
  <c r="G43" i="8" s="1"/>
  <c r="AS26" i="5"/>
  <c r="I42" i="8" s="1"/>
  <c r="I43" i="8" s="1"/>
  <c r="F43" i="8" l="1"/>
</calcChain>
</file>

<file path=xl/sharedStrings.xml><?xml version="1.0" encoding="utf-8"?>
<sst xmlns="http://schemas.openxmlformats.org/spreadsheetml/2006/main" count="2399" uniqueCount="1156">
  <si>
    <t>農業サービス</t>
  </si>
  <si>
    <t>林業</t>
  </si>
  <si>
    <t>漁業</t>
  </si>
  <si>
    <t>飲料</t>
  </si>
  <si>
    <t>たばこ</t>
  </si>
  <si>
    <t>繊維工業製品</t>
  </si>
  <si>
    <t>家具・装備品</t>
  </si>
  <si>
    <t>紙加工品</t>
  </si>
  <si>
    <t>化学肥料</t>
  </si>
  <si>
    <t>合成樹脂</t>
  </si>
  <si>
    <t>化学繊維</t>
  </si>
  <si>
    <t>医薬品</t>
  </si>
  <si>
    <t>石油製品</t>
  </si>
  <si>
    <t>石炭製品</t>
  </si>
  <si>
    <t>プラスチック製品</t>
  </si>
  <si>
    <t>ゴム製品</t>
  </si>
  <si>
    <t>ガラス・ガラス製品</t>
  </si>
  <si>
    <t>セメント・セメント製品</t>
  </si>
  <si>
    <t>陶磁器</t>
  </si>
  <si>
    <t>銑鉄・粗鋼</t>
  </si>
  <si>
    <t>鋼材</t>
  </si>
  <si>
    <t>非鉄金属製錬・精製</t>
  </si>
  <si>
    <t>非鉄金属加工製品</t>
  </si>
  <si>
    <t>その他の金属製品</t>
  </si>
  <si>
    <t>不動産仲介及び賃貸</t>
  </si>
  <si>
    <t>その他の対個人サービス</t>
  </si>
  <si>
    <t>事務用品</t>
  </si>
  <si>
    <t>分類不明</t>
  </si>
  <si>
    <t>内生部門計</t>
  </si>
  <si>
    <t>雇用者所得</t>
    <rPh sb="0" eb="3">
      <t>コヨウシャ</t>
    </rPh>
    <rPh sb="3" eb="5">
      <t>ショトク</t>
    </rPh>
    <phoneticPr fontId="6"/>
  </si>
  <si>
    <t>畜産</t>
  </si>
  <si>
    <t>住宅賃貸料</t>
  </si>
  <si>
    <t>介護</t>
  </si>
  <si>
    <t>石炭・原油・天然ガス</t>
  </si>
  <si>
    <t>パルプ・紙・板紙・加工紙</t>
  </si>
  <si>
    <t>印刷・製版・製本</t>
  </si>
  <si>
    <t>無機化学工業製品</t>
  </si>
  <si>
    <t>その他の窯業・土石製品</t>
  </si>
  <si>
    <t>その他の鉄鋼製品</t>
  </si>
  <si>
    <t>住宅賃貸料（帰属家賃）</t>
  </si>
  <si>
    <t>洗濯・理容・美容・浴場業</t>
  </si>
  <si>
    <t>直接効果</t>
    <rPh sb="0" eb="2">
      <t>チョクセツ</t>
    </rPh>
    <rPh sb="2" eb="4">
      <t>コウカ</t>
    </rPh>
    <phoneticPr fontId="2"/>
  </si>
  <si>
    <t>所得増加額</t>
    <rPh sb="0" eb="2">
      <t>ショトク</t>
    </rPh>
    <rPh sb="2" eb="4">
      <t>ゾウカ</t>
    </rPh>
    <rPh sb="4" eb="5">
      <t>ガク</t>
    </rPh>
    <phoneticPr fontId="2"/>
  </si>
  <si>
    <t>消費増加額</t>
    <rPh sb="0" eb="2">
      <t>ショウヒ</t>
    </rPh>
    <rPh sb="2" eb="4">
      <t>ゾウカ</t>
    </rPh>
    <rPh sb="4" eb="5">
      <t>ガク</t>
    </rPh>
    <phoneticPr fontId="2"/>
  </si>
  <si>
    <t>総合効果</t>
    <rPh sb="0" eb="2">
      <t>ソウゴウ</t>
    </rPh>
    <rPh sb="2" eb="4">
      <t>コウカ</t>
    </rPh>
    <phoneticPr fontId="2"/>
  </si>
  <si>
    <t>所得率</t>
    <rPh sb="0" eb="2">
      <t>ショトク</t>
    </rPh>
    <rPh sb="2" eb="3">
      <t>リツ</t>
    </rPh>
    <phoneticPr fontId="2"/>
  </si>
  <si>
    <t>粗付加価値誘発額</t>
    <rPh sb="0" eb="1">
      <t>ソ</t>
    </rPh>
    <rPh sb="1" eb="3">
      <t>フカ</t>
    </rPh>
    <rPh sb="3" eb="5">
      <t>カチ</t>
    </rPh>
    <rPh sb="5" eb="7">
      <t>ユウハツ</t>
    </rPh>
    <rPh sb="7" eb="8">
      <t>ガク</t>
    </rPh>
    <phoneticPr fontId="2"/>
  </si>
  <si>
    <t>億円</t>
    <rPh sb="0" eb="2">
      <t>オクエン</t>
    </rPh>
    <phoneticPr fontId="2"/>
  </si>
  <si>
    <t>百万円</t>
    <rPh sb="0" eb="3">
      <t>ヒャクマンエン</t>
    </rPh>
    <phoneticPr fontId="2"/>
  </si>
  <si>
    <t>万円</t>
    <rPh sb="0" eb="2">
      <t>マンエン</t>
    </rPh>
    <phoneticPr fontId="2"/>
  </si>
  <si>
    <t>千円</t>
    <rPh sb="0" eb="2">
      <t>センエン</t>
    </rPh>
    <phoneticPr fontId="2"/>
  </si>
  <si>
    <t>試算結果</t>
    <rPh sb="0" eb="2">
      <t>シサン</t>
    </rPh>
    <rPh sb="2" eb="4">
      <t>ケッカ</t>
    </rPh>
    <phoneticPr fontId="2"/>
  </si>
  <si>
    <t>雇用誘発人数</t>
    <rPh sb="0" eb="2">
      <t>コヨウ</t>
    </rPh>
    <rPh sb="2" eb="4">
      <t>ユウハツ</t>
    </rPh>
    <rPh sb="4" eb="6">
      <t>ニンズウ</t>
    </rPh>
    <phoneticPr fontId="2"/>
  </si>
  <si>
    <t>第１次
間接効果</t>
    <rPh sb="0" eb="1">
      <t>ダイ</t>
    </rPh>
    <rPh sb="2" eb="3">
      <t>ジ</t>
    </rPh>
    <rPh sb="4" eb="6">
      <t>カンセツ</t>
    </rPh>
    <rPh sb="6" eb="8">
      <t>コウカ</t>
    </rPh>
    <phoneticPr fontId="2"/>
  </si>
  <si>
    <t>第２次
間接効果</t>
    <rPh sb="0" eb="1">
      <t>ダイ</t>
    </rPh>
    <rPh sb="2" eb="3">
      <t>ジ</t>
    </rPh>
    <rPh sb="4" eb="6">
      <t>カンセツ</t>
    </rPh>
    <rPh sb="6" eb="8">
      <t>コウカ</t>
    </rPh>
    <phoneticPr fontId="2"/>
  </si>
  <si>
    <t>粗付加価値
誘発額</t>
    <rPh sb="0" eb="1">
      <t>ソ</t>
    </rPh>
    <rPh sb="1" eb="3">
      <t>フカ</t>
    </rPh>
    <rPh sb="3" eb="5">
      <t>カチ</t>
    </rPh>
    <rPh sb="6" eb="8">
      <t>ユウハツ</t>
    </rPh>
    <rPh sb="8" eb="9">
      <t>ガク</t>
    </rPh>
    <phoneticPr fontId="2"/>
  </si>
  <si>
    <t>①</t>
    <phoneticPr fontId="2"/>
  </si>
  <si>
    <t>②</t>
    <phoneticPr fontId="2"/>
  </si>
  <si>
    <t>項　目</t>
    <rPh sb="0" eb="1">
      <t>コウ</t>
    </rPh>
    <rPh sb="2" eb="3">
      <t>メ</t>
    </rPh>
    <phoneticPr fontId="2"/>
  </si>
  <si>
    <t>Rank</t>
    <phoneticPr fontId="2"/>
  </si>
  <si>
    <t>第１次間接</t>
    <rPh sb="0" eb="1">
      <t>ダイ</t>
    </rPh>
    <rPh sb="2" eb="3">
      <t>ジ</t>
    </rPh>
    <rPh sb="3" eb="5">
      <t>カンセツ</t>
    </rPh>
    <phoneticPr fontId="2"/>
  </si>
  <si>
    <t>第２次間接</t>
    <rPh sb="0" eb="1">
      <t>ダイ</t>
    </rPh>
    <rPh sb="2" eb="3">
      <t>ジ</t>
    </rPh>
    <rPh sb="3" eb="5">
      <t>カンセツ</t>
    </rPh>
    <phoneticPr fontId="2"/>
  </si>
  <si>
    <t>その他</t>
    <rPh sb="2" eb="3">
      <t>ホカ</t>
    </rPh>
    <phoneticPr fontId="2"/>
  </si>
  <si>
    <t>部門名</t>
    <rPh sb="0" eb="2">
      <t>ブモン</t>
    </rPh>
    <rPh sb="2" eb="3">
      <t>メイ</t>
    </rPh>
    <phoneticPr fontId="2"/>
  </si>
  <si>
    <t>第１次間接効果</t>
    <rPh sb="0" eb="1">
      <t>ダイ</t>
    </rPh>
    <rPh sb="2" eb="3">
      <t>ジ</t>
    </rPh>
    <rPh sb="3" eb="5">
      <t>カンセツ</t>
    </rPh>
    <rPh sb="5" eb="7">
      <t>コウカ</t>
    </rPh>
    <phoneticPr fontId="2"/>
  </si>
  <si>
    <t>第２次間接効果</t>
    <rPh sb="0" eb="1">
      <t>ダイ</t>
    </rPh>
    <rPh sb="2" eb="3">
      <t>ジ</t>
    </rPh>
    <rPh sb="3" eb="5">
      <t>カンセツ</t>
    </rPh>
    <rPh sb="5" eb="7">
      <t>コウカ</t>
    </rPh>
    <phoneticPr fontId="2"/>
  </si>
  <si>
    <t>総合効果</t>
    <rPh sb="0" eb="2">
      <t>ソウゴウ</t>
    </rPh>
    <rPh sb="2" eb="4">
      <t>コウカ</t>
    </rPh>
    <phoneticPr fontId="2"/>
  </si>
  <si>
    <t>分析に利用した産業連関表と各種係数</t>
    <rPh sb="0" eb="2">
      <t>ブンセキ</t>
    </rPh>
    <rPh sb="3" eb="5">
      <t>リヨウ</t>
    </rPh>
    <rPh sb="7" eb="9">
      <t>サンギョウ</t>
    </rPh>
    <rPh sb="9" eb="11">
      <t>レンカン</t>
    </rPh>
    <rPh sb="11" eb="12">
      <t>ヒョウ</t>
    </rPh>
    <rPh sb="13" eb="15">
      <t>カクシュ</t>
    </rPh>
    <rPh sb="15" eb="17">
      <t>ケイスウ</t>
    </rPh>
    <phoneticPr fontId="2"/>
  </si>
  <si>
    <t>・県民所得係数　</t>
    <rPh sb="1" eb="3">
      <t>ケンミン</t>
    </rPh>
    <rPh sb="3" eb="5">
      <t>ショトク</t>
    </rPh>
    <rPh sb="5" eb="7">
      <t>ケイスウ</t>
    </rPh>
    <phoneticPr fontId="2"/>
  </si>
  <si>
    <t>・消費転換係数</t>
    <rPh sb="1" eb="3">
      <t>ショウヒ</t>
    </rPh>
    <rPh sb="3" eb="5">
      <t>テンカン</t>
    </rPh>
    <rPh sb="5" eb="7">
      <t>ケイスウ</t>
    </rPh>
    <phoneticPr fontId="2"/>
  </si>
  <si>
    <t>価格変換
（ﾃﾞﾌﾚｰﾀ）</t>
    <rPh sb="0" eb="2">
      <t>カカク</t>
    </rPh>
    <rPh sb="2" eb="4">
      <t>ヘンカン</t>
    </rPh>
    <phoneticPr fontId="2"/>
  </si>
  <si>
    <t>価格変換</t>
    <rPh sb="0" eb="2">
      <t>カカク</t>
    </rPh>
    <rPh sb="2" eb="4">
      <t>ヘンカン</t>
    </rPh>
    <phoneticPr fontId="2"/>
  </si>
  <si>
    <t>従業者のうち県内在住者の所得</t>
    <rPh sb="0" eb="3">
      <t>ジュウギョウシャ</t>
    </rPh>
    <rPh sb="6" eb="8">
      <t>ケンナイ</t>
    </rPh>
    <rPh sb="8" eb="11">
      <t>ザイジュウシャ</t>
    </rPh>
    <rPh sb="12" eb="14">
      <t>ショトク</t>
    </rPh>
    <phoneticPr fontId="2"/>
  </si>
  <si>
    <t>所得のうち
貯蓄を除く
消費増加額</t>
    <rPh sb="0" eb="2">
      <t>ショトク</t>
    </rPh>
    <rPh sb="6" eb="8">
      <t>チョチク</t>
    </rPh>
    <rPh sb="9" eb="10">
      <t>ノゾ</t>
    </rPh>
    <rPh sb="12" eb="14">
      <t>ショウヒ</t>
    </rPh>
    <rPh sb="14" eb="16">
      <t>ゾウカ</t>
    </rPh>
    <rPh sb="16" eb="17">
      <t>ガク</t>
    </rPh>
    <phoneticPr fontId="2"/>
  </si>
  <si>
    <t>消費ﾊﾟﾀｰﾝ</t>
    <rPh sb="0" eb="2">
      <t>ショウヒ</t>
    </rPh>
    <phoneticPr fontId="2"/>
  </si>
  <si>
    <t>計</t>
    <rPh sb="0" eb="1">
      <t>ケイ</t>
    </rPh>
    <phoneticPr fontId="2"/>
  </si>
  <si>
    <t>はじめに</t>
    <phoneticPr fontId="2"/>
  </si>
  <si>
    <t>操作説明</t>
    <rPh sb="0" eb="2">
      <t>ソウサ</t>
    </rPh>
    <rPh sb="2" eb="4">
      <t>セツメイ</t>
    </rPh>
    <phoneticPr fontId="2"/>
  </si>
  <si>
    <t>千円、万円、百万円、億円単位のいずれかを選択してください。</t>
    <rPh sb="0" eb="2">
      <t>センエン</t>
    </rPh>
    <rPh sb="3" eb="5">
      <t>マンエン</t>
    </rPh>
    <rPh sb="6" eb="9">
      <t>ヒャクマンエン</t>
    </rPh>
    <rPh sb="10" eb="12">
      <t>オクエン</t>
    </rPh>
    <rPh sb="12" eb="14">
      <t>タンイ</t>
    </rPh>
    <rPh sb="20" eb="22">
      <t>センタク</t>
    </rPh>
    <phoneticPr fontId="2"/>
  </si>
  <si>
    <t>報告書が表示され、A４サイズで印刷することができます。</t>
    <rPh sb="0" eb="3">
      <t>ホウコクショ</t>
    </rPh>
    <rPh sb="4" eb="6">
      <t>ヒョウジ</t>
    </rPh>
    <rPh sb="15" eb="17">
      <t>インサツ</t>
    </rPh>
    <phoneticPr fontId="2"/>
  </si>
  <si>
    <t>消費増加額
のうち
県内自給分</t>
    <rPh sb="0" eb="2">
      <t>ショウヒ</t>
    </rPh>
    <rPh sb="2" eb="4">
      <t>ゾウカ</t>
    </rPh>
    <rPh sb="4" eb="5">
      <t>ガク</t>
    </rPh>
    <rPh sb="10" eb="12">
      <t>ケンナイ</t>
    </rPh>
    <rPh sb="12" eb="14">
      <t>ジキュウ</t>
    </rPh>
    <rPh sb="14" eb="15">
      <t>ブン</t>
    </rPh>
    <phoneticPr fontId="2"/>
  </si>
  <si>
    <t>埼玉県の波及効果を計算するに際しての基礎的なデータが保存されています。</t>
    <rPh sb="0" eb="2">
      <t>サイタマ</t>
    </rPh>
    <rPh sb="2" eb="3">
      <t>ケン</t>
    </rPh>
    <rPh sb="4" eb="6">
      <t>ハキュウ</t>
    </rPh>
    <rPh sb="6" eb="8">
      <t>コウカ</t>
    </rPh>
    <rPh sb="9" eb="11">
      <t>ケイサン</t>
    </rPh>
    <rPh sb="14" eb="15">
      <t>サイ</t>
    </rPh>
    <rPh sb="18" eb="21">
      <t>キソテキ</t>
    </rPh>
    <rPh sb="26" eb="28">
      <t>ホゾン</t>
    </rPh>
    <phoneticPr fontId="2"/>
  </si>
  <si>
    <t>留意事項</t>
    <rPh sb="0" eb="2">
      <t>リュウイ</t>
    </rPh>
    <rPh sb="2" eb="4">
      <t>ジコウ</t>
    </rPh>
    <phoneticPr fontId="2"/>
  </si>
  <si>
    <t>報告書の単位を４段階で選択することができます。</t>
    <rPh sb="0" eb="3">
      <t>ホウコクショ</t>
    </rPh>
    <rPh sb="4" eb="6">
      <t>タンイ</t>
    </rPh>
    <rPh sb="8" eb="10">
      <t>ダンカイ</t>
    </rPh>
    <rPh sb="11" eb="13">
      <t>センタク</t>
    </rPh>
    <phoneticPr fontId="2"/>
  </si>
  <si>
    <t>フローチャートと併用してみると分かりやすいです。</t>
    <rPh sb="8" eb="10">
      <t>ヘイヨウ</t>
    </rPh>
    <rPh sb="15" eb="16">
      <t>ワ</t>
    </rPh>
    <phoneticPr fontId="2"/>
  </si>
  <si>
    <t>お問い合わせ</t>
    <rPh sb="1" eb="2">
      <t>ト</t>
    </rPh>
    <rPh sb="3" eb="4">
      <t>ア</t>
    </rPh>
    <phoneticPr fontId="2"/>
  </si>
  <si>
    <t>埼玉県総務部統計課経済分析担当</t>
    <rPh sb="0" eb="3">
      <t>サイタマケン</t>
    </rPh>
    <rPh sb="3" eb="5">
      <t>ソウム</t>
    </rPh>
    <rPh sb="5" eb="6">
      <t>ブ</t>
    </rPh>
    <rPh sb="6" eb="8">
      <t>トウケイ</t>
    </rPh>
    <rPh sb="8" eb="9">
      <t>カ</t>
    </rPh>
    <rPh sb="9" eb="11">
      <t>ケイザイ</t>
    </rPh>
    <rPh sb="11" eb="13">
      <t>ブンセキ</t>
    </rPh>
    <rPh sb="13" eb="15">
      <t>タントウ</t>
    </rPh>
    <phoneticPr fontId="2"/>
  </si>
  <si>
    <t>☎</t>
    <phoneticPr fontId="2"/>
  </si>
  <si>
    <t>Fax</t>
    <phoneticPr fontId="2"/>
  </si>
  <si>
    <t>048-822-4104</t>
    <phoneticPr fontId="2"/>
  </si>
  <si>
    <t>048-830-2327</t>
    <phoneticPr fontId="2"/>
  </si>
  <si>
    <t>〒330-9301</t>
    <phoneticPr fontId="2"/>
  </si>
  <si>
    <t>埼玉県さいたま市浦和区高砂３丁目１５番１号</t>
    <rPh sb="0" eb="3">
      <t>サイタマケン</t>
    </rPh>
    <rPh sb="7" eb="8">
      <t>シ</t>
    </rPh>
    <rPh sb="8" eb="11">
      <t>ウラワク</t>
    </rPh>
    <rPh sb="11" eb="13">
      <t>タカサゴ</t>
    </rPh>
    <rPh sb="14" eb="16">
      <t>チョウメ</t>
    </rPh>
    <rPh sb="18" eb="19">
      <t>バン</t>
    </rPh>
    <rPh sb="20" eb="21">
      <t>ゴウ</t>
    </rPh>
    <phoneticPr fontId="2"/>
  </si>
  <si>
    <t>入力したタイトルは、報告書及びフローチャートに表示されます。</t>
    <rPh sb="0" eb="2">
      <t>ニュウリョク</t>
    </rPh>
    <rPh sb="10" eb="13">
      <t>ホウコクショ</t>
    </rPh>
    <rPh sb="13" eb="14">
      <t>オヨ</t>
    </rPh>
    <rPh sb="23" eb="25">
      <t>ヒョウジ</t>
    </rPh>
    <phoneticPr fontId="2"/>
  </si>
  <si>
    <t>・経済波及効果が達成されるまでの時間は、不明です。</t>
    <rPh sb="1" eb="3">
      <t>ケイザイ</t>
    </rPh>
    <rPh sb="3" eb="5">
      <t>ハキュウ</t>
    </rPh>
    <rPh sb="5" eb="7">
      <t>コウカ</t>
    </rPh>
    <rPh sb="8" eb="10">
      <t>タッセイ</t>
    </rPh>
    <rPh sb="16" eb="18">
      <t>ジカン</t>
    </rPh>
    <rPh sb="20" eb="22">
      <t>フメイ</t>
    </rPh>
    <phoneticPr fontId="2"/>
  </si>
  <si>
    <t>■</t>
    <phoneticPr fontId="2"/>
  </si>
  <si>
    <t>当分析ツールは、シート上段にあるリンクボタンをクリックし、必要なシートを表示して操作してください。</t>
    <rPh sb="0" eb="1">
      <t>トウ</t>
    </rPh>
    <rPh sb="1" eb="3">
      <t>ブンセキ</t>
    </rPh>
    <rPh sb="11" eb="13">
      <t>ジョウダン</t>
    </rPh>
    <rPh sb="29" eb="31">
      <t>ヒツヨウ</t>
    </rPh>
    <rPh sb="36" eb="38">
      <t>ヒョウジ</t>
    </rPh>
    <rPh sb="40" eb="42">
      <t>ソウサ</t>
    </rPh>
    <phoneticPr fontId="2"/>
  </si>
  <si>
    <t>経済波及効果の計算の流れをフローチャート形式で表示しています。</t>
    <rPh sb="0" eb="2">
      <t>ケイザイ</t>
    </rPh>
    <rPh sb="2" eb="4">
      <t>ハキュウ</t>
    </rPh>
    <rPh sb="4" eb="6">
      <t>コウカ</t>
    </rPh>
    <rPh sb="7" eb="9">
      <t>ケイサン</t>
    </rPh>
    <rPh sb="10" eb="11">
      <t>ナガ</t>
    </rPh>
    <rPh sb="20" eb="22">
      <t>ケイシキ</t>
    </rPh>
    <rPh sb="23" eb="25">
      <t>ヒョウジ</t>
    </rPh>
    <phoneticPr fontId="2"/>
  </si>
  <si>
    <t>埼玉県産業連関表に関する資料は、こちらのURLよりダウンロードできます。</t>
    <rPh sb="0" eb="3">
      <t>サイタマケン</t>
    </rPh>
    <rPh sb="3" eb="5">
      <t>サンギョウ</t>
    </rPh>
    <rPh sb="5" eb="7">
      <t>レンカン</t>
    </rPh>
    <rPh sb="7" eb="8">
      <t>ヒョウ</t>
    </rPh>
    <rPh sb="9" eb="10">
      <t>カン</t>
    </rPh>
    <rPh sb="12" eb="14">
      <t>シリョウ</t>
    </rPh>
    <phoneticPr fontId="2"/>
  </si>
  <si>
    <t>当分析ツールに関するお問い合わせは、下記のところにお願いします。</t>
    <rPh sb="0" eb="1">
      <t>トウ</t>
    </rPh>
    <rPh sb="1" eb="3">
      <t>ブンセキ</t>
    </rPh>
    <rPh sb="7" eb="8">
      <t>カン</t>
    </rPh>
    <rPh sb="11" eb="12">
      <t>ト</t>
    </rPh>
    <rPh sb="13" eb="14">
      <t>ア</t>
    </rPh>
    <rPh sb="18" eb="20">
      <t>カキ</t>
    </rPh>
    <rPh sb="26" eb="27">
      <t>ネガ</t>
    </rPh>
    <phoneticPr fontId="2"/>
  </si>
  <si>
    <t>A4サイズで印刷することができます。</t>
    <rPh sb="6" eb="8">
      <t>インサツ</t>
    </rPh>
    <phoneticPr fontId="2"/>
  </si>
  <si>
    <t>①</t>
    <phoneticPr fontId="2"/>
  </si>
  <si>
    <t>区　　分</t>
    <rPh sb="0" eb="1">
      <t>ク</t>
    </rPh>
    <rPh sb="3" eb="4">
      <t>ブン</t>
    </rPh>
    <phoneticPr fontId="2"/>
  </si>
  <si>
    <t>酪農（生乳を生産し、出荷する）、肉用牛・豚・食鶏・蜜蜂・蚕・カブト虫の飼育、鶏卵・羊毛の生産</t>
    <rPh sb="0" eb="2">
      <t>ラクノウ</t>
    </rPh>
    <rPh sb="3" eb="5">
      <t>セイニュウ</t>
    </rPh>
    <rPh sb="6" eb="8">
      <t>セイサン</t>
    </rPh>
    <rPh sb="10" eb="12">
      <t>シュッカ</t>
    </rPh>
    <rPh sb="16" eb="18">
      <t>ニクヨウ</t>
    </rPh>
    <rPh sb="18" eb="19">
      <t>ウシ</t>
    </rPh>
    <rPh sb="20" eb="21">
      <t>ブタ</t>
    </rPh>
    <rPh sb="22" eb="23">
      <t>ショク</t>
    </rPh>
    <rPh sb="23" eb="24">
      <t>ニワトリ</t>
    </rPh>
    <rPh sb="25" eb="27">
      <t>ミツバチ</t>
    </rPh>
    <rPh sb="28" eb="29">
      <t>カイコ</t>
    </rPh>
    <rPh sb="33" eb="34">
      <t>ムシ</t>
    </rPh>
    <rPh sb="35" eb="37">
      <t>シイク</t>
    </rPh>
    <rPh sb="38" eb="40">
      <t>ケイラン</t>
    </rPh>
    <rPh sb="41" eb="42">
      <t>ヒツジ</t>
    </rPh>
    <rPh sb="42" eb="43">
      <t>ケ</t>
    </rPh>
    <rPh sb="44" eb="46">
      <t>セイサン</t>
    </rPh>
    <phoneticPr fontId="2"/>
  </si>
  <si>
    <t>石炭・亜炭・原油・天然ガスの掘採</t>
    <rPh sb="0" eb="2">
      <t>セキタン</t>
    </rPh>
    <rPh sb="3" eb="4">
      <t>ア</t>
    </rPh>
    <rPh sb="4" eb="5">
      <t>タン</t>
    </rPh>
    <rPh sb="6" eb="8">
      <t>ゲンユ</t>
    </rPh>
    <rPh sb="9" eb="11">
      <t>テンネン</t>
    </rPh>
    <rPh sb="14" eb="15">
      <t>クツ</t>
    </rPh>
    <rPh sb="15" eb="16">
      <t>サイ</t>
    </rPh>
    <phoneticPr fontId="2"/>
  </si>
  <si>
    <t>アンモニア、アンモニア水、窒素質・りん酸質肥料、複合肥料</t>
    <rPh sb="11" eb="12">
      <t>スイ</t>
    </rPh>
    <rPh sb="13" eb="15">
      <t>チッソ</t>
    </rPh>
    <rPh sb="15" eb="16">
      <t>シツ</t>
    </rPh>
    <rPh sb="19" eb="20">
      <t>サン</t>
    </rPh>
    <rPh sb="20" eb="21">
      <t>シツ</t>
    </rPh>
    <rPh sb="21" eb="23">
      <t>ヒリョウ</t>
    </rPh>
    <rPh sb="24" eb="26">
      <t>フクゴウ</t>
    </rPh>
    <rPh sb="26" eb="28">
      <t>ヒリョウ</t>
    </rPh>
    <phoneticPr fontId="2"/>
  </si>
  <si>
    <t>エチレン、プロピレン、ブタン、純ベンゼン、純トルエン、キシレン</t>
    <rPh sb="15" eb="16">
      <t>ジュン</t>
    </rPh>
    <rPh sb="21" eb="22">
      <t>ジュン</t>
    </rPh>
    <phoneticPr fontId="2"/>
  </si>
  <si>
    <t>レーヨン、アセテート、ナイロン・ポリエステル・アクリル・ビニロン・ポリプロピレン長繊維糸・短繊維</t>
    <rPh sb="40" eb="41">
      <t>チョウ</t>
    </rPh>
    <rPh sb="41" eb="43">
      <t>センイ</t>
    </rPh>
    <rPh sb="43" eb="44">
      <t>イト</t>
    </rPh>
    <rPh sb="45" eb="46">
      <t>タン</t>
    </rPh>
    <rPh sb="46" eb="48">
      <t>センイ</t>
    </rPh>
    <phoneticPr fontId="2"/>
  </si>
  <si>
    <t>内服薬、注射剤、外用薬、殺虫剤（農薬除く）、蚊取り線香、ワクチン、血清、漢方薬、動物用医薬品</t>
    <rPh sb="0" eb="3">
      <t>ナイフクヤク</t>
    </rPh>
    <rPh sb="4" eb="6">
      <t>チュウシャ</t>
    </rPh>
    <rPh sb="6" eb="7">
      <t>ザイ</t>
    </rPh>
    <rPh sb="8" eb="11">
      <t>ガイヨウヤク</t>
    </rPh>
    <rPh sb="12" eb="15">
      <t>サッチュウザイ</t>
    </rPh>
    <rPh sb="16" eb="18">
      <t>ノウヤク</t>
    </rPh>
    <rPh sb="18" eb="19">
      <t>ノゾ</t>
    </rPh>
    <rPh sb="22" eb="24">
      <t>カト</t>
    </rPh>
    <rPh sb="25" eb="27">
      <t>センコウ</t>
    </rPh>
    <rPh sb="33" eb="35">
      <t>ケッセイ</t>
    </rPh>
    <rPh sb="36" eb="39">
      <t>カンポウヤク</t>
    </rPh>
    <rPh sb="40" eb="43">
      <t>ドウブツヨウ</t>
    </rPh>
    <rPh sb="43" eb="46">
      <t>イヤクヒン</t>
    </rPh>
    <phoneticPr fontId="2"/>
  </si>
  <si>
    <t>ガソリン、ジェット燃料油、灯油、軽油、A重油、B重油、C重油、ナフサ、液化石油ガス、グリース、潤滑油、アスファルト、パラフィン、石油ガス</t>
    <rPh sb="9" eb="11">
      <t>ネンリョウ</t>
    </rPh>
    <rPh sb="11" eb="12">
      <t>ユ</t>
    </rPh>
    <rPh sb="13" eb="15">
      <t>トウユ</t>
    </rPh>
    <rPh sb="16" eb="18">
      <t>ケイユ</t>
    </rPh>
    <rPh sb="20" eb="22">
      <t>ジュウユ</t>
    </rPh>
    <rPh sb="24" eb="26">
      <t>ジュウユ</t>
    </rPh>
    <rPh sb="28" eb="30">
      <t>ジュウユ</t>
    </rPh>
    <rPh sb="35" eb="37">
      <t>エキカ</t>
    </rPh>
    <rPh sb="37" eb="39">
      <t>セキユ</t>
    </rPh>
    <rPh sb="47" eb="50">
      <t>ジュンカツユ</t>
    </rPh>
    <rPh sb="64" eb="66">
      <t>セキユ</t>
    </rPh>
    <phoneticPr fontId="2"/>
  </si>
  <si>
    <t>銑鉄（電気炉銑、高炉銑）、フェロアロイ、粗鋼（普通鋼粗鋼、特殊鋼粗鋼）</t>
    <rPh sb="0" eb="2">
      <t>センテツ</t>
    </rPh>
    <rPh sb="3" eb="5">
      <t>デンキ</t>
    </rPh>
    <rPh sb="5" eb="6">
      <t>ロ</t>
    </rPh>
    <rPh sb="6" eb="7">
      <t>セン</t>
    </rPh>
    <rPh sb="8" eb="10">
      <t>コウロ</t>
    </rPh>
    <rPh sb="10" eb="11">
      <t>セン</t>
    </rPh>
    <rPh sb="20" eb="22">
      <t>ソコウ</t>
    </rPh>
    <rPh sb="23" eb="25">
      <t>フツウ</t>
    </rPh>
    <rPh sb="25" eb="26">
      <t>コウ</t>
    </rPh>
    <rPh sb="26" eb="28">
      <t>ソコウ</t>
    </rPh>
    <rPh sb="29" eb="31">
      <t>トクシュ</t>
    </rPh>
    <rPh sb="31" eb="32">
      <t>コウ</t>
    </rPh>
    <rPh sb="32" eb="34">
      <t>ソコウ</t>
    </rPh>
    <phoneticPr fontId="2"/>
  </si>
  <si>
    <t>金、銀、銅、鉛、亜鉛、アルミニウム、イリジウム、ウラン、オスミウム、カドミウム、クロム、ゲルマニウム、すず、マグネシウム、ニッケル、マンガン、ベリリウム、チタン</t>
    <rPh sb="0" eb="1">
      <t>キン</t>
    </rPh>
    <rPh sb="2" eb="3">
      <t>ギン</t>
    </rPh>
    <rPh sb="4" eb="5">
      <t>ドウ</t>
    </rPh>
    <rPh sb="6" eb="7">
      <t>ナマリ</t>
    </rPh>
    <rPh sb="8" eb="10">
      <t>アエン</t>
    </rPh>
    <phoneticPr fontId="2"/>
  </si>
  <si>
    <t>普通乗用車、小型乗用車、軽乗用車</t>
    <rPh sb="0" eb="2">
      <t>フツウ</t>
    </rPh>
    <rPh sb="2" eb="5">
      <t>ジョウヨウシャ</t>
    </rPh>
    <rPh sb="6" eb="8">
      <t>コガタ</t>
    </rPh>
    <rPh sb="8" eb="11">
      <t>ジョウヨウシャ</t>
    </rPh>
    <rPh sb="12" eb="13">
      <t>ケイ</t>
    </rPh>
    <rPh sb="13" eb="15">
      <t>ジョウヨウ</t>
    </rPh>
    <rPh sb="15" eb="16">
      <t>シャ</t>
    </rPh>
    <phoneticPr fontId="2"/>
  </si>
  <si>
    <t>タンカー、カーフェリー、貨物船、監視船、汽船、客船、軍艦、救難船、給油船、工作船、ボート、ヨット、小型木造船、モーターボート、遊覧船、漁船、舶用ディーゼル機関、電気点火機関、タービン</t>
    <rPh sb="12" eb="14">
      <t>カモツ</t>
    </rPh>
    <rPh sb="14" eb="15">
      <t>セン</t>
    </rPh>
    <rPh sb="16" eb="18">
      <t>カンシ</t>
    </rPh>
    <rPh sb="18" eb="19">
      <t>セン</t>
    </rPh>
    <rPh sb="20" eb="22">
      <t>キセン</t>
    </rPh>
    <rPh sb="23" eb="25">
      <t>キャクセン</t>
    </rPh>
    <rPh sb="26" eb="28">
      <t>グンカン</t>
    </rPh>
    <rPh sb="29" eb="31">
      <t>キュウナン</t>
    </rPh>
    <rPh sb="31" eb="32">
      <t>セン</t>
    </rPh>
    <rPh sb="33" eb="35">
      <t>キュウユ</t>
    </rPh>
    <rPh sb="35" eb="36">
      <t>セン</t>
    </rPh>
    <rPh sb="37" eb="39">
      <t>コウサク</t>
    </rPh>
    <rPh sb="39" eb="40">
      <t>セン</t>
    </rPh>
    <rPh sb="49" eb="51">
      <t>コガタ</t>
    </rPh>
    <rPh sb="51" eb="53">
      <t>モクゾウ</t>
    </rPh>
    <rPh sb="53" eb="54">
      <t>セン</t>
    </rPh>
    <rPh sb="63" eb="65">
      <t>ユウラン</t>
    </rPh>
    <rPh sb="65" eb="66">
      <t>セン</t>
    </rPh>
    <rPh sb="67" eb="69">
      <t>ギョセン</t>
    </rPh>
    <rPh sb="70" eb="72">
      <t>ハクヨウ</t>
    </rPh>
    <rPh sb="77" eb="79">
      <t>キカン</t>
    </rPh>
    <rPh sb="80" eb="82">
      <t>デンキ</t>
    </rPh>
    <rPh sb="82" eb="84">
      <t>テンカ</t>
    </rPh>
    <rPh sb="84" eb="86">
      <t>キカン</t>
    </rPh>
    <phoneticPr fontId="2"/>
  </si>
  <si>
    <t>穀類</t>
    <rPh sb="0" eb="2">
      <t>コクルイ</t>
    </rPh>
    <phoneticPr fontId="2"/>
  </si>
  <si>
    <t>いも・豆類</t>
    <rPh sb="3" eb="4">
      <t>マメ</t>
    </rPh>
    <rPh sb="4" eb="5">
      <t>ルイ</t>
    </rPh>
    <phoneticPr fontId="2"/>
  </si>
  <si>
    <t>野菜</t>
    <rPh sb="0" eb="2">
      <t>ヤサイ</t>
    </rPh>
    <phoneticPr fontId="2"/>
  </si>
  <si>
    <t>果実</t>
    <rPh sb="0" eb="2">
      <t>カジツ</t>
    </rPh>
    <phoneticPr fontId="2"/>
  </si>
  <si>
    <t>その他の食用作物</t>
    <rPh sb="2" eb="3">
      <t>ホカ</t>
    </rPh>
    <rPh sb="4" eb="6">
      <t>ショクヨウ</t>
    </rPh>
    <rPh sb="6" eb="8">
      <t>サクモツ</t>
    </rPh>
    <phoneticPr fontId="2"/>
  </si>
  <si>
    <t>非食用作物</t>
    <rPh sb="0" eb="1">
      <t>ヒ</t>
    </rPh>
    <rPh sb="1" eb="3">
      <t>ショクヨウ</t>
    </rPh>
    <rPh sb="3" eb="5">
      <t>サクモツ</t>
    </rPh>
    <phoneticPr fontId="2"/>
  </si>
  <si>
    <t>米、稲わら、小麦、大麦、裸麦</t>
    <rPh sb="0" eb="1">
      <t>コメ</t>
    </rPh>
    <rPh sb="2" eb="3">
      <t>イネ</t>
    </rPh>
    <rPh sb="6" eb="8">
      <t>コムギ</t>
    </rPh>
    <rPh sb="9" eb="11">
      <t>オオムギ</t>
    </rPh>
    <rPh sb="12" eb="13">
      <t>ハダカ</t>
    </rPh>
    <rPh sb="13" eb="14">
      <t>ムギ</t>
    </rPh>
    <phoneticPr fontId="2"/>
  </si>
  <si>
    <t>畜産</t>
    <rPh sb="0" eb="2">
      <t>チクサン</t>
    </rPh>
    <phoneticPr fontId="2"/>
  </si>
  <si>
    <t>農業サービス</t>
    <rPh sb="0" eb="2">
      <t>ノウギョウ</t>
    </rPh>
    <phoneticPr fontId="2"/>
  </si>
  <si>
    <t>育林</t>
    <rPh sb="0" eb="1">
      <t>イク</t>
    </rPh>
    <rPh sb="1" eb="2">
      <t>リン</t>
    </rPh>
    <phoneticPr fontId="2"/>
  </si>
  <si>
    <t>素材</t>
    <rPh sb="0" eb="2">
      <t>ソザイ</t>
    </rPh>
    <phoneticPr fontId="2"/>
  </si>
  <si>
    <t>特用林産物</t>
    <rPh sb="0" eb="2">
      <t>トクヨウ</t>
    </rPh>
    <rPh sb="2" eb="3">
      <t>リン</t>
    </rPh>
    <rPh sb="3" eb="5">
      <t>サンブツ</t>
    </rPh>
    <phoneticPr fontId="2"/>
  </si>
  <si>
    <t>海面漁業</t>
    <rPh sb="0" eb="2">
      <t>カイメン</t>
    </rPh>
    <rPh sb="2" eb="4">
      <t>ギョギョウ</t>
    </rPh>
    <phoneticPr fontId="2"/>
  </si>
  <si>
    <t>内水面漁業</t>
    <rPh sb="0" eb="3">
      <t>ナイスイメン</t>
    </rPh>
    <rPh sb="3" eb="5">
      <t>ギョギョウ</t>
    </rPh>
    <phoneticPr fontId="2"/>
  </si>
  <si>
    <t>砂利・砕石</t>
    <rPh sb="0" eb="2">
      <t>ジャリ</t>
    </rPh>
    <rPh sb="3" eb="4">
      <t>クダ</t>
    </rPh>
    <rPh sb="4" eb="5">
      <t>イシ</t>
    </rPh>
    <phoneticPr fontId="2"/>
  </si>
  <si>
    <t>畜産食料品</t>
    <rPh sb="0" eb="2">
      <t>チクサン</t>
    </rPh>
    <rPh sb="2" eb="5">
      <t>ショクリョウヒン</t>
    </rPh>
    <phoneticPr fontId="2"/>
  </si>
  <si>
    <t>水産食料品</t>
    <rPh sb="0" eb="2">
      <t>スイサン</t>
    </rPh>
    <rPh sb="2" eb="5">
      <t>ショクリョウヒン</t>
    </rPh>
    <phoneticPr fontId="2"/>
  </si>
  <si>
    <t>精穀・製粉</t>
    <rPh sb="0" eb="1">
      <t>セイ</t>
    </rPh>
    <rPh sb="1" eb="2">
      <t>コク</t>
    </rPh>
    <rPh sb="3" eb="5">
      <t>セイフン</t>
    </rPh>
    <phoneticPr fontId="2"/>
  </si>
  <si>
    <t>めん・パン・菓子類</t>
    <rPh sb="6" eb="9">
      <t>カシルイ</t>
    </rPh>
    <phoneticPr fontId="2"/>
  </si>
  <si>
    <t>農産保存食料品</t>
    <rPh sb="0" eb="2">
      <t>ノウサン</t>
    </rPh>
    <rPh sb="2" eb="4">
      <t>ホゾン</t>
    </rPh>
    <rPh sb="4" eb="7">
      <t>ショクリョウヒン</t>
    </rPh>
    <phoneticPr fontId="2"/>
  </si>
  <si>
    <t>砂糖・油脂・調味料類</t>
    <rPh sb="0" eb="2">
      <t>サトウ</t>
    </rPh>
    <rPh sb="3" eb="5">
      <t>ユシ</t>
    </rPh>
    <rPh sb="6" eb="9">
      <t>チョウミリョウ</t>
    </rPh>
    <rPh sb="9" eb="10">
      <t>ルイ</t>
    </rPh>
    <phoneticPr fontId="2"/>
  </si>
  <si>
    <t>その他の食料品</t>
    <rPh sb="2" eb="3">
      <t>ホカ</t>
    </rPh>
    <rPh sb="4" eb="7">
      <t>ショクリョウヒン</t>
    </rPh>
    <phoneticPr fontId="2"/>
  </si>
  <si>
    <t>酒類</t>
    <rPh sb="0" eb="1">
      <t>サケ</t>
    </rPh>
    <rPh sb="1" eb="2">
      <t>ルイ</t>
    </rPh>
    <phoneticPr fontId="2"/>
  </si>
  <si>
    <t>その他の飲料</t>
    <rPh sb="2" eb="3">
      <t>ホカ</t>
    </rPh>
    <rPh sb="4" eb="6">
      <t>インリョウ</t>
    </rPh>
    <phoneticPr fontId="2"/>
  </si>
  <si>
    <t>織物</t>
    <rPh sb="0" eb="2">
      <t>オリモノ</t>
    </rPh>
    <phoneticPr fontId="2"/>
  </si>
  <si>
    <t>ニット生地</t>
    <rPh sb="3" eb="5">
      <t>キジ</t>
    </rPh>
    <phoneticPr fontId="2"/>
  </si>
  <si>
    <t>染色整理</t>
    <rPh sb="0" eb="2">
      <t>センショク</t>
    </rPh>
    <rPh sb="2" eb="4">
      <t>セイリ</t>
    </rPh>
    <phoneticPr fontId="2"/>
  </si>
  <si>
    <t>その他の繊維工業製品</t>
    <rPh sb="2" eb="3">
      <t>ホカ</t>
    </rPh>
    <rPh sb="4" eb="6">
      <t>センイ</t>
    </rPh>
    <rPh sb="6" eb="8">
      <t>コウギョウ</t>
    </rPh>
    <rPh sb="8" eb="10">
      <t>セイヒン</t>
    </rPh>
    <phoneticPr fontId="2"/>
  </si>
  <si>
    <t>その他の衣服・身の回り品</t>
    <rPh sb="2" eb="3">
      <t>ホカ</t>
    </rPh>
    <rPh sb="4" eb="6">
      <t>イフク</t>
    </rPh>
    <rPh sb="7" eb="8">
      <t>ミ</t>
    </rPh>
    <rPh sb="9" eb="10">
      <t>マワ</t>
    </rPh>
    <rPh sb="11" eb="12">
      <t>ヒン</t>
    </rPh>
    <phoneticPr fontId="2"/>
  </si>
  <si>
    <t>その他の繊維既製品</t>
    <rPh sb="2" eb="3">
      <t>ホカ</t>
    </rPh>
    <rPh sb="4" eb="6">
      <t>センイ</t>
    </rPh>
    <rPh sb="6" eb="9">
      <t>キセイヒン</t>
    </rPh>
    <phoneticPr fontId="2"/>
  </si>
  <si>
    <t>その他の木製品</t>
    <rPh sb="2" eb="3">
      <t>ホカ</t>
    </rPh>
    <rPh sb="4" eb="7">
      <t>モクセイヒン</t>
    </rPh>
    <phoneticPr fontId="2"/>
  </si>
  <si>
    <t>紙・板紙</t>
    <rPh sb="0" eb="1">
      <t>カミ</t>
    </rPh>
    <rPh sb="2" eb="3">
      <t>イタ</t>
    </rPh>
    <rPh sb="3" eb="4">
      <t>カミ</t>
    </rPh>
    <phoneticPr fontId="2"/>
  </si>
  <si>
    <t>加工紙</t>
    <rPh sb="0" eb="2">
      <t>カコウ</t>
    </rPh>
    <rPh sb="2" eb="3">
      <t>シ</t>
    </rPh>
    <phoneticPr fontId="2"/>
  </si>
  <si>
    <t>紙製容器</t>
    <rPh sb="0" eb="1">
      <t>カミ</t>
    </rPh>
    <rPh sb="1" eb="2">
      <t>セイ</t>
    </rPh>
    <rPh sb="2" eb="4">
      <t>ヨウキ</t>
    </rPh>
    <phoneticPr fontId="2"/>
  </si>
  <si>
    <t>その他の紙加工品</t>
    <rPh sb="2" eb="3">
      <t>ホカ</t>
    </rPh>
    <rPh sb="4" eb="5">
      <t>カミ</t>
    </rPh>
    <rPh sb="5" eb="7">
      <t>カコウ</t>
    </rPh>
    <rPh sb="7" eb="8">
      <t>ヒン</t>
    </rPh>
    <phoneticPr fontId="2"/>
  </si>
  <si>
    <t>ソーダ工業製品</t>
    <rPh sb="3" eb="5">
      <t>コウギョウ</t>
    </rPh>
    <rPh sb="5" eb="7">
      <t>セイヒン</t>
    </rPh>
    <phoneticPr fontId="2"/>
  </si>
  <si>
    <t>その他の無機化学工業製品</t>
    <rPh sb="2" eb="3">
      <t>ホカ</t>
    </rPh>
    <rPh sb="4" eb="6">
      <t>ムキ</t>
    </rPh>
    <rPh sb="6" eb="8">
      <t>カガク</t>
    </rPh>
    <rPh sb="8" eb="10">
      <t>コウギョウ</t>
    </rPh>
    <rPh sb="10" eb="12">
      <t>セイヒン</t>
    </rPh>
    <phoneticPr fontId="2"/>
  </si>
  <si>
    <t>合成ゴム</t>
    <rPh sb="0" eb="2">
      <t>ゴウセイ</t>
    </rPh>
    <phoneticPr fontId="2"/>
  </si>
  <si>
    <t>その他の有機化学工業製品</t>
    <rPh sb="2" eb="3">
      <t>ホカ</t>
    </rPh>
    <rPh sb="4" eb="6">
      <t>ユウキ</t>
    </rPh>
    <rPh sb="6" eb="8">
      <t>カガク</t>
    </rPh>
    <rPh sb="8" eb="10">
      <t>コウギョウ</t>
    </rPh>
    <rPh sb="10" eb="12">
      <t>セイヒン</t>
    </rPh>
    <phoneticPr fontId="2"/>
  </si>
  <si>
    <t>塗料・印刷インキ</t>
    <rPh sb="0" eb="2">
      <t>トリョウ</t>
    </rPh>
    <rPh sb="3" eb="5">
      <t>インサツ</t>
    </rPh>
    <phoneticPr fontId="2"/>
  </si>
  <si>
    <t>農薬</t>
    <rPh sb="0" eb="2">
      <t>ノウヤク</t>
    </rPh>
    <phoneticPr fontId="2"/>
  </si>
  <si>
    <t>その他の化学最終製品</t>
    <rPh sb="2" eb="3">
      <t>ホカ</t>
    </rPh>
    <rPh sb="4" eb="6">
      <t>カガク</t>
    </rPh>
    <rPh sb="6" eb="8">
      <t>サイシュウ</t>
    </rPh>
    <rPh sb="8" eb="10">
      <t>セイヒン</t>
    </rPh>
    <phoneticPr fontId="2"/>
  </si>
  <si>
    <t>その他のゴム製品</t>
    <rPh sb="2" eb="3">
      <t>ホカ</t>
    </rPh>
    <rPh sb="6" eb="8">
      <t>セイヒン</t>
    </rPh>
    <phoneticPr fontId="2"/>
  </si>
  <si>
    <t>革製履物</t>
    <rPh sb="0" eb="2">
      <t>カワセイ</t>
    </rPh>
    <rPh sb="2" eb="4">
      <t>ハキモノ</t>
    </rPh>
    <phoneticPr fontId="2"/>
  </si>
  <si>
    <t>生コンクリート</t>
    <rPh sb="0" eb="1">
      <t>ナマ</t>
    </rPh>
    <phoneticPr fontId="2"/>
  </si>
  <si>
    <t>銑鉄・粗鋼</t>
    <rPh sb="0" eb="2">
      <t>センテツ</t>
    </rPh>
    <rPh sb="3" eb="5">
      <t>ソコウ</t>
    </rPh>
    <phoneticPr fontId="2"/>
  </si>
  <si>
    <t>鉄屑</t>
    <rPh sb="0" eb="2">
      <t>テツクズ</t>
    </rPh>
    <phoneticPr fontId="2"/>
  </si>
  <si>
    <t>熱間圧延鋼材</t>
    <rPh sb="0" eb="1">
      <t>ネッ</t>
    </rPh>
    <rPh sb="1" eb="2">
      <t>カン</t>
    </rPh>
    <rPh sb="2" eb="3">
      <t>アツ</t>
    </rPh>
    <rPh sb="3" eb="4">
      <t>ノ</t>
    </rPh>
    <rPh sb="4" eb="6">
      <t>コウザイ</t>
    </rPh>
    <phoneticPr fontId="2"/>
  </si>
  <si>
    <t>鋼管</t>
    <rPh sb="0" eb="2">
      <t>コウカン</t>
    </rPh>
    <phoneticPr fontId="2"/>
  </si>
  <si>
    <t>冷延・めっき鋼材</t>
    <rPh sb="0" eb="1">
      <t>レイ</t>
    </rPh>
    <rPh sb="1" eb="2">
      <t>ノ</t>
    </rPh>
    <rPh sb="6" eb="8">
      <t>コウザイ</t>
    </rPh>
    <phoneticPr fontId="2"/>
  </si>
  <si>
    <t>非鉄金属屑</t>
    <rPh sb="0" eb="2">
      <t>ヒテツ</t>
    </rPh>
    <rPh sb="2" eb="4">
      <t>キンゾク</t>
    </rPh>
    <rPh sb="4" eb="5">
      <t>クズ</t>
    </rPh>
    <phoneticPr fontId="2"/>
  </si>
  <si>
    <t>電線・ケーブル</t>
    <rPh sb="0" eb="2">
      <t>デンセン</t>
    </rPh>
    <phoneticPr fontId="2"/>
  </si>
  <si>
    <t>その他の非鉄金属製品</t>
    <rPh sb="2" eb="3">
      <t>ホカ</t>
    </rPh>
    <rPh sb="4" eb="6">
      <t>ヒテツ</t>
    </rPh>
    <rPh sb="6" eb="8">
      <t>キンゾク</t>
    </rPh>
    <rPh sb="8" eb="10">
      <t>セイヒン</t>
    </rPh>
    <phoneticPr fontId="2"/>
  </si>
  <si>
    <t>建築用金属製品</t>
    <rPh sb="0" eb="3">
      <t>ケンチクヨウ</t>
    </rPh>
    <rPh sb="3" eb="5">
      <t>キンゾク</t>
    </rPh>
    <rPh sb="5" eb="7">
      <t>セイヒン</t>
    </rPh>
    <phoneticPr fontId="2"/>
  </si>
  <si>
    <t>建設用金属製品</t>
    <rPh sb="0" eb="2">
      <t>ケンセツ</t>
    </rPh>
    <rPh sb="2" eb="3">
      <t>ヨウ</t>
    </rPh>
    <rPh sb="3" eb="5">
      <t>キンゾク</t>
    </rPh>
    <rPh sb="5" eb="7">
      <t>セイヒン</t>
    </rPh>
    <phoneticPr fontId="2"/>
  </si>
  <si>
    <t>その他の金属製品</t>
    <rPh sb="2" eb="3">
      <t>ホカ</t>
    </rPh>
    <rPh sb="4" eb="6">
      <t>キンゾク</t>
    </rPh>
    <rPh sb="6" eb="8">
      <t>セイヒン</t>
    </rPh>
    <phoneticPr fontId="2"/>
  </si>
  <si>
    <t>運搬機械</t>
    <rPh sb="0" eb="2">
      <t>ウンパン</t>
    </rPh>
    <rPh sb="2" eb="4">
      <t>キカイ</t>
    </rPh>
    <phoneticPr fontId="2"/>
  </si>
  <si>
    <t>冷凍機・温湿調整装置</t>
    <rPh sb="0" eb="3">
      <t>レイトウキ</t>
    </rPh>
    <rPh sb="4" eb="5">
      <t>アツシ</t>
    </rPh>
    <rPh sb="5" eb="6">
      <t>シメ</t>
    </rPh>
    <rPh sb="6" eb="8">
      <t>チョウセイ</t>
    </rPh>
    <rPh sb="8" eb="10">
      <t>ソウチ</t>
    </rPh>
    <phoneticPr fontId="2"/>
  </si>
  <si>
    <t>建設・鉱山機械</t>
    <rPh sb="0" eb="2">
      <t>ケンセツ</t>
    </rPh>
    <rPh sb="3" eb="5">
      <t>コウザン</t>
    </rPh>
    <rPh sb="5" eb="7">
      <t>キカイ</t>
    </rPh>
    <phoneticPr fontId="2"/>
  </si>
  <si>
    <t>事務用機械</t>
    <rPh sb="0" eb="3">
      <t>ジムヨウ</t>
    </rPh>
    <rPh sb="3" eb="5">
      <t>キカイ</t>
    </rPh>
    <phoneticPr fontId="2"/>
  </si>
  <si>
    <t>電子応用装置</t>
    <rPh sb="0" eb="2">
      <t>デンシ</t>
    </rPh>
    <rPh sb="2" eb="4">
      <t>オウヨウ</t>
    </rPh>
    <rPh sb="4" eb="6">
      <t>ソウチ</t>
    </rPh>
    <phoneticPr fontId="2"/>
  </si>
  <si>
    <t>電気計測器</t>
    <rPh sb="0" eb="2">
      <t>デンキ</t>
    </rPh>
    <rPh sb="2" eb="5">
      <t>ケイソクキ</t>
    </rPh>
    <phoneticPr fontId="2"/>
  </si>
  <si>
    <t>通信機械</t>
    <rPh sb="0" eb="2">
      <t>ツウシン</t>
    </rPh>
    <rPh sb="2" eb="4">
      <t>キカイ</t>
    </rPh>
    <phoneticPr fontId="2"/>
  </si>
  <si>
    <t>乗用車</t>
    <rPh sb="0" eb="3">
      <t>ジョウヨウシャ</t>
    </rPh>
    <phoneticPr fontId="2"/>
  </si>
  <si>
    <t>トラック・バス・その他の自動車</t>
    <rPh sb="10" eb="11">
      <t>ホカ</t>
    </rPh>
    <rPh sb="12" eb="15">
      <t>ジドウシャ</t>
    </rPh>
    <phoneticPr fontId="2"/>
  </si>
  <si>
    <t>二輪自動車</t>
    <rPh sb="0" eb="2">
      <t>ニリン</t>
    </rPh>
    <rPh sb="2" eb="5">
      <t>ジドウシャ</t>
    </rPh>
    <phoneticPr fontId="2"/>
  </si>
  <si>
    <t>鉄道車両・同修理</t>
    <rPh sb="0" eb="2">
      <t>テツドウ</t>
    </rPh>
    <rPh sb="2" eb="4">
      <t>シャリョウ</t>
    </rPh>
    <rPh sb="5" eb="6">
      <t>ドウ</t>
    </rPh>
    <rPh sb="6" eb="8">
      <t>シュウリ</t>
    </rPh>
    <phoneticPr fontId="2"/>
  </si>
  <si>
    <t>航空機・同修理</t>
    <rPh sb="0" eb="3">
      <t>コウクウキ</t>
    </rPh>
    <rPh sb="4" eb="5">
      <t>ドウ</t>
    </rPh>
    <rPh sb="5" eb="7">
      <t>シュウリ</t>
    </rPh>
    <phoneticPr fontId="2"/>
  </si>
  <si>
    <t>その他の輸送機械</t>
    <rPh sb="2" eb="3">
      <t>ホカ</t>
    </rPh>
    <rPh sb="4" eb="6">
      <t>ユソウ</t>
    </rPh>
    <rPh sb="6" eb="8">
      <t>キカイ</t>
    </rPh>
    <phoneticPr fontId="2"/>
  </si>
  <si>
    <t>その他の製造工業製品</t>
    <rPh sb="2" eb="3">
      <t>ホカ</t>
    </rPh>
    <rPh sb="4" eb="6">
      <t>セイゾウ</t>
    </rPh>
    <rPh sb="6" eb="8">
      <t>コウギョウ</t>
    </rPh>
    <rPh sb="8" eb="10">
      <t>セイヒン</t>
    </rPh>
    <phoneticPr fontId="2"/>
  </si>
  <si>
    <t>苗木、立木の成長</t>
    <rPh sb="0" eb="2">
      <t>ナエギ</t>
    </rPh>
    <rPh sb="3" eb="5">
      <t>リュウボク</t>
    </rPh>
    <rPh sb="6" eb="8">
      <t>セイチョウ</t>
    </rPh>
    <phoneticPr fontId="2"/>
  </si>
  <si>
    <t>沿岸・沖合・遠洋漁業（魚類、えび、かに、貝、海藻、真珠）</t>
    <rPh sb="0" eb="2">
      <t>エンガン</t>
    </rPh>
    <rPh sb="3" eb="5">
      <t>オキアイ</t>
    </rPh>
    <rPh sb="6" eb="8">
      <t>エンヨウ</t>
    </rPh>
    <rPh sb="8" eb="10">
      <t>ギョギョウ</t>
    </rPh>
    <rPh sb="11" eb="13">
      <t>ギョルイ</t>
    </rPh>
    <rPh sb="20" eb="21">
      <t>カイ</t>
    </rPh>
    <rPh sb="22" eb="24">
      <t>カイソウ</t>
    </rPh>
    <rPh sb="25" eb="27">
      <t>シンジュ</t>
    </rPh>
    <phoneticPr fontId="2"/>
  </si>
  <si>
    <t>河川漁業（魚類・錦ごい）、こい・ふな・金魚・すっぽん・どじょう養殖業</t>
    <rPh sb="0" eb="2">
      <t>カセン</t>
    </rPh>
    <rPh sb="2" eb="4">
      <t>ギョギョウ</t>
    </rPh>
    <rPh sb="5" eb="7">
      <t>ギョルイ</t>
    </rPh>
    <rPh sb="8" eb="9">
      <t>ニシキ</t>
    </rPh>
    <rPh sb="19" eb="21">
      <t>キンギョ</t>
    </rPh>
    <rPh sb="31" eb="34">
      <t>ヨウショクギョウ</t>
    </rPh>
    <phoneticPr fontId="2"/>
  </si>
  <si>
    <t>精米、小麦粉、米ぬか、そば粉、こんにゃく粉</t>
    <rPh sb="0" eb="2">
      <t>セイマイ</t>
    </rPh>
    <rPh sb="3" eb="6">
      <t>コムギコ</t>
    </rPh>
    <rPh sb="7" eb="8">
      <t>コメ</t>
    </rPh>
    <rPh sb="13" eb="14">
      <t>コ</t>
    </rPh>
    <rPh sb="20" eb="21">
      <t>コ</t>
    </rPh>
    <phoneticPr fontId="2"/>
  </si>
  <si>
    <t>綿織物、スフ織物、絹織物、毛織物</t>
    <rPh sb="0" eb="3">
      <t>メンオリモノ</t>
    </rPh>
    <rPh sb="6" eb="8">
      <t>オリモノ</t>
    </rPh>
    <rPh sb="9" eb="10">
      <t>キヌ</t>
    </rPh>
    <rPh sb="10" eb="12">
      <t>オリモノ</t>
    </rPh>
    <rPh sb="13" eb="14">
      <t>ケ</t>
    </rPh>
    <rPh sb="14" eb="16">
      <t>オリモノ</t>
    </rPh>
    <phoneticPr fontId="2"/>
  </si>
  <si>
    <t>パルプ、古紙</t>
    <rPh sb="4" eb="6">
      <t>コシ</t>
    </rPh>
    <phoneticPr fontId="2"/>
  </si>
  <si>
    <t>段ボール箱、紙コップ、紙皿、セメント袋、ショッピングバッグ</t>
    <rPh sb="11" eb="12">
      <t>カミ</t>
    </rPh>
    <rPh sb="12" eb="13">
      <t>サラ</t>
    </rPh>
    <rPh sb="18" eb="19">
      <t>フクロ</t>
    </rPh>
    <phoneticPr fontId="2"/>
  </si>
  <si>
    <t>ティッシュペーパー、トイレットペーパー、紙タオル、生理用品、紙おむつ、封筒、ノート、手帳、原稿用紙、便箋、名札台紙、ガムテープ（紙）</t>
    <rPh sb="35" eb="37">
      <t>フウトウ</t>
    </rPh>
    <rPh sb="42" eb="44">
      <t>テチョウ</t>
    </rPh>
    <rPh sb="45" eb="47">
      <t>ゲンコウ</t>
    </rPh>
    <rPh sb="47" eb="49">
      <t>ヨウシ</t>
    </rPh>
    <rPh sb="50" eb="52">
      <t>ビンセン</t>
    </rPh>
    <rPh sb="53" eb="55">
      <t>ナフダ</t>
    </rPh>
    <rPh sb="55" eb="56">
      <t>ダイ</t>
    </rPh>
    <rPh sb="56" eb="57">
      <t>シ</t>
    </rPh>
    <rPh sb="64" eb="65">
      <t>カミ</t>
    </rPh>
    <phoneticPr fontId="2"/>
  </si>
  <si>
    <t>ソーダ灰、か性ソーダ、液体塩素、さらし液</t>
    <rPh sb="3" eb="4">
      <t>ハイ</t>
    </rPh>
    <rPh sb="6" eb="7">
      <t>セイ</t>
    </rPh>
    <rPh sb="11" eb="13">
      <t>エキタイ</t>
    </rPh>
    <rPh sb="13" eb="15">
      <t>エンソ</t>
    </rPh>
    <rPh sb="19" eb="20">
      <t>エキ</t>
    </rPh>
    <phoneticPr fontId="2"/>
  </si>
  <si>
    <t>塩、食卓塩、にがり、無機顔料、酸素ガス、窒素、アルゴン、水素、炭酸ガス、アセチレン、亜硫酸塩、硫化物、活性炭</t>
    <rPh sb="0" eb="1">
      <t>シオ</t>
    </rPh>
    <rPh sb="2" eb="4">
      <t>ショクタク</t>
    </rPh>
    <rPh sb="4" eb="5">
      <t>エン</t>
    </rPh>
    <rPh sb="10" eb="12">
      <t>ムキ</t>
    </rPh>
    <rPh sb="12" eb="14">
      <t>ガンリョウ</t>
    </rPh>
    <rPh sb="15" eb="17">
      <t>サンソ</t>
    </rPh>
    <rPh sb="20" eb="22">
      <t>チッソ</t>
    </rPh>
    <rPh sb="28" eb="30">
      <t>スイソ</t>
    </rPh>
    <rPh sb="31" eb="33">
      <t>タンサン</t>
    </rPh>
    <rPh sb="42" eb="45">
      <t>アリュウサン</t>
    </rPh>
    <rPh sb="45" eb="46">
      <t>シオ</t>
    </rPh>
    <rPh sb="47" eb="50">
      <t>リュウカブツ</t>
    </rPh>
    <rPh sb="51" eb="54">
      <t>カッセイタン</t>
    </rPh>
    <phoneticPr fontId="2"/>
  </si>
  <si>
    <t>塗料、印刷インキ、シンナー</t>
    <rPh sb="0" eb="2">
      <t>トリョウ</t>
    </rPh>
    <rPh sb="3" eb="5">
      <t>インサツ</t>
    </rPh>
    <phoneticPr fontId="2"/>
  </si>
  <si>
    <t>紳士用・婦人用・子供用革靴、登山靴、スケート靴、ゴルフ靴、作業用革靴</t>
    <rPh sb="0" eb="3">
      <t>シンシヨウ</t>
    </rPh>
    <rPh sb="4" eb="7">
      <t>フジンヨウ</t>
    </rPh>
    <rPh sb="8" eb="11">
      <t>コドモヨウ</t>
    </rPh>
    <rPh sb="11" eb="12">
      <t>カワ</t>
    </rPh>
    <rPh sb="12" eb="13">
      <t>クツ</t>
    </rPh>
    <rPh sb="14" eb="16">
      <t>トザン</t>
    </rPh>
    <rPh sb="16" eb="17">
      <t>クツ</t>
    </rPh>
    <rPh sb="22" eb="23">
      <t>クツ</t>
    </rPh>
    <rPh sb="27" eb="28">
      <t>クツ</t>
    </rPh>
    <rPh sb="29" eb="32">
      <t>サギョウヨウ</t>
    </rPh>
    <rPh sb="32" eb="33">
      <t>カワ</t>
    </rPh>
    <rPh sb="33" eb="34">
      <t>クツ</t>
    </rPh>
    <phoneticPr fontId="2"/>
  </si>
  <si>
    <t>板ガラス、安全ガラス、複層ガラス</t>
    <rPh sb="0" eb="1">
      <t>イタ</t>
    </rPh>
    <rPh sb="5" eb="7">
      <t>アンゼン</t>
    </rPh>
    <rPh sb="11" eb="13">
      <t>フクソウ</t>
    </rPh>
    <phoneticPr fontId="2"/>
  </si>
  <si>
    <t>ガラス短繊維フェルト、ガラス短繊維ボード、ガラス長繊維ロービング、光ファイバ（素線）</t>
    <rPh sb="3" eb="4">
      <t>タン</t>
    </rPh>
    <rPh sb="4" eb="6">
      <t>センイ</t>
    </rPh>
    <rPh sb="14" eb="15">
      <t>タン</t>
    </rPh>
    <rPh sb="15" eb="17">
      <t>センイ</t>
    </rPh>
    <rPh sb="24" eb="25">
      <t>チョウ</t>
    </rPh>
    <rPh sb="25" eb="27">
      <t>センイ</t>
    </rPh>
    <rPh sb="33" eb="34">
      <t>ヒカリ</t>
    </rPh>
    <rPh sb="39" eb="40">
      <t>ソ</t>
    </rPh>
    <rPh sb="40" eb="41">
      <t>セン</t>
    </rPh>
    <phoneticPr fontId="2"/>
  </si>
  <si>
    <t>冷間仕上鋼材（ピアノ線、ステンレス線）、めっき鋼材（ブリキ、カラートタン、針金）</t>
    <rPh sb="10" eb="11">
      <t>セン</t>
    </rPh>
    <rPh sb="17" eb="18">
      <t>セン</t>
    </rPh>
    <phoneticPr fontId="2"/>
  </si>
  <si>
    <t>通信用電線・ケーブル、電力用電線・ケーブル、光ファイバーケーブル</t>
    <rPh sb="0" eb="3">
      <t>ツウシンヨウ</t>
    </rPh>
    <rPh sb="3" eb="5">
      <t>デンセン</t>
    </rPh>
    <rPh sb="11" eb="14">
      <t>デンリョクヨウ</t>
    </rPh>
    <rPh sb="14" eb="16">
      <t>デンセン</t>
    </rPh>
    <rPh sb="22" eb="23">
      <t>ヒカリ</t>
    </rPh>
    <phoneticPr fontId="2"/>
  </si>
  <si>
    <t>伸銅品、アルミニウム板、アルミニウム管、アルミニウム製品、核燃料、鉛管、鉛板、アルミホイル</t>
    <rPh sb="0" eb="2">
      <t>シンドウ</t>
    </rPh>
    <rPh sb="2" eb="3">
      <t>ヒン</t>
    </rPh>
    <rPh sb="10" eb="11">
      <t>イタ</t>
    </rPh>
    <rPh sb="18" eb="19">
      <t>カン</t>
    </rPh>
    <rPh sb="26" eb="28">
      <t>セイヒン</t>
    </rPh>
    <rPh sb="29" eb="30">
      <t>カク</t>
    </rPh>
    <rPh sb="30" eb="32">
      <t>ネンリョウ</t>
    </rPh>
    <rPh sb="33" eb="34">
      <t>ナマリ</t>
    </rPh>
    <rPh sb="34" eb="35">
      <t>カン</t>
    </rPh>
    <rPh sb="36" eb="37">
      <t>ナマリ</t>
    </rPh>
    <rPh sb="37" eb="38">
      <t>イタ</t>
    </rPh>
    <phoneticPr fontId="2"/>
  </si>
  <si>
    <t>鉄骨、軽量鉄骨、橋りょう、鉄塔、水門、はしご、ガードレール歩道橋</t>
    <rPh sb="0" eb="2">
      <t>テッコツ</t>
    </rPh>
    <rPh sb="3" eb="5">
      <t>ケイリョウ</t>
    </rPh>
    <rPh sb="5" eb="7">
      <t>テッコツ</t>
    </rPh>
    <rPh sb="8" eb="9">
      <t>キョウ</t>
    </rPh>
    <rPh sb="13" eb="15">
      <t>テットウ</t>
    </rPh>
    <rPh sb="16" eb="18">
      <t>スイモン</t>
    </rPh>
    <rPh sb="29" eb="32">
      <t>ホドウキョウ</t>
    </rPh>
    <phoneticPr fontId="2"/>
  </si>
  <si>
    <t>アルミニウム製サッシ・ドア、金属製サッシ・ドア・シャッタ、ユニットハウス、階段、ベランダ、手すり、防護さく、バリケード、金属製建具、ガレージ</t>
    <rPh sb="6" eb="7">
      <t>セイ</t>
    </rPh>
    <rPh sb="14" eb="17">
      <t>キンゾクセイ</t>
    </rPh>
    <rPh sb="37" eb="39">
      <t>カイダン</t>
    </rPh>
    <rPh sb="45" eb="46">
      <t>テ</t>
    </rPh>
    <rPh sb="49" eb="51">
      <t>ボウゴ</t>
    </rPh>
    <rPh sb="60" eb="63">
      <t>キンゾクセイ</t>
    </rPh>
    <rPh sb="63" eb="65">
      <t>タテグ</t>
    </rPh>
    <phoneticPr fontId="2"/>
  </si>
  <si>
    <t>ガスこんろ、風呂釜、湯沸し器、石油ストーブ、暖房器、太陽熱温水器、ガス冷蔵庫、ガスストーブ、温水ボイラ、スチームヒーター、温水器、石炭ストーブ、暖炉、こたつ</t>
    <rPh sb="6" eb="8">
      <t>フロ</t>
    </rPh>
    <rPh sb="8" eb="9">
      <t>ガマ</t>
    </rPh>
    <rPh sb="10" eb="12">
      <t>ユワカ</t>
    </rPh>
    <rPh sb="13" eb="14">
      <t>キ</t>
    </rPh>
    <rPh sb="15" eb="17">
      <t>セキユ</t>
    </rPh>
    <rPh sb="22" eb="24">
      <t>ダンボウ</t>
    </rPh>
    <rPh sb="24" eb="25">
      <t>キ</t>
    </rPh>
    <rPh sb="26" eb="29">
      <t>タイヨウネツ</t>
    </rPh>
    <rPh sb="29" eb="32">
      <t>オンスイキ</t>
    </rPh>
    <rPh sb="35" eb="38">
      <t>レイゾウコ</t>
    </rPh>
    <rPh sb="46" eb="48">
      <t>オンスイ</t>
    </rPh>
    <rPh sb="61" eb="64">
      <t>オンスイキ</t>
    </rPh>
    <rPh sb="65" eb="67">
      <t>セキタン</t>
    </rPh>
    <rPh sb="72" eb="74">
      <t>ダンロ</t>
    </rPh>
    <phoneticPr fontId="2"/>
  </si>
  <si>
    <t>ボルト、ナット、リベット、小ねじ、スパイク、ピン、びょう、ターンバックル、犬くぎ、ファスナー、ばね、ぜんまい、ドラム缶、石油缶、食缶、高圧容器、菓子缶、ジュース缶、茶筒、塗料缶、ドロップ缶、ビール缶、バケツ、湯たんぽ、ＬＰガス容器、ボンベ、煙突、集塵ダクト、冷暖房ダクト、エルボー、ソケット、プラグ、給水器、浄水器、シャワー、水栓器具、水道排水器具、ノズル、排水管、のこぎり、やすり、刃物、安全かみそり、替刃、はさみ、バリカン、包丁、出刃包丁、ナイフ、斧、金づち、彫刻刀、まさかり、ショベル、つるはし、栓抜き、爪切り、ピンセット、スパナ、ドライバー、ドリル、ヤットコ、農器具、フライパン</t>
    <rPh sb="13" eb="14">
      <t>コ</t>
    </rPh>
    <rPh sb="37" eb="38">
      <t>イヌ</t>
    </rPh>
    <rPh sb="58" eb="59">
      <t>カン</t>
    </rPh>
    <rPh sb="60" eb="62">
      <t>セキユ</t>
    </rPh>
    <rPh sb="62" eb="63">
      <t>カン</t>
    </rPh>
    <rPh sb="72" eb="74">
      <t>カシ</t>
    </rPh>
    <rPh sb="74" eb="75">
      <t>カン</t>
    </rPh>
    <rPh sb="80" eb="81">
      <t>カン</t>
    </rPh>
    <rPh sb="82" eb="83">
      <t>チャ</t>
    </rPh>
    <rPh sb="83" eb="84">
      <t>トウ</t>
    </rPh>
    <rPh sb="85" eb="87">
      <t>トリョウ</t>
    </rPh>
    <rPh sb="87" eb="88">
      <t>カン</t>
    </rPh>
    <rPh sb="93" eb="94">
      <t>カン</t>
    </rPh>
    <rPh sb="98" eb="99">
      <t>カン</t>
    </rPh>
    <rPh sb="104" eb="105">
      <t>ユ</t>
    </rPh>
    <rPh sb="113" eb="115">
      <t>ヨウキ</t>
    </rPh>
    <rPh sb="120" eb="122">
      <t>エントツ</t>
    </rPh>
    <rPh sb="150" eb="152">
      <t>キュウスイ</t>
    </rPh>
    <rPh sb="152" eb="153">
      <t>キ</t>
    </rPh>
    <rPh sb="154" eb="157">
      <t>ジョウスイキ</t>
    </rPh>
    <phoneticPr fontId="2"/>
  </si>
  <si>
    <t>エレベータ（家庭用含む）、エスカレータ、クレーン、コンベア</t>
    <rPh sb="6" eb="9">
      <t>カテイヨウ</t>
    </rPh>
    <rPh sb="9" eb="10">
      <t>フク</t>
    </rPh>
    <phoneticPr fontId="2"/>
  </si>
  <si>
    <t>硬貨計算機、エアーシュータ、オーバーヘッドプロジェクタ、卓上電子計算機、電動ホッチキス、自動販売機(飲料・たばこ・きっぷ・定期券・新聞雑誌）、娯楽用機器（パチンコ・スロットマシン・ゲームセンター用娯楽機器、メリーゴーランド、ジェットコースター、コーヒーカップ、バッティングマシン、ボーリング、パチンコ玉）、自動改札機、自動ドア、自動シャッタ、コインロッカー、事業用洗濯機、クリーニング用プレス機、業務用電気アイロン、事業用乾燥機、ランドリーユニット、業務用食器洗い機、電動椅子（理容美容業）、両替機</t>
    <rPh sb="0" eb="2">
      <t>コウカ</t>
    </rPh>
    <rPh sb="2" eb="5">
      <t>ケイサンキ</t>
    </rPh>
    <rPh sb="28" eb="30">
      <t>タクジョウ</t>
    </rPh>
    <rPh sb="30" eb="32">
      <t>デンシ</t>
    </rPh>
    <rPh sb="32" eb="35">
      <t>ケイサンキ</t>
    </rPh>
    <rPh sb="36" eb="38">
      <t>デンドウ</t>
    </rPh>
    <rPh sb="44" eb="46">
      <t>ジドウ</t>
    </rPh>
    <rPh sb="46" eb="49">
      <t>ハンバイキ</t>
    </rPh>
    <rPh sb="50" eb="52">
      <t>インリョウ</t>
    </rPh>
    <rPh sb="61" eb="64">
      <t>テイキケン</t>
    </rPh>
    <rPh sb="65" eb="67">
      <t>シンブン</t>
    </rPh>
    <rPh sb="67" eb="69">
      <t>ザッシ</t>
    </rPh>
    <rPh sb="71" eb="74">
      <t>ゴラクヨウ</t>
    </rPh>
    <rPh sb="74" eb="76">
      <t>キキ</t>
    </rPh>
    <rPh sb="97" eb="98">
      <t>ヨウ</t>
    </rPh>
    <rPh sb="98" eb="100">
      <t>ゴラク</t>
    </rPh>
    <rPh sb="100" eb="102">
      <t>キキ</t>
    </rPh>
    <rPh sb="150" eb="151">
      <t>ダマ</t>
    </rPh>
    <rPh sb="153" eb="155">
      <t>ジドウ</t>
    </rPh>
    <rPh sb="155" eb="158">
      <t>カイサツキ</t>
    </rPh>
    <rPh sb="159" eb="161">
      <t>ジドウ</t>
    </rPh>
    <rPh sb="164" eb="166">
      <t>ジドウ</t>
    </rPh>
    <rPh sb="179" eb="182">
      <t>ジギョウヨウ</t>
    </rPh>
    <rPh sb="182" eb="185">
      <t>センタクキ</t>
    </rPh>
    <rPh sb="192" eb="193">
      <t>ヨウ</t>
    </rPh>
    <rPh sb="196" eb="197">
      <t>キ</t>
    </rPh>
    <rPh sb="198" eb="201">
      <t>ギョウムヨウ</t>
    </rPh>
    <rPh sb="201" eb="203">
      <t>デンキ</t>
    </rPh>
    <rPh sb="208" eb="211">
      <t>ジギョウヨウ</t>
    </rPh>
    <rPh sb="211" eb="214">
      <t>カンソウキ</t>
    </rPh>
    <rPh sb="225" eb="228">
      <t>ギョウムヨウ</t>
    </rPh>
    <rPh sb="228" eb="230">
      <t>ショッキ</t>
    </rPh>
    <rPh sb="230" eb="231">
      <t>アラ</t>
    </rPh>
    <rPh sb="232" eb="233">
      <t>キ</t>
    </rPh>
    <rPh sb="234" eb="236">
      <t>デンドウ</t>
    </rPh>
    <rPh sb="236" eb="238">
      <t>イス</t>
    </rPh>
    <rPh sb="239" eb="241">
      <t>リヨウ</t>
    </rPh>
    <rPh sb="241" eb="243">
      <t>ビヨウ</t>
    </rPh>
    <rPh sb="243" eb="244">
      <t>ギョウ</t>
    </rPh>
    <rPh sb="246" eb="249">
      <t>リョウガエキ</t>
    </rPh>
    <phoneticPr fontId="2"/>
  </si>
  <si>
    <t>電圧計、電流計、電力量計、配電盤メーター、オシロスコープ、テスター、光測定器、集積回路測定器、工業計器、心電図テレメータ、脳波テレメータ、眼圧計、血液検査機器、呼吸機能検査用機器、心音計、心電図装置、骨密度測定装置</t>
    <rPh sb="0" eb="3">
      <t>デンアツケイ</t>
    </rPh>
    <rPh sb="4" eb="7">
      <t>デンリュウケイ</t>
    </rPh>
    <phoneticPr fontId="2"/>
  </si>
  <si>
    <t>小型バス、大型バス、軽トラック、小型トラック、普通トラック、医療保健車、衛生車、ガソリンタンク車、キャンピングカー、救急車、給水車、工作車、ごみ収集車、コンクリートミキサー車、散水車、車両運搬車、消防車、除雪車、スノーモービル、タンクローリー、バキュームカー、放送宣伝車、郵便車、霊きゅう車、冷凍・冷蔵車</t>
    <rPh sb="0" eb="2">
      <t>コガタ</t>
    </rPh>
    <rPh sb="5" eb="7">
      <t>オオガタ</t>
    </rPh>
    <rPh sb="10" eb="11">
      <t>ケイ</t>
    </rPh>
    <rPh sb="16" eb="18">
      <t>コガタ</t>
    </rPh>
    <rPh sb="23" eb="25">
      <t>フツウ</t>
    </rPh>
    <rPh sb="30" eb="32">
      <t>イリョウ</t>
    </rPh>
    <rPh sb="32" eb="34">
      <t>ホケン</t>
    </rPh>
    <rPh sb="34" eb="35">
      <t>シャ</t>
    </rPh>
    <rPh sb="36" eb="38">
      <t>エイセイ</t>
    </rPh>
    <rPh sb="38" eb="39">
      <t>シャ</t>
    </rPh>
    <rPh sb="47" eb="48">
      <t>シャ</t>
    </rPh>
    <rPh sb="58" eb="61">
      <t>キュウキュウシャ</t>
    </rPh>
    <rPh sb="62" eb="64">
      <t>キュウスイ</t>
    </rPh>
    <rPh sb="64" eb="65">
      <t>シャ</t>
    </rPh>
    <rPh sb="66" eb="68">
      <t>コウサク</t>
    </rPh>
    <rPh sb="68" eb="69">
      <t>シャ</t>
    </rPh>
    <rPh sb="72" eb="74">
      <t>シュウシュウ</t>
    </rPh>
    <rPh sb="74" eb="75">
      <t>シャ</t>
    </rPh>
    <rPh sb="86" eb="87">
      <t>シャ</t>
    </rPh>
    <rPh sb="88" eb="90">
      <t>サンスイ</t>
    </rPh>
    <rPh sb="90" eb="91">
      <t>シャ</t>
    </rPh>
    <rPh sb="92" eb="94">
      <t>シャリョウ</t>
    </rPh>
    <rPh sb="94" eb="97">
      <t>ウンパンシャ</t>
    </rPh>
    <rPh sb="98" eb="101">
      <t>ショウボウシャ</t>
    </rPh>
    <rPh sb="102" eb="105">
      <t>ジョセツシャ</t>
    </rPh>
    <rPh sb="130" eb="132">
      <t>ホウソウ</t>
    </rPh>
    <rPh sb="132" eb="134">
      <t>センデン</t>
    </rPh>
    <rPh sb="134" eb="135">
      <t>シャ</t>
    </rPh>
    <rPh sb="136" eb="138">
      <t>ユウビン</t>
    </rPh>
    <rPh sb="138" eb="139">
      <t>シャ</t>
    </rPh>
    <rPh sb="140" eb="141">
      <t>レイ</t>
    </rPh>
    <rPh sb="144" eb="145">
      <t>シャ</t>
    </rPh>
    <rPh sb="146" eb="148">
      <t>レイトウ</t>
    </rPh>
    <rPh sb="149" eb="151">
      <t>レイゾウ</t>
    </rPh>
    <rPh sb="151" eb="152">
      <t>シャ</t>
    </rPh>
    <phoneticPr fontId="2"/>
  </si>
  <si>
    <t>原動機付自転車、自動二輪車、バイク、オートバイ、スクータ</t>
    <rPh sb="0" eb="3">
      <t>ゲンドウキ</t>
    </rPh>
    <rPh sb="3" eb="4">
      <t>ツ</t>
    </rPh>
    <rPh sb="4" eb="7">
      <t>ジテンシャ</t>
    </rPh>
    <rPh sb="8" eb="10">
      <t>ジドウ</t>
    </rPh>
    <rPh sb="10" eb="13">
      <t>ニリンシャ</t>
    </rPh>
    <phoneticPr fontId="2"/>
  </si>
  <si>
    <t>旅客車、貨物車、特殊車、コンテナ車、モノレール、ケーブルカー、路面電車</t>
    <rPh sb="0" eb="2">
      <t>リョキャク</t>
    </rPh>
    <rPh sb="2" eb="3">
      <t>シャ</t>
    </rPh>
    <rPh sb="4" eb="7">
      <t>カモツシャ</t>
    </rPh>
    <rPh sb="8" eb="10">
      <t>トクシュ</t>
    </rPh>
    <rPh sb="10" eb="11">
      <t>シャ</t>
    </rPh>
    <rPh sb="16" eb="17">
      <t>シャ</t>
    </rPh>
    <rPh sb="31" eb="33">
      <t>ロメン</t>
    </rPh>
    <rPh sb="33" eb="35">
      <t>デンシャ</t>
    </rPh>
    <phoneticPr fontId="2"/>
  </si>
  <si>
    <t>ジェット機、プロペラ機、ヘリコプタ、グライダー、気球、飛行船</t>
    <rPh sb="4" eb="5">
      <t>キ</t>
    </rPh>
    <rPh sb="10" eb="11">
      <t>キ</t>
    </rPh>
    <rPh sb="24" eb="26">
      <t>キキュウ</t>
    </rPh>
    <rPh sb="27" eb="30">
      <t>ヒコウセン</t>
    </rPh>
    <phoneticPr fontId="2"/>
  </si>
  <si>
    <t>フォークリフト、トレーラ、ショベルトラック、自転車、三輪自転車、マウンテンバイク、一輪車、車いす、トロッコ、宇宙船、人工衛星、ロケット、牛馬車、そり、ゴルフカー、ショッピングカー、人力車、リヤカー、手押車</t>
    <rPh sb="22" eb="25">
      <t>ジテンシャ</t>
    </rPh>
    <rPh sb="26" eb="28">
      <t>サンリン</t>
    </rPh>
    <rPh sb="28" eb="31">
      <t>ジテンシャ</t>
    </rPh>
    <rPh sb="41" eb="43">
      <t>イチリン</t>
    </rPh>
    <rPh sb="43" eb="44">
      <t>シャ</t>
    </rPh>
    <rPh sb="45" eb="46">
      <t>クルマ</t>
    </rPh>
    <rPh sb="54" eb="57">
      <t>ウチュウセン</t>
    </rPh>
    <rPh sb="58" eb="60">
      <t>ジンコウ</t>
    </rPh>
    <rPh sb="60" eb="62">
      <t>エイセイ</t>
    </rPh>
    <rPh sb="68" eb="69">
      <t>ウシ</t>
    </rPh>
    <rPh sb="69" eb="70">
      <t>ウマ</t>
    </rPh>
    <rPh sb="70" eb="71">
      <t>シャ</t>
    </rPh>
    <rPh sb="90" eb="93">
      <t>ジンリキシャ</t>
    </rPh>
    <rPh sb="99" eb="101">
      <t>テオ</t>
    </rPh>
    <rPh sb="101" eb="102">
      <t>クルマ</t>
    </rPh>
    <phoneticPr fontId="2"/>
  </si>
  <si>
    <t>建設補修</t>
    <rPh sb="0" eb="2">
      <t>ケンセツ</t>
    </rPh>
    <rPh sb="2" eb="4">
      <t>ホシュウ</t>
    </rPh>
    <phoneticPr fontId="2"/>
  </si>
  <si>
    <t>公共事業</t>
    <rPh sb="0" eb="2">
      <t>コウキョウ</t>
    </rPh>
    <rPh sb="2" eb="4">
      <t>ジギョウ</t>
    </rPh>
    <phoneticPr fontId="2"/>
  </si>
  <si>
    <t>道路、街路、有料道路、区画整理、河川改修、河川総合開発、砂防、海岸、下水道、廃棄物処理施設、公園、港湾、漁港、空港、災害復旧、土地改良、林道、治山</t>
    <rPh sb="0" eb="2">
      <t>ドウロ</t>
    </rPh>
    <rPh sb="3" eb="5">
      <t>ガイロ</t>
    </rPh>
    <rPh sb="6" eb="8">
      <t>ユウリョウ</t>
    </rPh>
    <rPh sb="8" eb="10">
      <t>ドウロ</t>
    </rPh>
    <rPh sb="11" eb="13">
      <t>クカク</t>
    </rPh>
    <rPh sb="13" eb="15">
      <t>セイリ</t>
    </rPh>
    <rPh sb="16" eb="18">
      <t>カセン</t>
    </rPh>
    <rPh sb="18" eb="20">
      <t>カイシュウ</t>
    </rPh>
    <rPh sb="21" eb="23">
      <t>カセン</t>
    </rPh>
    <rPh sb="23" eb="25">
      <t>ソウゴウ</t>
    </rPh>
    <rPh sb="25" eb="27">
      <t>カイハツ</t>
    </rPh>
    <rPh sb="28" eb="30">
      <t>サボウ</t>
    </rPh>
    <rPh sb="31" eb="33">
      <t>カイガン</t>
    </rPh>
    <rPh sb="34" eb="37">
      <t>ゲスイドウ</t>
    </rPh>
    <rPh sb="38" eb="41">
      <t>ハイキブツ</t>
    </rPh>
    <rPh sb="41" eb="43">
      <t>ショリ</t>
    </rPh>
    <rPh sb="43" eb="45">
      <t>シセツ</t>
    </rPh>
    <rPh sb="46" eb="48">
      <t>コウエン</t>
    </rPh>
    <rPh sb="49" eb="51">
      <t>コウワン</t>
    </rPh>
    <rPh sb="52" eb="54">
      <t>ギョコウ</t>
    </rPh>
    <rPh sb="55" eb="57">
      <t>クウコウ</t>
    </rPh>
    <rPh sb="58" eb="60">
      <t>サイガイ</t>
    </rPh>
    <rPh sb="60" eb="62">
      <t>フッキュウ</t>
    </rPh>
    <rPh sb="63" eb="65">
      <t>トチ</t>
    </rPh>
    <rPh sb="65" eb="67">
      <t>カイリョウ</t>
    </rPh>
    <rPh sb="68" eb="70">
      <t>リンドウ</t>
    </rPh>
    <rPh sb="71" eb="73">
      <t>チサン</t>
    </rPh>
    <phoneticPr fontId="2"/>
  </si>
  <si>
    <t>鉄道軌道建設（線路、電力・信号設備、取替補修）、電力施設建設（発・送・配電施設、取替補修）、電気通信施設建設、上水道・工業用水道・土地造成・ガスタンク・駐車場・ゴルフ場・球技場・遊園地・パイプライン等の建設工事</t>
    <rPh sb="0" eb="2">
      <t>テツドウ</t>
    </rPh>
    <rPh sb="2" eb="4">
      <t>キドウ</t>
    </rPh>
    <rPh sb="4" eb="6">
      <t>ケンセツ</t>
    </rPh>
    <rPh sb="7" eb="9">
      <t>センロ</t>
    </rPh>
    <rPh sb="10" eb="12">
      <t>デンリョク</t>
    </rPh>
    <rPh sb="13" eb="15">
      <t>シンゴウ</t>
    </rPh>
    <rPh sb="15" eb="17">
      <t>セツビ</t>
    </rPh>
    <rPh sb="18" eb="20">
      <t>トリカエ</t>
    </rPh>
    <rPh sb="20" eb="22">
      <t>ホシュウ</t>
    </rPh>
    <rPh sb="24" eb="26">
      <t>デンリョク</t>
    </rPh>
    <rPh sb="26" eb="28">
      <t>シセツ</t>
    </rPh>
    <rPh sb="28" eb="30">
      <t>ケンセツ</t>
    </rPh>
    <rPh sb="31" eb="32">
      <t>ハツ</t>
    </rPh>
    <rPh sb="33" eb="34">
      <t>ソウ</t>
    </rPh>
    <rPh sb="35" eb="37">
      <t>ハイデン</t>
    </rPh>
    <rPh sb="37" eb="39">
      <t>シセツ</t>
    </rPh>
    <rPh sb="40" eb="42">
      <t>トリカエ</t>
    </rPh>
    <rPh sb="42" eb="44">
      <t>ホシュウ</t>
    </rPh>
    <rPh sb="46" eb="48">
      <t>デンキ</t>
    </rPh>
    <rPh sb="48" eb="50">
      <t>ツウシン</t>
    </rPh>
    <rPh sb="50" eb="52">
      <t>シセツ</t>
    </rPh>
    <rPh sb="52" eb="54">
      <t>ケンセツ</t>
    </rPh>
    <rPh sb="55" eb="56">
      <t>ジョウ</t>
    </rPh>
    <rPh sb="56" eb="58">
      <t>スイドウ</t>
    </rPh>
    <rPh sb="59" eb="61">
      <t>コウギョウ</t>
    </rPh>
    <rPh sb="61" eb="62">
      <t>ヨウ</t>
    </rPh>
    <rPh sb="62" eb="64">
      <t>スイドウ</t>
    </rPh>
    <rPh sb="65" eb="67">
      <t>トチ</t>
    </rPh>
    <rPh sb="67" eb="69">
      <t>ゾウセイ</t>
    </rPh>
    <rPh sb="76" eb="79">
      <t>チュウシャジョウ</t>
    </rPh>
    <rPh sb="83" eb="84">
      <t>ジョウ</t>
    </rPh>
    <rPh sb="85" eb="88">
      <t>キュウギジョウ</t>
    </rPh>
    <rPh sb="89" eb="92">
      <t>ユウエンチ</t>
    </rPh>
    <rPh sb="99" eb="100">
      <t>トウ</t>
    </rPh>
    <rPh sb="101" eb="103">
      <t>ケンセツ</t>
    </rPh>
    <rPh sb="103" eb="105">
      <t>コウジ</t>
    </rPh>
    <phoneticPr fontId="2"/>
  </si>
  <si>
    <t>電力</t>
    <rPh sb="0" eb="2">
      <t>デンリョク</t>
    </rPh>
    <phoneticPr fontId="2"/>
  </si>
  <si>
    <t>都市ガス</t>
    <rPh sb="0" eb="2">
      <t>トシ</t>
    </rPh>
    <phoneticPr fontId="2"/>
  </si>
  <si>
    <t>熱供給業</t>
    <rPh sb="0" eb="1">
      <t>ネツ</t>
    </rPh>
    <rPh sb="1" eb="3">
      <t>キョウキュウ</t>
    </rPh>
    <rPh sb="3" eb="4">
      <t>ギョウ</t>
    </rPh>
    <phoneticPr fontId="2"/>
  </si>
  <si>
    <t>ガス製造工場、ガス供給所、ガス事業所</t>
    <rPh sb="2" eb="4">
      <t>セイゾウ</t>
    </rPh>
    <rPh sb="4" eb="6">
      <t>コウバ</t>
    </rPh>
    <rPh sb="9" eb="11">
      <t>キョウキュウ</t>
    </rPh>
    <rPh sb="11" eb="12">
      <t>ジョ</t>
    </rPh>
    <rPh sb="15" eb="18">
      <t>ジギョウショ</t>
    </rPh>
    <phoneticPr fontId="2"/>
  </si>
  <si>
    <t>地域冷暖房業、蒸気供給業</t>
    <rPh sb="0" eb="2">
      <t>チイキ</t>
    </rPh>
    <rPh sb="2" eb="5">
      <t>レイダンボウ</t>
    </rPh>
    <rPh sb="5" eb="6">
      <t>ギョウ</t>
    </rPh>
    <rPh sb="7" eb="9">
      <t>ジョウキ</t>
    </rPh>
    <rPh sb="9" eb="11">
      <t>キョウキュウ</t>
    </rPh>
    <rPh sb="11" eb="12">
      <t>ギョウ</t>
    </rPh>
    <phoneticPr fontId="2"/>
  </si>
  <si>
    <t>水道</t>
    <rPh sb="0" eb="2">
      <t>スイドウ</t>
    </rPh>
    <phoneticPr fontId="2"/>
  </si>
  <si>
    <t>上水道、簡易水道、工業用水、下水道</t>
    <rPh sb="0" eb="3">
      <t>ジョウスイドウ</t>
    </rPh>
    <rPh sb="4" eb="6">
      <t>カンイ</t>
    </rPh>
    <rPh sb="6" eb="8">
      <t>スイドウ</t>
    </rPh>
    <rPh sb="9" eb="11">
      <t>コウギョウ</t>
    </rPh>
    <rPh sb="11" eb="13">
      <t>ヨウスイ</t>
    </rPh>
    <rPh sb="14" eb="17">
      <t>ゲスイドウ</t>
    </rPh>
    <phoneticPr fontId="2"/>
  </si>
  <si>
    <t>廃棄物処理</t>
    <rPh sb="0" eb="3">
      <t>ハイキブツ</t>
    </rPh>
    <rPh sb="3" eb="5">
      <t>ショリ</t>
    </rPh>
    <phoneticPr fontId="2"/>
  </si>
  <si>
    <t>公営・民営（し尿収集処理、ごみ収集処理、産業廃棄物収集処理）</t>
    <rPh sb="0" eb="2">
      <t>コウエイ</t>
    </rPh>
    <rPh sb="3" eb="5">
      <t>ミンエイ</t>
    </rPh>
    <rPh sb="7" eb="8">
      <t>ニョウ</t>
    </rPh>
    <rPh sb="8" eb="10">
      <t>シュウシュウ</t>
    </rPh>
    <rPh sb="10" eb="12">
      <t>ショリ</t>
    </rPh>
    <rPh sb="15" eb="17">
      <t>シュウシュウ</t>
    </rPh>
    <rPh sb="17" eb="19">
      <t>ショリ</t>
    </rPh>
    <rPh sb="20" eb="22">
      <t>サンギョウ</t>
    </rPh>
    <rPh sb="22" eb="25">
      <t>ハイキブツ</t>
    </rPh>
    <rPh sb="25" eb="27">
      <t>シュウシュウ</t>
    </rPh>
    <rPh sb="27" eb="29">
      <t>ショリ</t>
    </rPh>
    <phoneticPr fontId="2"/>
  </si>
  <si>
    <t>卸売</t>
    <rPh sb="0" eb="2">
      <t>オロシウリ</t>
    </rPh>
    <phoneticPr fontId="2"/>
  </si>
  <si>
    <t>小売</t>
    <rPh sb="0" eb="2">
      <t>コウリ</t>
    </rPh>
    <phoneticPr fontId="2"/>
  </si>
  <si>
    <t>金融</t>
    <rPh sb="0" eb="2">
      <t>キンユウ</t>
    </rPh>
    <phoneticPr fontId="2"/>
  </si>
  <si>
    <t>保険</t>
    <rPh sb="0" eb="2">
      <t>ホケン</t>
    </rPh>
    <phoneticPr fontId="2"/>
  </si>
  <si>
    <t>日本銀行、都市銀行、地方銀行、信託銀行、郵便貯金、信用金庫、証券取引所</t>
    <rPh sb="0" eb="2">
      <t>ニホン</t>
    </rPh>
    <rPh sb="2" eb="4">
      <t>ギンコウ</t>
    </rPh>
    <rPh sb="5" eb="7">
      <t>トシ</t>
    </rPh>
    <rPh sb="7" eb="9">
      <t>ギンコウ</t>
    </rPh>
    <rPh sb="10" eb="12">
      <t>チホウ</t>
    </rPh>
    <rPh sb="12" eb="14">
      <t>ギンコウ</t>
    </rPh>
    <rPh sb="15" eb="17">
      <t>シンタク</t>
    </rPh>
    <rPh sb="17" eb="19">
      <t>ギンコウ</t>
    </rPh>
    <rPh sb="20" eb="22">
      <t>ユウビン</t>
    </rPh>
    <rPh sb="22" eb="24">
      <t>チョキン</t>
    </rPh>
    <rPh sb="25" eb="27">
      <t>シンヨウ</t>
    </rPh>
    <rPh sb="27" eb="29">
      <t>キンコ</t>
    </rPh>
    <rPh sb="30" eb="32">
      <t>ショウケン</t>
    </rPh>
    <rPh sb="32" eb="34">
      <t>トリヒキ</t>
    </rPh>
    <rPh sb="34" eb="35">
      <t>ジョ</t>
    </rPh>
    <phoneticPr fontId="2"/>
  </si>
  <si>
    <t>貸家・貸間、貸アパート、貸マンション、貸別荘、貸会議室</t>
    <rPh sb="0" eb="2">
      <t>カシヤ</t>
    </rPh>
    <rPh sb="3" eb="4">
      <t>カシ</t>
    </rPh>
    <rPh sb="4" eb="5">
      <t>マ</t>
    </rPh>
    <rPh sb="6" eb="7">
      <t>カシ</t>
    </rPh>
    <rPh sb="12" eb="13">
      <t>カシ</t>
    </rPh>
    <rPh sb="19" eb="20">
      <t>カシ</t>
    </rPh>
    <rPh sb="20" eb="22">
      <t>ベッソウ</t>
    </rPh>
    <rPh sb="23" eb="24">
      <t>カシ</t>
    </rPh>
    <rPh sb="24" eb="27">
      <t>カイギシツ</t>
    </rPh>
    <phoneticPr fontId="2"/>
  </si>
  <si>
    <t>鉄道旅客輸送</t>
    <rPh sb="0" eb="2">
      <t>テツドウ</t>
    </rPh>
    <rPh sb="2" eb="4">
      <t>リョキャク</t>
    </rPh>
    <rPh sb="4" eb="6">
      <t>ユソウ</t>
    </rPh>
    <phoneticPr fontId="2"/>
  </si>
  <si>
    <t>鉄道貨物輸送</t>
    <rPh sb="0" eb="2">
      <t>テツドウ</t>
    </rPh>
    <rPh sb="2" eb="4">
      <t>カモツ</t>
    </rPh>
    <rPh sb="4" eb="6">
      <t>ユソウ</t>
    </rPh>
    <phoneticPr fontId="2"/>
  </si>
  <si>
    <t>JR、公・民営の鉄道の貨物輸送</t>
    <rPh sb="3" eb="4">
      <t>コウ</t>
    </rPh>
    <rPh sb="5" eb="7">
      <t>ミンエイ</t>
    </rPh>
    <rPh sb="8" eb="10">
      <t>テツドウ</t>
    </rPh>
    <rPh sb="11" eb="13">
      <t>カモツ</t>
    </rPh>
    <rPh sb="13" eb="15">
      <t>ユソウ</t>
    </rPh>
    <phoneticPr fontId="2"/>
  </si>
  <si>
    <t>道路旅客輸送</t>
    <rPh sb="0" eb="2">
      <t>ドウロ</t>
    </rPh>
    <rPh sb="2" eb="4">
      <t>リョキャク</t>
    </rPh>
    <rPh sb="4" eb="6">
      <t>ユソウ</t>
    </rPh>
    <phoneticPr fontId="2"/>
  </si>
  <si>
    <t>道路貨物輸送</t>
    <rPh sb="0" eb="2">
      <t>ドウロ</t>
    </rPh>
    <rPh sb="2" eb="4">
      <t>カモツ</t>
    </rPh>
    <rPh sb="4" eb="6">
      <t>ユソウ</t>
    </rPh>
    <phoneticPr fontId="2"/>
  </si>
  <si>
    <t>JR、公・民営の鉄道（普通鉄道、軌道、地下鉄、モノレール、路面電車）の旅客輸送</t>
    <rPh sb="3" eb="4">
      <t>コウ</t>
    </rPh>
    <rPh sb="5" eb="7">
      <t>ミンエイ</t>
    </rPh>
    <rPh sb="8" eb="10">
      <t>テツドウ</t>
    </rPh>
    <rPh sb="11" eb="13">
      <t>フツウ</t>
    </rPh>
    <rPh sb="13" eb="15">
      <t>テツドウ</t>
    </rPh>
    <rPh sb="16" eb="18">
      <t>キドウ</t>
    </rPh>
    <rPh sb="19" eb="21">
      <t>チカ</t>
    </rPh>
    <rPh sb="29" eb="31">
      <t>ロメン</t>
    </rPh>
    <rPh sb="31" eb="33">
      <t>デンシャ</t>
    </rPh>
    <rPh sb="35" eb="37">
      <t>リョキャク</t>
    </rPh>
    <rPh sb="37" eb="39">
      <t>ユソウ</t>
    </rPh>
    <phoneticPr fontId="2"/>
  </si>
  <si>
    <t>外洋輸送</t>
    <rPh sb="0" eb="2">
      <t>ガイヨウ</t>
    </rPh>
    <rPh sb="2" eb="4">
      <t>ユソウ</t>
    </rPh>
    <phoneticPr fontId="2"/>
  </si>
  <si>
    <t>沿海・内水面輸送</t>
    <rPh sb="0" eb="2">
      <t>エンカイ</t>
    </rPh>
    <rPh sb="3" eb="6">
      <t>ナイスイメン</t>
    </rPh>
    <rPh sb="6" eb="8">
      <t>ユソウ</t>
    </rPh>
    <phoneticPr fontId="2"/>
  </si>
  <si>
    <t>外航海運業（旅客・貨物）</t>
    <rPh sb="0" eb="2">
      <t>ガイコウ</t>
    </rPh>
    <rPh sb="2" eb="4">
      <t>カイウン</t>
    </rPh>
    <rPh sb="4" eb="5">
      <t>ギョウ</t>
    </rPh>
    <rPh sb="6" eb="8">
      <t>リョキャク</t>
    </rPh>
    <rPh sb="9" eb="11">
      <t>カモツ</t>
    </rPh>
    <phoneticPr fontId="2"/>
  </si>
  <si>
    <t>沿海海運・河川水運・湖沼水運業（旅客・貨物）、港湾旅客業</t>
    <rPh sb="0" eb="2">
      <t>エンカイ</t>
    </rPh>
    <rPh sb="2" eb="4">
      <t>カイウン</t>
    </rPh>
    <rPh sb="5" eb="7">
      <t>カセン</t>
    </rPh>
    <rPh sb="7" eb="8">
      <t>スイ</t>
    </rPh>
    <rPh sb="8" eb="9">
      <t>ウン</t>
    </rPh>
    <rPh sb="10" eb="11">
      <t>ミズウミ</t>
    </rPh>
    <rPh sb="11" eb="12">
      <t>ヌマ</t>
    </rPh>
    <rPh sb="12" eb="14">
      <t>スイウン</t>
    </rPh>
    <rPh sb="14" eb="15">
      <t>ギョウ</t>
    </rPh>
    <rPh sb="16" eb="18">
      <t>リョキャク</t>
    </rPh>
    <rPh sb="19" eb="21">
      <t>カモツ</t>
    </rPh>
    <rPh sb="23" eb="25">
      <t>コウワン</t>
    </rPh>
    <rPh sb="25" eb="27">
      <t>リョキャク</t>
    </rPh>
    <rPh sb="27" eb="28">
      <t>ギョウ</t>
    </rPh>
    <phoneticPr fontId="2"/>
  </si>
  <si>
    <t>港湾運送業、港湾荷役業、はしけ運送業、いかだ運送業</t>
    <rPh sb="0" eb="2">
      <t>コウワン</t>
    </rPh>
    <rPh sb="2" eb="5">
      <t>ウンソウギョウ</t>
    </rPh>
    <rPh sb="6" eb="8">
      <t>コウワン</t>
    </rPh>
    <rPh sb="8" eb="10">
      <t>ニエキ</t>
    </rPh>
    <rPh sb="10" eb="11">
      <t>ギョウ</t>
    </rPh>
    <rPh sb="15" eb="18">
      <t>ウンソウギョウ</t>
    </rPh>
    <rPh sb="22" eb="25">
      <t>ウンソウギョウ</t>
    </rPh>
    <phoneticPr fontId="2"/>
  </si>
  <si>
    <t>航空輸送</t>
    <rPh sb="0" eb="2">
      <t>コウクウ</t>
    </rPh>
    <rPh sb="2" eb="4">
      <t>ユソウ</t>
    </rPh>
    <phoneticPr fontId="2"/>
  </si>
  <si>
    <t>航空旅客・貨物輸送、航空機による薬剤散布・写真撮影・宣伝広告・魚群探見</t>
    <rPh sb="0" eb="2">
      <t>コウクウ</t>
    </rPh>
    <rPh sb="2" eb="4">
      <t>リョキャク</t>
    </rPh>
    <rPh sb="5" eb="7">
      <t>カモツ</t>
    </rPh>
    <rPh sb="7" eb="9">
      <t>ユソウ</t>
    </rPh>
    <rPh sb="10" eb="13">
      <t>コウクウキ</t>
    </rPh>
    <rPh sb="16" eb="18">
      <t>ヤクザイ</t>
    </rPh>
    <rPh sb="18" eb="20">
      <t>サンプ</t>
    </rPh>
    <rPh sb="21" eb="23">
      <t>シャシン</t>
    </rPh>
    <rPh sb="23" eb="25">
      <t>サツエイ</t>
    </rPh>
    <rPh sb="26" eb="28">
      <t>センデン</t>
    </rPh>
    <rPh sb="28" eb="30">
      <t>コウコク</t>
    </rPh>
    <rPh sb="31" eb="33">
      <t>ギョグン</t>
    </rPh>
    <rPh sb="33" eb="34">
      <t>サガ</t>
    </rPh>
    <rPh sb="34" eb="35">
      <t>ミ</t>
    </rPh>
    <phoneticPr fontId="2"/>
  </si>
  <si>
    <t>貨物利用運送</t>
    <rPh sb="0" eb="2">
      <t>カモツ</t>
    </rPh>
    <rPh sb="2" eb="4">
      <t>リヨウ</t>
    </rPh>
    <rPh sb="4" eb="6">
      <t>ウンソウ</t>
    </rPh>
    <phoneticPr fontId="2"/>
  </si>
  <si>
    <t>倉庫</t>
    <rPh sb="0" eb="2">
      <t>ソウコ</t>
    </rPh>
    <phoneticPr fontId="2"/>
  </si>
  <si>
    <t>こん包</t>
    <rPh sb="2" eb="3">
      <t>ポウ</t>
    </rPh>
    <phoneticPr fontId="2"/>
  </si>
  <si>
    <t>荷造業、貨物こん包業、組立こん包業</t>
    <rPh sb="0" eb="2">
      <t>ニヅク</t>
    </rPh>
    <rPh sb="2" eb="3">
      <t>ギョウ</t>
    </rPh>
    <rPh sb="4" eb="6">
      <t>カモツ</t>
    </rPh>
    <rPh sb="8" eb="9">
      <t>ポウ</t>
    </rPh>
    <rPh sb="9" eb="10">
      <t>ギョウ</t>
    </rPh>
    <rPh sb="11" eb="13">
      <t>クミタテ</t>
    </rPh>
    <rPh sb="15" eb="16">
      <t>ポウ</t>
    </rPh>
    <rPh sb="16" eb="17">
      <t>ギョウ</t>
    </rPh>
    <phoneticPr fontId="2"/>
  </si>
  <si>
    <t>郵便・信書便</t>
    <rPh sb="0" eb="2">
      <t>ユウビン</t>
    </rPh>
    <rPh sb="3" eb="5">
      <t>シンショ</t>
    </rPh>
    <rPh sb="5" eb="6">
      <t>ビン</t>
    </rPh>
    <phoneticPr fontId="2"/>
  </si>
  <si>
    <t>放送</t>
    <rPh sb="0" eb="2">
      <t>ホウソウ</t>
    </rPh>
    <phoneticPr fontId="2"/>
  </si>
  <si>
    <t>NHK、民間放送、有線放送</t>
    <rPh sb="4" eb="6">
      <t>ミンカン</t>
    </rPh>
    <rPh sb="6" eb="8">
      <t>ホウソウ</t>
    </rPh>
    <rPh sb="9" eb="11">
      <t>ユウセン</t>
    </rPh>
    <rPh sb="11" eb="13">
      <t>ホウソウ</t>
    </rPh>
    <phoneticPr fontId="2"/>
  </si>
  <si>
    <t>情報サービス</t>
    <rPh sb="0" eb="2">
      <t>ジョウホウ</t>
    </rPh>
    <phoneticPr fontId="2"/>
  </si>
  <si>
    <t>ソフトウェア開発、ホームページ制作、ゲームソフト開発、ハードウェア・コンサルタント、データ入力サービス、市場調査、世論調査</t>
    <rPh sb="6" eb="8">
      <t>カイハツ</t>
    </rPh>
    <rPh sb="15" eb="17">
      <t>セイサク</t>
    </rPh>
    <rPh sb="24" eb="26">
      <t>カイハツ</t>
    </rPh>
    <rPh sb="45" eb="47">
      <t>ニュウリョク</t>
    </rPh>
    <rPh sb="52" eb="54">
      <t>シジョウ</t>
    </rPh>
    <rPh sb="54" eb="56">
      <t>チョウサ</t>
    </rPh>
    <rPh sb="57" eb="59">
      <t>セロン</t>
    </rPh>
    <rPh sb="59" eb="61">
      <t>チョウサ</t>
    </rPh>
    <phoneticPr fontId="2"/>
  </si>
  <si>
    <t>公務（中央）</t>
    <rPh sb="0" eb="2">
      <t>コウム</t>
    </rPh>
    <rPh sb="3" eb="5">
      <t>チュウオウ</t>
    </rPh>
    <phoneticPr fontId="2"/>
  </si>
  <si>
    <t>公務（地方）</t>
    <rPh sb="0" eb="2">
      <t>コウム</t>
    </rPh>
    <rPh sb="3" eb="5">
      <t>チホウ</t>
    </rPh>
    <phoneticPr fontId="2"/>
  </si>
  <si>
    <t>国会、裁判所、中央官庁</t>
    <rPh sb="0" eb="2">
      <t>コッカイ</t>
    </rPh>
    <rPh sb="3" eb="6">
      <t>サイバンショ</t>
    </rPh>
    <rPh sb="7" eb="9">
      <t>チュウオウ</t>
    </rPh>
    <rPh sb="9" eb="11">
      <t>カンチョウ</t>
    </rPh>
    <phoneticPr fontId="2"/>
  </si>
  <si>
    <t>都道府県機関、市町村機関</t>
    <rPh sb="0" eb="4">
      <t>トドウフケン</t>
    </rPh>
    <rPh sb="4" eb="6">
      <t>キカン</t>
    </rPh>
    <rPh sb="7" eb="10">
      <t>シチョウソン</t>
    </rPh>
    <rPh sb="10" eb="12">
      <t>キカン</t>
    </rPh>
    <phoneticPr fontId="2"/>
  </si>
  <si>
    <t>学校教育</t>
    <rPh sb="0" eb="2">
      <t>ガッコウ</t>
    </rPh>
    <rPh sb="2" eb="4">
      <t>キョウイク</t>
    </rPh>
    <phoneticPr fontId="2"/>
  </si>
  <si>
    <t>社会教育・その他の教育</t>
    <rPh sb="0" eb="2">
      <t>シャカイ</t>
    </rPh>
    <rPh sb="2" eb="4">
      <t>キョウイク</t>
    </rPh>
    <rPh sb="7" eb="8">
      <t>ホカ</t>
    </rPh>
    <rPh sb="9" eb="11">
      <t>キョウイク</t>
    </rPh>
    <phoneticPr fontId="2"/>
  </si>
  <si>
    <t>公民館、図書館、博物館、美術館、動物園、水族館、青年の家、少年自然の家、社会通信教育、女性教育会館、航空保安大学校、防衛大学校、警察大学校、自治大学校、気象大学校、消防学校、雇用・能力開発機構、航海訓練所、歯科衛生士養成所、料理学校、洋裁学校、自動車教習所</t>
    <rPh sb="0" eb="3">
      <t>コウミンカン</t>
    </rPh>
    <rPh sb="4" eb="7">
      <t>トショカン</t>
    </rPh>
    <rPh sb="8" eb="11">
      <t>ハクブツカン</t>
    </rPh>
    <rPh sb="12" eb="15">
      <t>ビジュツカン</t>
    </rPh>
    <rPh sb="16" eb="19">
      <t>ドウブツエン</t>
    </rPh>
    <rPh sb="20" eb="23">
      <t>スイゾクカン</t>
    </rPh>
    <rPh sb="24" eb="26">
      <t>セイネン</t>
    </rPh>
    <rPh sb="27" eb="28">
      <t>イエ</t>
    </rPh>
    <rPh sb="29" eb="31">
      <t>ショウネン</t>
    </rPh>
    <rPh sb="31" eb="33">
      <t>シゼン</t>
    </rPh>
    <rPh sb="34" eb="35">
      <t>イエ</t>
    </rPh>
    <rPh sb="36" eb="38">
      <t>シャカイ</t>
    </rPh>
    <rPh sb="38" eb="40">
      <t>ツウシン</t>
    </rPh>
    <rPh sb="40" eb="42">
      <t>キョウイク</t>
    </rPh>
    <rPh sb="43" eb="45">
      <t>ジョセイ</t>
    </rPh>
    <rPh sb="45" eb="47">
      <t>キョウイク</t>
    </rPh>
    <rPh sb="47" eb="49">
      <t>カイカン</t>
    </rPh>
    <rPh sb="50" eb="52">
      <t>コウクウ</t>
    </rPh>
    <rPh sb="52" eb="54">
      <t>ホアン</t>
    </rPh>
    <rPh sb="54" eb="57">
      <t>ダイガッコウ</t>
    </rPh>
    <rPh sb="58" eb="60">
      <t>ボウエイ</t>
    </rPh>
    <rPh sb="60" eb="63">
      <t>ダイガッコウ</t>
    </rPh>
    <rPh sb="64" eb="66">
      <t>ケイサツ</t>
    </rPh>
    <rPh sb="66" eb="69">
      <t>ダイガッコウ</t>
    </rPh>
    <rPh sb="70" eb="72">
      <t>ジチ</t>
    </rPh>
    <rPh sb="72" eb="75">
      <t>ダイガッコウ</t>
    </rPh>
    <rPh sb="76" eb="78">
      <t>キショウ</t>
    </rPh>
    <rPh sb="78" eb="81">
      <t>ダイガッコウ</t>
    </rPh>
    <rPh sb="82" eb="84">
      <t>ショウボウ</t>
    </rPh>
    <rPh sb="84" eb="86">
      <t>ガッコウ</t>
    </rPh>
    <rPh sb="87" eb="89">
      <t>コヨウ</t>
    </rPh>
    <rPh sb="90" eb="92">
      <t>ノウリョク</t>
    </rPh>
    <rPh sb="92" eb="94">
      <t>カイハツ</t>
    </rPh>
    <rPh sb="94" eb="96">
      <t>キコウ</t>
    </rPh>
    <rPh sb="97" eb="99">
      <t>コウカイ</t>
    </rPh>
    <rPh sb="99" eb="101">
      <t>クンレン</t>
    </rPh>
    <rPh sb="101" eb="102">
      <t>ジョ</t>
    </rPh>
    <rPh sb="103" eb="105">
      <t>シカ</t>
    </rPh>
    <rPh sb="105" eb="107">
      <t>エイセイ</t>
    </rPh>
    <rPh sb="107" eb="108">
      <t>シ</t>
    </rPh>
    <rPh sb="108" eb="111">
      <t>ヨウセイジョ</t>
    </rPh>
    <rPh sb="112" eb="114">
      <t>リョウリ</t>
    </rPh>
    <rPh sb="114" eb="116">
      <t>ガッコウ</t>
    </rPh>
    <rPh sb="117" eb="119">
      <t>ヨウサイ</t>
    </rPh>
    <rPh sb="119" eb="121">
      <t>ガッコウ</t>
    </rPh>
    <rPh sb="122" eb="125">
      <t>ジドウシャ</t>
    </rPh>
    <rPh sb="125" eb="128">
      <t>キョウシュウジョ</t>
    </rPh>
    <phoneticPr fontId="2"/>
  </si>
  <si>
    <t>学術研究機関</t>
    <rPh sb="0" eb="2">
      <t>ガクジュツ</t>
    </rPh>
    <rPh sb="2" eb="4">
      <t>ケンキュウ</t>
    </rPh>
    <rPh sb="4" eb="6">
      <t>キカン</t>
    </rPh>
    <phoneticPr fontId="2"/>
  </si>
  <si>
    <t>企業内研究開発</t>
    <rPh sb="0" eb="2">
      <t>キギョウ</t>
    </rPh>
    <rPh sb="2" eb="3">
      <t>ナイ</t>
    </rPh>
    <rPh sb="3" eb="5">
      <t>ケンキュウ</t>
    </rPh>
    <rPh sb="5" eb="7">
      <t>カイハツ</t>
    </rPh>
    <phoneticPr fontId="2"/>
  </si>
  <si>
    <t>物質・材料研究機構、産業技術総合研究所、医薬基盤研究所、理学研究所、工学研究所、農学研究所、医学・薬学研究所、教育政策研究所、国語研究所、社会保障・人口問題研究所、労働政策研究・研修機構、東洋文化研究所、社会科学研究所、人文科学研究所</t>
    <rPh sb="0" eb="2">
      <t>ブッシツ</t>
    </rPh>
    <rPh sb="3" eb="5">
      <t>ザイリョウ</t>
    </rPh>
    <rPh sb="5" eb="7">
      <t>ケンキュウ</t>
    </rPh>
    <rPh sb="7" eb="9">
      <t>キコウ</t>
    </rPh>
    <rPh sb="10" eb="12">
      <t>サンギョウ</t>
    </rPh>
    <rPh sb="12" eb="14">
      <t>ギジュツ</t>
    </rPh>
    <rPh sb="14" eb="16">
      <t>ソウゴウ</t>
    </rPh>
    <rPh sb="16" eb="19">
      <t>ケンキュウジョ</t>
    </rPh>
    <rPh sb="20" eb="22">
      <t>イヤク</t>
    </rPh>
    <rPh sb="22" eb="24">
      <t>キバン</t>
    </rPh>
    <rPh sb="24" eb="27">
      <t>ケンキュウジョ</t>
    </rPh>
    <rPh sb="28" eb="30">
      <t>リガク</t>
    </rPh>
    <rPh sb="30" eb="32">
      <t>ケンキュウ</t>
    </rPh>
    <rPh sb="32" eb="33">
      <t>ジョ</t>
    </rPh>
    <rPh sb="34" eb="36">
      <t>コウガク</t>
    </rPh>
    <rPh sb="36" eb="39">
      <t>ケンキュウジョ</t>
    </rPh>
    <rPh sb="40" eb="42">
      <t>ノウガク</t>
    </rPh>
    <rPh sb="42" eb="45">
      <t>ケンキュウジョ</t>
    </rPh>
    <rPh sb="46" eb="48">
      <t>イガク</t>
    </rPh>
    <rPh sb="49" eb="51">
      <t>ヤクガク</t>
    </rPh>
    <rPh sb="51" eb="53">
      <t>ケンキュウ</t>
    </rPh>
    <rPh sb="53" eb="54">
      <t>ジョ</t>
    </rPh>
    <rPh sb="55" eb="57">
      <t>キョウイク</t>
    </rPh>
    <rPh sb="57" eb="59">
      <t>セイサク</t>
    </rPh>
    <rPh sb="59" eb="62">
      <t>ケンキュウジョ</t>
    </rPh>
    <rPh sb="63" eb="65">
      <t>コクゴ</t>
    </rPh>
    <rPh sb="65" eb="68">
      <t>ケンキュウジョ</t>
    </rPh>
    <rPh sb="69" eb="71">
      <t>シャカイ</t>
    </rPh>
    <rPh sb="71" eb="73">
      <t>ホショウ</t>
    </rPh>
    <rPh sb="74" eb="76">
      <t>ジンコウ</t>
    </rPh>
    <rPh sb="76" eb="78">
      <t>モンダイ</t>
    </rPh>
    <rPh sb="78" eb="81">
      <t>ケンキュウジョ</t>
    </rPh>
    <rPh sb="82" eb="84">
      <t>ロウドウ</t>
    </rPh>
    <rPh sb="84" eb="86">
      <t>セイサク</t>
    </rPh>
    <rPh sb="86" eb="88">
      <t>ケンキュウ</t>
    </rPh>
    <rPh sb="89" eb="91">
      <t>ケンシュウ</t>
    </rPh>
    <rPh sb="91" eb="93">
      <t>キコウ</t>
    </rPh>
    <rPh sb="94" eb="96">
      <t>トウヨウ</t>
    </rPh>
    <rPh sb="96" eb="98">
      <t>ブンカ</t>
    </rPh>
    <rPh sb="98" eb="101">
      <t>ケンキュウジョ</t>
    </rPh>
    <rPh sb="102" eb="104">
      <t>シャカイ</t>
    </rPh>
    <rPh sb="104" eb="106">
      <t>カガク</t>
    </rPh>
    <rPh sb="106" eb="109">
      <t>ケンキュウジョ</t>
    </rPh>
    <rPh sb="110" eb="112">
      <t>ジンブン</t>
    </rPh>
    <rPh sb="112" eb="114">
      <t>カガク</t>
    </rPh>
    <rPh sb="114" eb="116">
      <t>ケンキュウ</t>
    </rPh>
    <rPh sb="116" eb="117">
      <t>ジョ</t>
    </rPh>
    <phoneticPr fontId="2"/>
  </si>
  <si>
    <t>企業の製品開発、技術的改善を図るための研究活動等</t>
    <rPh sb="0" eb="2">
      <t>キギョウ</t>
    </rPh>
    <rPh sb="3" eb="5">
      <t>セイヒン</t>
    </rPh>
    <rPh sb="5" eb="7">
      <t>カイハツ</t>
    </rPh>
    <rPh sb="8" eb="11">
      <t>ギジュツテキ</t>
    </rPh>
    <rPh sb="11" eb="13">
      <t>カイゼン</t>
    </rPh>
    <rPh sb="14" eb="15">
      <t>ハカ</t>
    </rPh>
    <rPh sb="19" eb="21">
      <t>ケンキュウ</t>
    </rPh>
    <rPh sb="21" eb="23">
      <t>カツドウ</t>
    </rPh>
    <rPh sb="23" eb="24">
      <t>トウ</t>
    </rPh>
    <phoneticPr fontId="2"/>
  </si>
  <si>
    <t>医療</t>
    <rPh sb="0" eb="2">
      <t>イリョウ</t>
    </rPh>
    <phoneticPr fontId="2"/>
  </si>
  <si>
    <t>厚生年金・国民年金・国民健康保険・政府管掌健康保険・船員保険・介護保険・共済組合・社会保険診療報酬支払基金の社会保険事務、保育所、児童厚生施設、児童養護施設、養護老人ホーム、老人福祉センター、知的障害者援護施設、身体障害者授産施設、精神障害者生活訓練施設</t>
    <rPh sb="0" eb="2">
      <t>コウセイ</t>
    </rPh>
    <rPh sb="2" eb="4">
      <t>ネンキン</t>
    </rPh>
    <rPh sb="5" eb="7">
      <t>コクミン</t>
    </rPh>
    <rPh sb="7" eb="9">
      <t>ネンキン</t>
    </rPh>
    <rPh sb="10" eb="12">
      <t>コクミン</t>
    </rPh>
    <rPh sb="12" eb="14">
      <t>ケンコウ</t>
    </rPh>
    <rPh sb="14" eb="16">
      <t>ホケン</t>
    </rPh>
    <rPh sb="17" eb="19">
      <t>セイフ</t>
    </rPh>
    <rPh sb="19" eb="21">
      <t>カンショウ</t>
    </rPh>
    <rPh sb="21" eb="23">
      <t>ケンコウ</t>
    </rPh>
    <rPh sb="23" eb="25">
      <t>ホケン</t>
    </rPh>
    <rPh sb="26" eb="28">
      <t>センイン</t>
    </rPh>
    <rPh sb="28" eb="30">
      <t>ホケン</t>
    </rPh>
    <rPh sb="31" eb="33">
      <t>カイゴ</t>
    </rPh>
    <rPh sb="33" eb="35">
      <t>ホケン</t>
    </rPh>
    <rPh sb="36" eb="38">
      <t>キョウサイ</t>
    </rPh>
    <rPh sb="38" eb="40">
      <t>クミアイ</t>
    </rPh>
    <rPh sb="41" eb="43">
      <t>シャカイ</t>
    </rPh>
    <rPh sb="43" eb="45">
      <t>ホケン</t>
    </rPh>
    <rPh sb="45" eb="47">
      <t>シンリョウ</t>
    </rPh>
    <rPh sb="47" eb="49">
      <t>ホウシュウ</t>
    </rPh>
    <rPh sb="49" eb="51">
      <t>シハライ</t>
    </rPh>
    <rPh sb="51" eb="53">
      <t>キキン</t>
    </rPh>
    <rPh sb="54" eb="56">
      <t>シャカイ</t>
    </rPh>
    <rPh sb="56" eb="58">
      <t>ホケン</t>
    </rPh>
    <rPh sb="58" eb="60">
      <t>ジム</t>
    </rPh>
    <rPh sb="61" eb="63">
      <t>ホイク</t>
    </rPh>
    <rPh sb="63" eb="64">
      <t>ジョ</t>
    </rPh>
    <rPh sb="65" eb="67">
      <t>ジドウ</t>
    </rPh>
    <rPh sb="67" eb="69">
      <t>コウセイ</t>
    </rPh>
    <rPh sb="69" eb="71">
      <t>シセツ</t>
    </rPh>
    <rPh sb="72" eb="74">
      <t>ジドウ</t>
    </rPh>
    <rPh sb="74" eb="76">
      <t>ヨウゴ</t>
    </rPh>
    <rPh sb="76" eb="78">
      <t>シセツ</t>
    </rPh>
    <rPh sb="79" eb="81">
      <t>ヨウゴ</t>
    </rPh>
    <rPh sb="81" eb="83">
      <t>ロウジン</t>
    </rPh>
    <rPh sb="87" eb="89">
      <t>ロウジン</t>
    </rPh>
    <rPh sb="89" eb="91">
      <t>フクシ</t>
    </rPh>
    <rPh sb="96" eb="98">
      <t>チテキ</t>
    </rPh>
    <rPh sb="98" eb="100">
      <t>ショウガイ</t>
    </rPh>
    <rPh sb="100" eb="101">
      <t>シャ</t>
    </rPh>
    <rPh sb="101" eb="103">
      <t>エンゴ</t>
    </rPh>
    <rPh sb="103" eb="105">
      <t>シセツ</t>
    </rPh>
    <rPh sb="106" eb="108">
      <t>シンタイ</t>
    </rPh>
    <rPh sb="108" eb="111">
      <t>ショウガイシャ</t>
    </rPh>
    <rPh sb="111" eb="113">
      <t>ジュサン</t>
    </rPh>
    <rPh sb="113" eb="115">
      <t>シセツ</t>
    </rPh>
    <rPh sb="116" eb="118">
      <t>セイシン</t>
    </rPh>
    <rPh sb="118" eb="120">
      <t>ショウガイ</t>
    </rPh>
    <rPh sb="120" eb="121">
      <t>シャ</t>
    </rPh>
    <rPh sb="121" eb="123">
      <t>セイカツ</t>
    </rPh>
    <rPh sb="123" eb="125">
      <t>クンレン</t>
    </rPh>
    <rPh sb="125" eb="127">
      <t>シセツ</t>
    </rPh>
    <phoneticPr fontId="2"/>
  </si>
  <si>
    <t>訪問通所サービス、短期入所サービス、居宅介護支援、特別養護老人ホーム、介護老人保健施設、介護療養型医療施設</t>
    <rPh sb="0" eb="2">
      <t>ホウモン</t>
    </rPh>
    <rPh sb="2" eb="4">
      <t>ツウショ</t>
    </rPh>
    <rPh sb="9" eb="11">
      <t>タンキ</t>
    </rPh>
    <rPh sb="11" eb="13">
      <t>ニュウショ</t>
    </rPh>
    <rPh sb="18" eb="20">
      <t>キョタク</t>
    </rPh>
    <rPh sb="20" eb="22">
      <t>カイゴ</t>
    </rPh>
    <rPh sb="22" eb="24">
      <t>シエン</t>
    </rPh>
    <rPh sb="25" eb="27">
      <t>トクベツ</t>
    </rPh>
    <rPh sb="27" eb="29">
      <t>ヨウゴ</t>
    </rPh>
    <rPh sb="29" eb="31">
      <t>ロウジン</t>
    </rPh>
    <rPh sb="35" eb="37">
      <t>カイゴ</t>
    </rPh>
    <rPh sb="37" eb="39">
      <t>ロウジン</t>
    </rPh>
    <rPh sb="39" eb="41">
      <t>ホケン</t>
    </rPh>
    <rPh sb="41" eb="43">
      <t>シセツ</t>
    </rPh>
    <rPh sb="44" eb="46">
      <t>カイゴ</t>
    </rPh>
    <rPh sb="46" eb="48">
      <t>リョウヨウ</t>
    </rPh>
    <rPh sb="48" eb="49">
      <t>ガタ</t>
    </rPh>
    <rPh sb="49" eb="51">
      <t>イリョウ</t>
    </rPh>
    <rPh sb="51" eb="53">
      <t>シセツ</t>
    </rPh>
    <phoneticPr fontId="2"/>
  </si>
  <si>
    <t>介護</t>
    <rPh sb="0" eb="2">
      <t>カイゴ</t>
    </rPh>
    <phoneticPr fontId="2"/>
  </si>
  <si>
    <t>織物協同組合、商工会議所、経済団体連合会、生命保険協会、全国銀行協会、日本税理士会連合会、全国中小企業団体中央会、全国農業会議所、宗教団体、労働団体、学術団体、文化団体、政治団体、学士会、囲碁連盟、県民会館、文化会館</t>
    <rPh sb="0" eb="2">
      <t>オリモノ</t>
    </rPh>
    <rPh sb="2" eb="4">
      <t>キョウドウ</t>
    </rPh>
    <rPh sb="4" eb="6">
      <t>クミアイ</t>
    </rPh>
    <rPh sb="7" eb="9">
      <t>ショウコウ</t>
    </rPh>
    <rPh sb="9" eb="12">
      <t>カイギショ</t>
    </rPh>
    <rPh sb="13" eb="15">
      <t>ケイザイ</t>
    </rPh>
    <rPh sb="15" eb="17">
      <t>ダンタイ</t>
    </rPh>
    <rPh sb="17" eb="20">
      <t>レンゴウカイ</t>
    </rPh>
    <rPh sb="21" eb="23">
      <t>セイメイ</t>
    </rPh>
    <rPh sb="23" eb="25">
      <t>ホケン</t>
    </rPh>
    <rPh sb="25" eb="27">
      <t>キョウカイ</t>
    </rPh>
    <rPh sb="28" eb="30">
      <t>ゼンコク</t>
    </rPh>
    <rPh sb="30" eb="32">
      <t>ギンコウ</t>
    </rPh>
    <rPh sb="32" eb="34">
      <t>キョウカイ</t>
    </rPh>
    <rPh sb="35" eb="37">
      <t>ニホン</t>
    </rPh>
    <rPh sb="37" eb="40">
      <t>ゼイリシ</t>
    </rPh>
    <rPh sb="40" eb="41">
      <t>カイ</t>
    </rPh>
    <rPh sb="41" eb="44">
      <t>レンゴウカイ</t>
    </rPh>
    <rPh sb="45" eb="47">
      <t>ゼンコク</t>
    </rPh>
    <rPh sb="47" eb="49">
      <t>チュウショウ</t>
    </rPh>
    <rPh sb="49" eb="51">
      <t>キギョウ</t>
    </rPh>
    <rPh sb="51" eb="53">
      <t>ダンタイ</t>
    </rPh>
    <rPh sb="53" eb="56">
      <t>チュウオウカイ</t>
    </rPh>
    <rPh sb="57" eb="59">
      <t>ゼンコク</t>
    </rPh>
    <rPh sb="59" eb="61">
      <t>ノウギョウ</t>
    </rPh>
    <rPh sb="61" eb="64">
      <t>カイギショ</t>
    </rPh>
    <rPh sb="65" eb="67">
      <t>シュウキョウ</t>
    </rPh>
    <rPh sb="67" eb="69">
      <t>ダンタイ</t>
    </rPh>
    <rPh sb="70" eb="72">
      <t>ロウドウ</t>
    </rPh>
    <rPh sb="72" eb="74">
      <t>ダンタイ</t>
    </rPh>
    <rPh sb="75" eb="77">
      <t>ガクジュツ</t>
    </rPh>
    <rPh sb="77" eb="79">
      <t>ダンタイ</t>
    </rPh>
    <rPh sb="80" eb="82">
      <t>ブンカ</t>
    </rPh>
    <rPh sb="82" eb="84">
      <t>ダンタイ</t>
    </rPh>
    <rPh sb="85" eb="87">
      <t>セイジ</t>
    </rPh>
    <rPh sb="87" eb="89">
      <t>ダンタイ</t>
    </rPh>
    <rPh sb="90" eb="92">
      <t>ガクシ</t>
    </rPh>
    <rPh sb="92" eb="93">
      <t>カイ</t>
    </rPh>
    <rPh sb="94" eb="96">
      <t>イゴ</t>
    </rPh>
    <rPh sb="96" eb="98">
      <t>レンメイ</t>
    </rPh>
    <rPh sb="99" eb="101">
      <t>ケンミン</t>
    </rPh>
    <rPh sb="101" eb="103">
      <t>カイカン</t>
    </rPh>
    <rPh sb="104" eb="106">
      <t>ブンカ</t>
    </rPh>
    <rPh sb="106" eb="108">
      <t>カイカン</t>
    </rPh>
    <phoneticPr fontId="2"/>
  </si>
  <si>
    <t>広告</t>
    <rPh sb="0" eb="2">
      <t>コウコク</t>
    </rPh>
    <phoneticPr fontId="2"/>
  </si>
  <si>
    <t>広告代理業、新聞広告代理業、車両内広告代理業、電柱広告代理業、屋外広告業（看板、立看板、はり紙）、アドバルーン、ちんどん屋、折込広告、ネット広告業</t>
    <rPh sb="0" eb="2">
      <t>コウコク</t>
    </rPh>
    <rPh sb="2" eb="4">
      <t>ダイリ</t>
    </rPh>
    <rPh sb="4" eb="5">
      <t>ギョウ</t>
    </rPh>
    <rPh sb="6" eb="8">
      <t>シンブン</t>
    </rPh>
    <rPh sb="8" eb="10">
      <t>コウコク</t>
    </rPh>
    <rPh sb="10" eb="12">
      <t>ダイリ</t>
    </rPh>
    <rPh sb="12" eb="13">
      <t>ギョウ</t>
    </rPh>
    <rPh sb="14" eb="16">
      <t>シャリョウ</t>
    </rPh>
    <rPh sb="16" eb="17">
      <t>ナイ</t>
    </rPh>
    <rPh sb="17" eb="19">
      <t>コウコク</t>
    </rPh>
    <rPh sb="19" eb="21">
      <t>ダイリ</t>
    </rPh>
    <rPh sb="21" eb="22">
      <t>ギョウ</t>
    </rPh>
    <rPh sb="23" eb="25">
      <t>デンチュウ</t>
    </rPh>
    <rPh sb="25" eb="27">
      <t>コウコク</t>
    </rPh>
    <rPh sb="27" eb="29">
      <t>ダイリ</t>
    </rPh>
    <rPh sb="29" eb="30">
      <t>ギョウ</t>
    </rPh>
    <rPh sb="31" eb="33">
      <t>オクガイ</t>
    </rPh>
    <rPh sb="33" eb="35">
      <t>コウコク</t>
    </rPh>
    <rPh sb="35" eb="36">
      <t>ギョウ</t>
    </rPh>
    <rPh sb="37" eb="39">
      <t>カンバン</t>
    </rPh>
    <rPh sb="40" eb="41">
      <t>タテ</t>
    </rPh>
    <rPh sb="41" eb="43">
      <t>カンバン</t>
    </rPh>
    <rPh sb="46" eb="47">
      <t>ガミ</t>
    </rPh>
    <rPh sb="60" eb="61">
      <t>ヤ</t>
    </rPh>
    <rPh sb="62" eb="64">
      <t>オリコミ</t>
    </rPh>
    <rPh sb="64" eb="66">
      <t>コウコク</t>
    </rPh>
    <rPh sb="70" eb="72">
      <t>コウコク</t>
    </rPh>
    <rPh sb="72" eb="73">
      <t>ギョウ</t>
    </rPh>
    <phoneticPr fontId="2"/>
  </si>
  <si>
    <t>貸自動車業</t>
    <rPh sb="0" eb="1">
      <t>カシ</t>
    </rPh>
    <rPh sb="1" eb="4">
      <t>ジドウシャ</t>
    </rPh>
    <rPh sb="4" eb="5">
      <t>ギョウ</t>
    </rPh>
    <phoneticPr fontId="2"/>
  </si>
  <si>
    <t>レンタカー、自動車リース業</t>
    <rPh sb="6" eb="9">
      <t>ジドウシャ</t>
    </rPh>
    <rPh sb="12" eb="13">
      <t>ギョウ</t>
    </rPh>
    <phoneticPr fontId="2"/>
  </si>
  <si>
    <t>機械修理</t>
    <rPh sb="0" eb="2">
      <t>キカイ</t>
    </rPh>
    <rPh sb="2" eb="4">
      <t>シュウリ</t>
    </rPh>
    <phoneticPr fontId="2"/>
  </si>
  <si>
    <t>自動車整備業、オートバイ整備業</t>
    <rPh sb="0" eb="3">
      <t>ジドウシャ</t>
    </rPh>
    <rPh sb="3" eb="5">
      <t>セイビ</t>
    </rPh>
    <rPh sb="5" eb="6">
      <t>ギョウ</t>
    </rPh>
    <rPh sb="12" eb="14">
      <t>セイビ</t>
    </rPh>
    <rPh sb="14" eb="15">
      <t>ギョウ</t>
    </rPh>
    <phoneticPr fontId="2"/>
  </si>
  <si>
    <t>一般機械修理、建設・鉱山機械修理、電気機械修理、産業用運搬車両修理、光学機械修理、パソコン修理</t>
    <rPh sb="0" eb="2">
      <t>イッパン</t>
    </rPh>
    <rPh sb="2" eb="4">
      <t>キカイ</t>
    </rPh>
    <rPh sb="4" eb="6">
      <t>シュウリ</t>
    </rPh>
    <rPh sb="7" eb="9">
      <t>ケンセツ</t>
    </rPh>
    <rPh sb="10" eb="12">
      <t>コウザン</t>
    </rPh>
    <rPh sb="12" eb="14">
      <t>キカイ</t>
    </rPh>
    <rPh sb="14" eb="16">
      <t>シュウリ</t>
    </rPh>
    <rPh sb="17" eb="19">
      <t>デンキ</t>
    </rPh>
    <rPh sb="19" eb="21">
      <t>キカイ</t>
    </rPh>
    <rPh sb="21" eb="23">
      <t>シュウリ</t>
    </rPh>
    <rPh sb="24" eb="27">
      <t>サンギョウヨウ</t>
    </rPh>
    <rPh sb="27" eb="30">
      <t>ウンパンシャ</t>
    </rPh>
    <rPh sb="30" eb="31">
      <t>リョウ</t>
    </rPh>
    <rPh sb="31" eb="33">
      <t>シュウリ</t>
    </rPh>
    <rPh sb="34" eb="36">
      <t>コウガク</t>
    </rPh>
    <rPh sb="36" eb="38">
      <t>キカイ</t>
    </rPh>
    <rPh sb="38" eb="40">
      <t>シュウリ</t>
    </rPh>
    <rPh sb="45" eb="47">
      <t>シュウリ</t>
    </rPh>
    <phoneticPr fontId="2"/>
  </si>
  <si>
    <t>その他の対事業所サービス</t>
    <rPh sb="2" eb="3">
      <t>ホカ</t>
    </rPh>
    <phoneticPr fontId="2"/>
  </si>
  <si>
    <t>その他の対事業所サービス</t>
    <rPh sb="2" eb="3">
      <t>ホカ</t>
    </rPh>
    <rPh sb="4" eb="5">
      <t>タイ</t>
    </rPh>
    <rPh sb="5" eb="8">
      <t>ジギョウショ</t>
    </rPh>
    <phoneticPr fontId="2"/>
  </si>
  <si>
    <t>建物サービス（ビルサービス業、ビルメンテナンス業、ビル清掃業、床磨き業、ガラスふき業、煙突掃除業、住宅消毒業、害虫駆除業）、法律事務所、特許事務所、公証人役場、司法書士事務所、公認会計士事務所、税理士事務所、設計監督業、建物設計製図業、建設コンサルタント業、測量業、地質調査、労働派遣サービス、レコード制作業、ラジオ番組制作業、速記業、あて名書業、複写業、マイクロ写真業、商品検査業、生糸検査所、民営職業紹介所、警備業、ディスプレイ業、パーティ請負業、温泉供給業、デザイン業、経営コンサルタント業、機械設計業、行政書士、不動産鑑定士、土地家屋調査士、医療事務、司会、通訳</t>
    <rPh sb="0" eb="2">
      <t>タテモノ</t>
    </rPh>
    <rPh sb="13" eb="14">
      <t>ギョウ</t>
    </rPh>
    <rPh sb="23" eb="24">
      <t>ギョウ</t>
    </rPh>
    <rPh sb="27" eb="30">
      <t>セイソウギョウ</t>
    </rPh>
    <rPh sb="31" eb="32">
      <t>ユカ</t>
    </rPh>
    <rPh sb="32" eb="33">
      <t>ミガ</t>
    </rPh>
    <rPh sb="34" eb="35">
      <t>ギョウ</t>
    </rPh>
    <rPh sb="41" eb="42">
      <t>ギョウ</t>
    </rPh>
    <rPh sb="43" eb="45">
      <t>エントツ</t>
    </rPh>
    <rPh sb="45" eb="47">
      <t>ソウジ</t>
    </rPh>
    <rPh sb="47" eb="48">
      <t>ギョウ</t>
    </rPh>
    <rPh sb="49" eb="51">
      <t>ジュウタク</t>
    </rPh>
    <rPh sb="51" eb="53">
      <t>ショウドク</t>
    </rPh>
    <rPh sb="53" eb="54">
      <t>ギョウ</t>
    </rPh>
    <rPh sb="55" eb="57">
      <t>ガイチュウ</t>
    </rPh>
    <rPh sb="57" eb="59">
      <t>クジョ</t>
    </rPh>
    <rPh sb="59" eb="60">
      <t>ギョウ</t>
    </rPh>
    <rPh sb="62" eb="64">
      <t>ホウリツ</t>
    </rPh>
    <rPh sb="64" eb="66">
      <t>ジム</t>
    </rPh>
    <rPh sb="66" eb="67">
      <t>ショ</t>
    </rPh>
    <rPh sb="68" eb="70">
      <t>トッキョ</t>
    </rPh>
    <rPh sb="70" eb="72">
      <t>ジム</t>
    </rPh>
    <rPh sb="72" eb="73">
      <t>ショ</t>
    </rPh>
    <rPh sb="74" eb="75">
      <t>コウ</t>
    </rPh>
    <rPh sb="75" eb="77">
      <t>ショウニン</t>
    </rPh>
    <rPh sb="77" eb="79">
      <t>ヤクバ</t>
    </rPh>
    <rPh sb="80" eb="82">
      <t>シホウ</t>
    </rPh>
    <rPh sb="82" eb="84">
      <t>ショシ</t>
    </rPh>
    <rPh sb="84" eb="86">
      <t>ジム</t>
    </rPh>
    <rPh sb="86" eb="87">
      <t>ショ</t>
    </rPh>
    <rPh sb="88" eb="90">
      <t>コウニン</t>
    </rPh>
    <rPh sb="90" eb="92">
      <t>カイケイ</t>
    </rPh>
    <rPh sb="92" eb="93">
      <t>シ</t>
    </rPh>
    <rPh sb="93" eb="95">
      <t>ジム</t>
    </rPh>
    <rPh sb="95" eb="96">
      <t>ショ</t>
    </rPh>
    <rPh sb="97" eb="100">
      <t>ゼイリシ</t>
    </rPh>
    <rPh sb="100" eb="102">
      <t>ジム</t>
    </rPh>
    <rPh sb="102" eb="103">
      <t>ショ</t>
    </rPh>
    <rPh sb="104" eb="106">
      <t>セッケイ</t>
    </rPh>
    <rPh sb="106" eb="108">
      <t>カントク</t>
    </rPh>
    <rPh sb="108" eb="109">
      <t>ギョウ</t>
    </rPh>
    <rPh sb="110" eb="112">
      <t>タテモノ</t>
    </rPh>
    <rPh sb="112" eb="114">
      <t>セッケイ</t>
    </rPh>
    <rPh sb="114" eb="116">
      <t>セイズ</t>
    </rPh>
    <rPh sb="116" eb="117">
      <t>ギョウ</t>
    </rPh>
    <rPh sb="118" eb="120">
      <t>ケンセツ</t>
    </rPh>
    <rPh sb="127" eb="128">
      <t>ギョウ</t>
    </rPh>
    <rPh sb="129" eb="131">
      <t>ソクリョウ</t>
    </rPh>
    <rPh sb="131" eb="132">
      <t>ギョウ</t>
    </rPh>
    <rPh sb="133" eb="135">
      <t>チシツ</t>
    </rPh>
    <rPh sb="135" eb="137">
      <t>チョウサ</t>
    </rPh>
    <rPh sb="138" eb="140">
      <t>ロウドウ</t>
    </rPh>
    <rPh sb="140" eb="142">
      <t>ハケン</t>
    </rPh>
    <rPh sb="151" eb="153">
      <t>セイサク</t>
    </rPh>
    <rPh sb="153" eb="154">
      <t>ギョウ</t>
    </rPh>
    <rPh sb="158" eb="160">
      <t>バングミ</t>
    </rPh>
    <rPh sb="160" eb="162">
      <t>セイサク</t>
    </rPh>
    <rPh sb="162" eb="163">
      <t>ギョウ</t>
    </rPh>
    <rPh sb="164" eb="166">
      <t>ソッキ</t>
    </rPh>
    <rPh sb="166" eb="167">
      <t>ギョウ</t>
    </rPh>
    <rPh sb="170" eb="171">
      <t>ナ</t>
    </rPh>
    <rPh sb="171" eb="172">
      <t>カ</t>
    </rPh>
    <rPh sb="172" eb="173">
      <t>ギョウ</t>
    </rPh>
    <rPh sb="174" eb="176">
      <t>フクシャ</t>
    </rPh>
    <rPh sb="176" eb="177">
      <t>ギョウ</t>
    </rPh>
    <rPh sb="182" eb="184">
      <t>シャシン</t>
    </rPh>
    <rPh sb="184" eb="185">
      <t>ギョウ</t>
    </rPh>
    <rPh sb="186" eb="188">
      <t>ショウヒン</t>
    </rPh>
    <rPh sb="188" eb="190">
      <t>ケンサ</t>
    </rPh>
    <rPh sb="190" eb="191">
      <t>ギョウ</t>
    </rPh>
    <rPh sb="192" eb="194">
      <t>キイト</t>
    </rPh>
    <rPh sb="194" eb="196">
      <t>ケンサ</t>
    </rPh>
    <rPh sb="196" eb="197">
      <t>ジョ</t>
    </rPh>
    <rPh sb="198" eb="200">
      <t>ミンエイ</t>
    </rPh>
    <rPh sb="200" eb="202">
      <t>ショクギョウ</t>
    </rPh>
    <rPh sb="202" eb="204">
      <t>ショウカイ</t>
    </rPh>
    <rPh sb="204" eb="205">
      <t>ジョ</t>
    </rPh>
    <rPh sb="206" eb="208">
      <t>ケイビ</t>
    </rPh>
    <rPh sb="208" eb="209">
      <t>ギョウ</t>
    </rPh>
    <rPh sb="216" eb="217">
      <t>ギョウ</t>
    </rPh>
    <rPh sb="222" eb="224">
      <t>ウケオイ</t>
    </rPh>
    <rPh sb="224" eb="225">
      <t>ギョウ</t>
    </rPh>
    <rPh sb="226" eb="228">
      <t>オンセン</t>
    </rPh>
    <rPh sb="228" eb="230">
      <t>キョウキュウ</t>
    </rPh>
    <rPh sb="230" eb="231">
      <t>ギョウ</t>
    </rPh>
    <rPh sb="236" eb="237">
      <t>ギョウ</t>
    </rPh>
    <rPh sb="238" eb="240">
      <t>ケイエイ</t>
    </rPh>
    <rPh sb="247" eb="248">
      <t>ギョウ</t>
    </rPh>
    <rPh sb="249" eb="251">
      <t>キカイ</t>
    </rPh>
    <rPh sb="251" eb="253">
      <t>セッケイ</t>
    </rPh>
    <rPh sb="253" eb="254">
      <t>ギョウ</t>
    </rPh>
    <rPh sb="255" eb="257">
      <t>ギョウセイ</t>
    </rPh>
    <rPh sb="257" eb="259">
      <t>ショシ</t>
    </rPh>
    <rPh sb="260" eb="263">
      <t>フドウサン</t>
    </rPh>
    <rPh sb="263" eb="266">
      <t>カンテイシ</t>
    </rPh>
    <rPh sb="267" eb="269">
      <t>トチ</t>
    </rPh>
    <rPh sb="269" eb="271">
      <t>カオク</t>
    </rPh>
    <rPh sb="271" eb="273">
      <t>チョウサ</t>
    </rPh>
    <rPh sb="273" eb="274">
      <t>シ</t>
    </rPh>
    <rPh sb="275" eb="277">
      <t>イリョウ</t>
    </rPh>
    <rPh sb="277" eb="279">
      <t>ジム</t>
    </rPh>
    <rPh sb="280" eb="282">
      <t>シカイ</t>
    </rPh>
    <rPh sb="283" eb="285">
      <t>ツウヤク</t>
    </rPh>
    <phoneticPr fontId="2"/>
  </si>
  <si>
    <t>娯楽サービス</t>
    <rPh sb="0" eb="2">
      <t>ゴラク</t>
    </rPh>
    <phoneticPr fontId="2"/>
  </si>
  <si>
    <t>宿泊業</t>
    <rPh sb="0" eb="2">
      <t>シュクハク</t>
    </rPh>
    <rPh sb="2" eb="3">
      <t>ギョウ</t>
    </rPh>
    <phoneticPr fontId="2"/>
  </si>
  <si>
    <t>ホテル、旅館、国民宿舎、モーテル、簡易宿泊所、ベッドハウス、山小屋、下宿屋、保養所、ユースホステル、合宿所</t>
    <rPh sb="4" eb="6">
      <t>リョカン</t>
    </rPh>
    <rPh sb="7" eb="9">
      <t>コクミン</t>
    </rPh>
    <rPh sb="9" eb="11">
      <t>シュクシャ</t>
    </rPh>
    <rPh sb="17" eb="19">
      <t>カンイ</t>
    </rPh>
    <rPh sb="19" eb="21">
      <t>シュクハク</t>
    </rPh>
    <rPh sb="21" eb="22">
      <t>ジョ</t>
    </rPh>
    <rPh sb="30" eb="31">
      <t>ヤマ</t>
    </rPh>
    <rPh sb="31" eb="33">
      <t>コヤ</t>
    </rPh>
    <rPh sb="34" eb="37">
      <t>ゲシュクヤ</t>
    </rPh>
    <rPh sb="38" eb="40">
      <t>ホヨウ</t>
    </rPh>
    <rPh sb="40" eb="41">
      <t>ジョ</t>
    </rPh>
    <rPh sb="50" eb="52">
      <t>ガッシュク</t>
    </rPh>
    <rPh sb="52" eb="53">
      <t>ジョ</t>
    </rPh>
    <phoneticPr fontId="2"/>
  </si>
  <si>
    <t>クリーニング業、クリーニング取次業、リネンサプライ業、貸おむつ業、貸おしぼり業、貸モップ業、理髪店、床屋、美容院、髪結業、ビューティーサロン、公衆浴場業、ソープランド、温泉浴場、サウナ風呂、洗張業、染物業、エステティックサロン、コインシャワー業、コインランドリー業、ネイルサロン</t>
    <rPh sb="6" eb="7">
      <t>ギョウ</t>
    </rPh>
    <rPh sb="14" eb="16">
      <t>トリツギ</t>
    </rPh>
    <rPh sb="16" eb="17">
      <t>ギョウ</t>
    </rPh>
    <rPh sb="25" eb="26">
      <t>ギョウ</t>
    </rPh>
    <rPh sb="27" eb="28">
      <t>カシ</t>
    </rPh>
    <rPh sb="31" eb="32">
      <t>ギョウ</t>
    </rPh>
    <rPh sb="33" eb="34">
      <t>カシ</t>
    </rPh>
    <rPh sb="38" eb="39">
      <t>ギョウ</t>
    </rPh>
    <rPh sb="40" eb="41">
      <t>カシ</t>
    </rPh>
    <rPh sb="44" eb="45">
      <t>ギョウ</t>
    </rPh>
    <rPh sb="46" eb="49">
      <t>リハツテン</t>
    </rPh>
    <rPh sb="50" eb="52">
      <t>トコヤ</t>
    </rPh>
    <rPh sb="53" eb="55">
      <t>ビヨウ</t>
    </rPh>
    <rPh sb="55" eb="56">
      <t>イン</t>
    </rPh>
    <rPh sb="57" eb="58">
      <t>カミ</t>
    </rPh>
    <rPh sb="58" eb="59">
      <t>ユ</t>
    </rPh>
    <rPh sb="59" eb="60">
      <t>ギョウ</t>
    </rPh>
    <rPh sb="71" eb="73">
      <t>コウシュウ</t>
    </rPh>
    <rPh sb="73" eb="75">
      <t>ヨクジョウ</t>
    </rPh>
    <rPh sb="75" eb="76">
      <t>ギョウ</t>
    </rPh>
    <rPh sb="84" eb="86">
      <t>オンセン</t>
    </rPh>
    <rPh sb="86" eb="88">
      <t>ヨクジョウ</t>
    </rPh>
    <rPh sb="92" eb="94">
      <t>ブロ</t>
    </rPh>
    <phoneticPr fontId="2"/>
  </si>
  <si>
    <t>×県民所得係数</t>
    <rPh sb="1" eb="3">
      <t>ケンミン</t>
    </rPh>
    <rPh sb="3" eb="5">
      <t>ショトク</t>
    </rPh>
    <rPh sb="5" eb="7">
      <t>ケイスウ</t>
    </rPh>
    <phoneticPr fontId="2"/>
  </si>
  <si>
    <t>×消費転換係数</t>
    <rPh sb="1" eb="3">
      <t>ショウヒ</t>
    </rPh>
    <rPh sb="3" eb="5">
      <t>テンカン</t>
    </rPh>
    <rPh sb="5" eb="7">
      <t>ケイスウ</t>
    </rPh>
    <phoneticPr fontId="2"/>
  </si>
  <si>
    <t>=</t>
    <phoneticPr fontId="2"/>
  </si>
  <si>
    <t>報告書で波及効果の大きい順に並べ替えたりする予備的なシートです。</t>
    <rPh sb="0" eb="3">
      <t>ホウコクショ</t>
    </rPh>
    <rPh sb="4" eb="6">
      <t>ハキュウ</t>
    </rPh>
    <rPh sb="6" eb="8">
      <t>コウカ</t>
    </rPh>
    <rPh sb="9" eb="10">
      <t>オオ</t>
    </rPh>
    <rPh sb="12" eb="13">
      <t>ジュン</t>
    </rPh>
    <rPh sb="14" eb="15">
      <t>ナラ</t>
    </rPh>
    <rPh sb="16" eb="17">
      <t>カ</t>
    </rPh>
    <rPh sb="22" eb="25">
      <t>ヨビテキ</t>
    </rPh>
    <phoneticPr fontId="2"/>
  </si>
  <si>
    <t>最終需要
増加額</t>
    <rPh sb="0" eb="2">
      <t>サイシュウ</t>
    </rPh>
    <rPh sb="2" eb="4">
      <t>ジュヨウ</t>
    </rPh>
    <rPh sb="5" eb="7">
      <t>ゾウカ</t>
    </rPh>
    <rPh sb="7" eb="8">
      <t>ガク</t>
    </rPh>
    <phoneticPr fontId="2"/>
  </si>
  <si>
    <t>③</t>
    <phoneticPr fontId="2"/>
  </si>
  <si>
    <t>④</t>
    <phoneticPr fontId="2"/>
  </si>
  <si>
    <t>⑤=②+③+④</t>
    <phoneticPr fontId="2"/>
  </si>
  <si>
    <t>合計</t>
    <rPh sb="0" eb="2">
      <t>ゴウケイ</t>
    </rPh>
    <phoneticPr fontId="2"/>
  </si>
  <si>
    <t>・物価調整</t>
    <rPh sb="1" eb="3">
      <t>ブッカ</t>
    </rPh>
    <rPh sb="3" eb="5">
      <t>チョウセイ</t>
    </rPh>
    <phoneticPr fontId="2"/>
  </si>
  <si>
    <t>お願い</t>
    <rPh sb="1" eb="2">
      <t>ネガ</t>
    </rPh>
    <phoneticPr fontId="2"/>
  </si>
  <si>
    <t>　また、この分析ツールを用いた結果をマスコミ、論文、インターネット等に公表または行政等で活用された場合は、お手数ですが、下記まで御連絡いただければ幸いです。</t>
    <rPh sb="6" eb="8">
      <t>ブンセキ</t>
    </rPh>
    <rPh sb="12" eb="13">
      <t>モチ</t>
    </rPh>
    <rPh sb="15" eb="17">
      <t>ケッカ</t>
    </rPh>
    <rPh sb="23" eb="25">
      <t>ロンブン</t>
    </rPh>
    <rPh sb="33" eb="34">
      <t>トウ</t>
    </rPh>
    <rPh sb="35" eb="37">
      <t>コウヒョウ</t>
    </rPh>
    <rPh sb="40" eb="43">
      <t>ギョウセイトウ</t>
    </rPh>
    <rPh sb="44" eb="46">
      <t>カツヨウ</t>
    </rPh>
    <rPh sb="49" eb="51">
      <t>バアイ</t>
    </rPh>
    <rPh sb="54" eb="56">
      <t>テスウ</t>
    </rPh>
    <rPh sb="60" eb="62">
      <t>カキ</t>
    </rPh>
    <rPh sb="64" eb="65">
      <t>ゴ</t>
    </rPh>
    <rPh sb="65" eb="67">
      <t>レンラク</t>
    </rPh>
    <rPh sb="73" eb="74">
      <t>サイワ</t>
    </rPh>
    <phoneticPr fontId="2"/>
  </si>
  <si>
    <t>留意事項をお読みください。</t>
    <rPh sb="0" eb="2">
      <t>リュウイ</t>
    </rPh>
    <rPh sb="2" eb="4">
      <t>ジコウ</t>
    </rPh>
    <rPh sb="6" eb="7">
      <t>ヨ</t>
    </rPh>
    <phoneticPr fontId="2"/>
  </si>
  <si>
    <t>物価調整等で、毎年、二重線で囲まれた係数を更新します。</t>
    <rPh sb="0" eb="2">
      <t>ブッカ</t>
    </rPh>
    <rPh sb="2" eb="4">
      <t>チョウセイ</t>
    </rPh>
    <rPh sb="4" eb="5">
      <t>トウ</t>
    </rPh>
    <rPh sb="7" eb="9">
      <t>マイトシ</t>
    </rPh>
    <rPh sb="10" eb="13">
      <t>ニジュウセン</t>
    </rPh>
    <rPh sb="14" eb="15">
      <t>カコ</t>
    </rPh>
    <rPh sb="18" eb="20">
      <t>ケイスウ</t>
    </rPh>
    <rPh sb="21" eb="23">
      <t>コウシン</t>
    </rPh>
    <phoneticPr fontId="2"/>
  </si>
  <si>
    <t>統合
大分類</t>
    <rPh sb="0" eb="2">
      <t>トウゴウ</t>
    </rPh>
    <rPh sb="3" eb="4">
      <t>ダイ</t>
    </rPh>
    <rPh sb="4" eb="6">
      <t>ブンルイ</t>
    </rPh>
    <phoneticPr fontId="2"/>
  </si>
  <si>
    <t>・不明な点については、お気軽にお問い合わせください。計算結果のチェックもいたします（繁忙期には多少お時間をいただく場合があります）。</t>
    <rPh sb="1" eb="3">
      <t>フメイ</t>
    </rPh>
    <rPh sb="4" eb="5">
      <t>テン</t>
    </rPh>
    <rPh sb="12" eb="14">
      <t>キガル</t>
    </rPh>
    <rPh sb="16" eb="17">
      <t>ト</t>
    </rPh>
    <rPh sb="18" eb="19">
      <t>ア</t>
    </rPh>
    <rPh sb="26" eb="28">
      <t>ケイサン</t>
    </rPh>
    <rPh sb="28" eb="30">
      <t>ケッカ</t>
    </rPh>
    <rPh sb="42" eb="44">
      <t>ハンボウ</t>
    </rPh>
    <rPh sb="44" eb="45">
      <t>キ</t>
    </rPh>
    <rPh sb="47" eb="49">
      <t>タショウ</t>
    </rPh>
    <rPh sb="50" eb="52">
      <t>ジカン</t>
    </rPh>
    <rPh sb="57" eb="59">
      <t>バアイ</t>
    </rPh>
    <phoneticPr fontId="2"/>
  </si>
  <si>
    <t>・第１次間接効果は、直接効果によって調達された原材料による波及効果です。</t>
    <rPh sb="1" eb="2">
      <t>ダイ</t>
    </rPh>
    <rPh sb="3" eb="4">
      <t>ジ</t>
    </rPh>
    <rPh sb="4" eb="6">
      <t>カンセツ</t>
    </rPh>
    <rPh sb="6" eb="8">
      <t>コウカ</t>
    </rPh>
    <rPh sb="10" eb="12">
      <t>チョクセツ</t>
    </rPh>
    <rPh sb="12" eb="14">
      <t>コウカ</t>
    </rPh>
    <rPh sb="18" eb="20">
      <t>チョウタツ</t>
    </rPh>
    <rPh sb="23" eb="26">
      <t>ゲンザイリョウ</t>
    </rPh>
    <rPh sb="29" eb="31">
      <t>ハキュウ</t>
    </rPh>
    <rPh sb="31" eb="33">
      <t>コウカ</t>
    </rPh>
    <phoneticPr fontId="2"/>
  </si>
  <si>
    <t>間違いやすい製品・産業名については、茶色表示してあります。</t>
    <rPh sb="0" eb="2">
      <t>マチガ</t>
    </rPh>
    <rPh sb="6" eb="8">
      <t>セイヒン</t>
    </rPh>
    <rPh sb="9" eb="11">
      <t>サンギョウ</t>
    </rPh>
    <rPh sb="11" eb="12">
      <t>メイ</t>
    </rPh>
    <rPh sb="18" eb="20">
      <t>チャイロ</t>
    </rPh>
    <rPh sb="20" eb="22">
      <t>ヒョウジ</t>
    </rPh>
    <phoneticPr fontId="2"/>
  </si>
  <si>
    <t>さつまいも、じゃがいも、大豆、らっかせい</t>
    <rPh sb="12" eb="14">
      <t>ダイズ</t>
    </rPh>
    <phoneticPr fontId="2"/>
  </si>
  <si>
    <t>丸太、立木を購入し、素材にして販売</t>
    <rPh sb="0" eb="2">
      <t>マルタ</t>
    </rPh>
    <rPh sb="3" eb="4">
      <t>セイリツ</t>
    </rPh>
    <rPh sb="4" eb="5">
      <t>キ</t>
    </rPh>
    <rPh sb="6" eb="8">
      <t>コウニュウ</t>
    </rPh>
    <rPh sb="10" eb="12">
      <t>ソザイ</t>
    </rPh>
    <rPh sb="15" eb="17">
      <t>ハンバイ</t>
    </rPh>
    <phoneticPr fontId="2"/>
  </si>
  <si>
    <t>きのこ、木炭、薪、食用鳥・昆虫・蛇の採取、炭焼、山番、種実（栗、くるみ）</t>
    <rPh sb="4" eb="6">
      <t>モクタン</t>
    </rPh>
    <rPh sb="7" eb="8">
      <t>マキ</t>
    </rPh>
    <rPh sb="9" eb="11">
      <t>ショクヨウ</t>
    </rPh>
    <rPh sb="10" eb="11">
      <t>リッショク</t>
    </rPh>
    <rPh sb="11" eb="12">
      <t>トリ</t>
    </rPh>
    <rPh sb="13" eb="15">
      <t>コンチュウ</t>
    </rPh>
    <rPh sb="16" eb="17">
      <t>ヘビ</t>
    </rPh>
    <rPh sb="18" eb="20">
      <t>サイシュ</t>
    </rPh>
    <rPh sb="21" eb="23">
      <t>スミヤ</t>
    </rPh>
    <rPh sb="24" eb="25">
      <t>ヤマ</t>
    </rPh>
    <rPh sb="25" eb="26">
      <t>バン</t>
    </rPh>
    <rPh sb="27" eb="28">
      <t>シュ</t>
    </rPh>
    <rPh sb="28" eb="29">
      <t>ミ</t>
    </rPh>
    <rPh sb="30" eb="31">
      <t>クリ</t>
    </rPh>
    <phoneticPr fontId="2"/>
  </si>
  <si>
    <t>冷凍魚介、かまぼこ、刺身、わかめ、あじの開き、びん缶詰（かに、さけ、さば）、ちくわ、水産物佃煮、寒天、のり</t>
    <rPh sb="0" eb="2">
      <t>レイトウ</t>
    </rPh>
    <rPh sb="2" eb="4">
      <t>ギョカイ</t>
    </rPh>
    <rPh sb="10" eb="12">
      <t>サシミ</t>
    </rPh>
    <rPh sb="20" eb="21">
      <t>ヒラ</t>
    </rPh>
    <rPh sb="25" eb="27">
      <t>カンヅメ</t>
    </rPh>
    <rPh sb="42" eb="45">
      <t>スイサンブツ</t>
    </rPh>
    <rPh sb="45" eb="47">
      <t>ツクダニ</t>
    </rPh>
    <rPh sb="48" eb="50">
      <t>カンテン</t>
    </rPh>
    <phoneticPr fontId="2"/>
  </si>
  <si>
    <t>めん、パン、マカロニ、サンドイッチ、キャラメル、ドロップ、チョコ、和菓子、スナック菓子、ガム、ケーキ</t>
    <rPh sb="33" eb="36">
      <t>ワガシ</t>
    </rPh>
    <rPh sb="41" eb="43">
      <t>カシ</t>
    </rPh>
    <phoneticPr fontId="2"/>
  </si>
  <si>
    <t>ふすま紙、段ボール（シート）、壁紙、絶縁テープ</t>
    <rPh sb="3" eb="4">
      <t>シ</t>
    </rPh>
    <rPh sb="5" eb="6">
      <t>ダン</t>
    </rPh>
    <rPh sb="15" eb="17">
      <t>カベガミ</t>
    </rPh>
    <rPh sb="18" eb="20">
      <t>ゼツエン</t>
    </rPh>
    <phoneticPr fontId="2"/>
  </si>
  <si>
    <t>コークス、練炭、豆炭、コールタール、舗装材料</t>
    <rPh sb="5" eb="7">
      <t>レンタン</t>
    </rPh>
    <rPh sb="8" eb="10">
      <t>マメタン</t>
    </rPh>
    <rPh sb="18" eb="20">
      <t>ホソウ</t>
    </rPh>
    <rPh sb="20" eb="22">
      <t>ザイリョウ</t>
    </rPh>
    <phoneticPr fontId="2"/>
  </si>
  <si>
    <t>フェノール樹脂、ユリア樹脂、メラミン樹脂、ポリエチレン、塩化ビニル樹脂、ポリアミド系樹脂、石油系樹脂</t>
    <rPh sb="5" eb="7">
      <t>ジュシ</t>
    </rPh>
    <rPh sb="11" eb="13">
      <t>ジュシ</t>
    </rPh>
    <rPh sb="18" eb="20">
      <t>ジュシ</t>
    </rPh>
    <rPh sb="28" eb="30">
      <t>エンカ</t>
    </rPh>
    <rPh sb="33" eb="35">
      <t>ジュシ</t>
    </rPh>
    <rPh sb="41" eb="42">
      <t>ケイ</t>
    </rPh>
    <rPh sb="42" eb="44">
      <t>ジュシ</t>
    </rPh>
    <rPh sb="45" eb="48">
      <t>セキユケイ</t>
    </rPh>
    <rPh sb="48" eb="50">
      <t>ジュシ</t>
    </rPh>
    <phoneticPr fontId="2"/>
  </si>
  <si>
    <t>カーブミラー、自動車ガラス、鏡、フラスコ、ビーカー、試験管、薬瓶、シリンダ、シャーレ、花瓶、金魚鉢、灰皿、文鎮、グラス、醤油差し、果物皿、紅茶ポット、レンズ、信号用ガラス、タイル、風鈴、ネームプレート</t>
    <rPh sb="7" eb="10">
      <t>ジドウシャ</t>
    </rPh>
    <rPh sb="14" eb="15">
      <t>カガミ</t>
    </rPh>
    <rPh sb="26" eb="29">
      <t>シケンカン</t>
    </rPh>
    <rPh sb="30" eb="31">
      <t>クスリ</t>
    </rPh>
    <rPh sb="31" eb="32">
      <t>ビン</t>
    </rPh>
    <rPh sb="43" eb="45">
      <t>カビン</t>
    </rPh>
    <rPh sb="46" eb="48">
      <t>キンギョ</t>
    </rPh>
    <rPh sb="48" eb="49">
      <t>ハチ</t>
    </rPh>
    <rPh sb="50" eb="52">
      <t>ハイザラ</t>
    </rPh>
    <rPh sb="53" eb="55">
      <t>ブンチン</t>
    </rPh>
    <rPh sb="60" eb="62">
      <t>ショウユ</t>
    </rPh>
    <rPh sb="62" eb="63">
      <t>サ</t>
    </rPh>
    <rPh sb="65" eb="67">
      <t>クダモノ</t>
    </rPh>
    <rPh sb="67" eb="68">
      <t>サラ</t>
    </rPh>
    <rPh sb="69" eb="71">
      <t>コウチャ</t>
    </rPh>
    <rPh sb="79" eb="82">
      <t>シンゴウヨウ</t>
    </rPh>
    <rPh sb="90" eb="92">
      <t>フウリン</t>
    </rPh>
    <phoneticPr fontId="2"/>
  </si>
  <si>
    <t>電柱、杭、雨水ます、漁礁、水槽、タイル風呂、マンホールふた、板、浄化槽、テトラポッド、とうろう、土台、橋げた、まくら木、U字溝、遠心力鉄筋コンクリート管、ヒューム管、積ブロック、法止めブロック、ボックスカルバート、L字溝、点字ブロック、人造大理石、煙突、石綿スレートかわら、セメントかわら</t>
    <rPh sb="0" eb="2">
      <t>デンチュウ</t>
    </rPh>
    <rPh sb="3" eb="4">
      <t>クイ</t>
    </rPh>
    <rPh sb="5" eb="7">
      <t>ウスイ</t>
    </rPh>
    <rPh sb="10" eb="12">
      <t>ギョショウ</t>
    </rPh>
    <rPh sb="13" eb="15">
      <t>スイソウ</t>
    </rPh>
    <rPh sb="19" eb="21">
      <t>フロ</t>
    </rPh>
    <rPh sb="30" eb="31">
      <t>イタ</t>
    </rPh>
    <rPh sb="32" eb="35">
      <t>ジョウカソウ</t>
    </rPh>
    <rPh sb="48" eb="50">
      <t>ドダイ</t>
    </rPh>
    <rPh sb="51" eb="52">
      <t>ハシ</t>
    </rPh>
    <rPh sb="58" eb="59">
      <t>キ</t>
    </rPh>
    <rPh sb="61" eb="62">
      <t>ジ</t>
    </rPh>
    <rPh sb="62" eb="63">
      <t>ミゾ</t>
    </rPh>
    <rPh sb="64" eb="67">
      <t>エンシンリョク</t>
    </rPh>
    <rPh sb="67" eb="69">
      <t>テッキン</t>
    </rPh>
    <rPh sb="75" eb="76">
      <t>カン</t>
    </rPh>
    <rPh sb="81" eb="82">
      <t>カン</t>
    </rPh>
    <rPh sb="83" eb="84">
      <t>セキ</t>
    </rPh>
    <rPh sb="89" eb="90">
      <t>ホウ</t>
    </rPh>
    <rPh sb="90" eb="91">
      <t>ト</t>
    </rPh>
    <rPh sb="108" eb="109">
      <t>ジ</t>
    </rPh>
    <rPh sb="109" eb="110">
      <t>ミゾ</t>
    </rPh>
    <rPh sb="111" eb="113">
      <t>テンジ</t>
    </rPh>
    <rPh sb="118" eb="120">
      <t>ジンゾウ</t>
    </rPh>
    <rPh sb="120" eb="123">
      <t>ダイリセキ</t>
    </rPh>
    <rPh sb="124" eb="126">
      <t>エントツ</t>
    </rPh>
    <rPh sb="127" eb="129">
      <t>イシワタ</t>
    </rPh>
    <phoneticPr fontId="2"/>
  </si>
  <si>
    <t>トランプ、花札、囲碁、将棋、麻雀ぱい、かるた、さいころ、ルーレット、オルゴール、鈴、プラモデル、浮袋、こけし、おもちゃ、こま、積木、虫かご、羽子板、折り紙、クリスマス装飾用品、鯉のぼり、シャボン玉、砂時計、飛び縄、ビー玉、ヨーヨー、家庭用テレビゲーム、縫いぐるみ、日本人形、節句人形、ひな人形、西洋人形、児童乗物（乳母車、三輪車）、オセロ、運動用具（グローブ、バット、ボール、プロテクター、ベース、マスク、バレーボール、サッカー、バドミントン、ゴルフ、テニス、スキー、スケート、体操、釣、ラグビー、剣道）、ぶらんこ、すべり台、空気銃、猟銃、ハングライダー</t>
    <rPh sb="5" eb="7">
      <t>ハナフダ</t>
    </rPh>
    <rPh sb="8" eb="10">
      <t>イゴ</t>
    </rPh>
    <rPh sb="11" eb="13">
      <t>ショウギ</t>
    </rPh>
    <rPh sb="14" eb="15">
      <t>マ</t>
    </rPh>
    <rPh sb="40" eb="41">
      <t>スズ</t>
    </rPh>
    <rPh sb="48" eb="50">
      <t>ウキブクロ</t>
    </rPh>
    <rPh sb="63" eb="65">
      <t>ツミキ</t>
    </rPh>
    <rPh sb="66" eb="67">
      <t>ムシ</t>
    </rPh>
    <rPh sb="70" eb="73">
      <t>ハゴイタ</t>
    </rPh>
    <rPh sb="74" eb="75">
      <t>オ</t>
    </rPh>
    <rPh sb="76" eb="77">
      <t>ガミ</t>
    </rPh>
    <rPh sb="83" eb="85">
      <t>ソウショク</t>
    </rPh>
    <rPh sb="85" eb="87">
      <t>ヨウヒン</t>
    </rPh>
    <rPh sb="88" eb="89">
      <t>コイ</t>
    </rPh>
    <rPh sb="97" eb="98">
      <t>ダマ</t>
    </rPh>
    <rPh sb="99" eb="100">
      <t>スナ</t>
    </rPh>
    <rPh sb="100" eb="102">
      <t>ドケイ</t>
    </rPh>
    <rPh sb="103" eb="104">
      <t>ト</t>
    </rPh>
    <rPh sb="105" eb="106">
      <t>ナワ</t>
    </rPh>
    <rPh sb="109" eb="110">
      <t>ダマ</t>
    </rPh>
    <rPh sb="116" eb="119">
      <t>カテイヨウ</t>
    </rPh>
    <rPh sb="126" eb="127">
      <t>ヌ</t>
    </rPh>
    <rPh sb="132" eb="134">
      <t>ニホン</t>
    </rPh>
    <rPh sb="134" eb="136">
      <t>ニンギョウ</t>
    </rPh>
    <rPh sb="137" eb="139">
      <t>セック</t>
    </rPh>
    <rPh sb="139" eb="141">
      <t>ニンギョウ</t>
    </rPh>
    <rPh sb="144" eb="146">
      <t>ニンギョウ</t>
    </rPh>
    <rPh sb="147" eb="149">
      <t>セイヨウ</t>
    </rPh>
    <rPh sb="149" eb="151">
      <t>ニンギョウ</t>
    </rPh>
    <rPh sb="152" eb="154">
      <t>ジドウ</t>
    </rPh>
    <rPh sb="154" eb="156">
      <t>ノリモノ</t>
    </rPh>
    <rPh sb="157" eb="160">
      <t>ウバグルマ</t>
    </rPh>
    <rPh sb="161" eb="164">
      <t>サンリンシャ</t>
    </rPh>
    <rPh sb="170" eb="172">
      <t>ウンドウ</t>
    </rPh>
    <rPh sb="172" eb="174">
      <t>ヨウグ</t>
    </rPh>
    <rPh sb="239" eb="241">
      <t>タイソウ</t>
    </rPh>
    <rPh sb="242" eb="243">
      <t>ツリ</t>
    </rPh>
    <rPh sb="249" eb="251">
      <t>ケンドウ</t>
    </rPh>
    <rPh sb="261" eb="262">
      <t>ダイ</t>
    </rPh>
    <rPh sb="263" eb="266">
      <t>クウキジュウ</t>
    </rPh>
    <rPh sb="267" eb="269">
      <t>リョウジュウ</t>
    </rPh>
    <phoneticPr fontId="2"/>
  </si>
  <si>
    <t>がん具・運動用品</t>
    <rPh sb="2" eb="3">
      <t>グ</t>
    </rPh>
    <rPh sb="4" eb="6">
      <t>ウンドウ</t>
    </rPh>
    <rPh sb="6" eb="8">
      <t>ヨウヒン</t>
    </rPh>
    <phoneticPr fontId="2"/>
  </si>
  <si>
    <t>自動車、自動車部品、手数料又は契約制による卸、農産物、食料品、飲料、織物、衣服、履物、家庭用品、固定・液体・ガス燃料、金属、金属鉱石、建設材料、金物類、衛生・暖房設備、廃棄物及び屑、コンピュータ・周辺機器、ソフトウェア、電子・電気通信部品、その他機械等の卸売</t>
    <rPh sb="0" eb="3">
      <t>ジドウシャ</t>
    </rPh>
    <rPh sb="4" eb="7">
      <t>ジドウシャ</t>
    </rPh>
    <rPh sb="7" eb="9">
      <t>ブヒン</t>
    </rPh>
    <rPh sb="10" eb="13">
      <t>テスウリョウ</t>
    </rPh>
    <rPh sb="13" eb="14">
      <t>マタ</t>
    </rPh>
    <rPh sb="110" eb="112">
      <t>デンシ</t>
    </rPh>
    <rPh sb="113" eb="115">
      <t>デンキ</t>
    </rPh>
    <rPh sb="115" eb="117">
      <t>ツウシン</t>
    </rPh>
    <rPh sb="117" eb="119">
      <t>ブヒン</t>
    </rPh>
    <rPh sb="122" eb="123">
      <t>ホカ</t>
    </rPh>
    <rPh sb="123" eb="125">
      <t>キカイ</t>
    </rPh>
    <rPh sb="125" eb="126">
      <t>トウ</t>
    </rPh>
    <rPh sb="127" eb="129">
      <t>オロシウリ</t>
    </rPh>
    <phoneticPr fontId="2"/>
  </si>
  <si>
    <t>港湾運送</t>
    <rPh sb="0" eb="2">
      <t>コウワン</t>
    </rPh>
    <rPh sb="2" eb="4">
      <t>ウンソウ</t>
    </rPh>
    <phoneticPr fontId="2"/>
  </si>
  <si>
    <t>第１種利用運送業、第２種利用運送業、運送取次業</t>
    <rPh sb="0" eb="1">
      <t>ダイ</t>
    </rPh>
    <rPh sb="2" eb="3">
      <t>シュ</t>
    </rPh>
    <rPh sb="3" eb="5">
      <t>リヨウ</t>
    </rPh>
    <rPh sb="5" eb="8">
      <t>ウンソウギョウ</t>
    </rPh>
    <rPh sb="9" eb="10">
      <t>ダイ</t>
    </rPh>
    <rPh sb="11" eb="12">
      <t>シュ</t>
    </rPh>
    <rPh sb="12" eb="14">
      <t>リヨウ</t>
    </rPh>
    <rPh sb="14" eb="17">
      <t>ウンソウギョウ</t>
    </rPh>
    <rPh sb="18" eb="20">
      <t>ウンソウ</t>
    </rPh>
    <rPh sb="20" eb="22">
      <t>トリツギ</t>
    </rPh>
    <rPh sb="22" eb="23">
      <t>ギョウ</t>
    </rPh>
    <phoneticPr fontId="2"/>
  </si>
  <si>
    <t>インターネット附随サービス</t>
    <rPh sb="7" eb="8">
      <t>フ</t>
    </rPh>
    <phoneticPr fontId="2"/>
  </si>
  <si>
    <t>製品・産業　（例示）</t>
    <rPh sb="0" eb="2">
      <t>セイヒン</t>
    </rPh>
    <rPh sb="3" eb="5">
      <t>サンギョウ</t>
    </rPh>
    <rPh sb="7" eb="9">
      <t>レイジ</t>
    </rPh>
    <phoneticPr fontId="2"/>
  </si>
  <si>
    <t>・現実には、生産の誘発を在庫によって賄った場合、波及の中断が起りますが、当分析では、この様な波及の中断は想定していません。</t>
    <rPh sb="1" eb="3">
      <t>ゲンジツ</t>
    </rPh>
    <rPh sb="6" eb="8">
      <t>セイサン</t>
    </rPh>
    <rPh sb="9" eb="11">
      <t>ユウハツ</t>
    </rPh>
    <rPh sb="12" eb="14">
      <t>ザイコ</t>
    </rPh>
    <rPh sb="18" eb="19">
      <t>マカナ</t>
    </rPh>
    <rPh sb="21" eb="23">
      <t>バアイ</t>
    </rPh>
    <rPh sb="24" eb="26">
      <t>ハキュウ</t>
    </rPh>
    <rPh sb="27" eb="29">
      <t>チュウダン</t>
    </rPh>
    <rPh sb="30" eb="31">
      <t>オコ</t>
    </rPh>
    <rPh sb="36" eb="37">
      <t>トウ</t>
    </rPh>
    <rPh sb="37" eb="39">
      <t>ブンセキ</t>
    </rPh>
    <rPh sb="44" eb="45">
      <t>ヨウ</t>
    </rPh>
    <rPh sb="46" eb="48">
      <t>ハキュウ</t>
    </rPh>
    <rPh sb="49" eb="51">
      <t>チュウダン</t>
    </rPh>
    <rPh sb="52" eb="54">
      <t>ソウテイ</t>
    </rPh>
    <phoneticPr fontId="2"/>
  </si>
  <si>
    <t>⑥=⑤÷①</t>
    <phoneticPr fontId="2"/>
  </si>
  <si>
    <t>生産誘発倍率
(対最終需要)</t>
    <rPh sb="0" eb="2">
      <t>セイサン</t>
    </rPh>
    <rPh sb="2" eb="4">
      <t>ユウハツ</t>
    </rPh>
    <rPh sb="4" eb="6">
      <t>バイリツ</t>
    </rPh>
    <rPh sb="8" eb="9">
      <t>タイ</t>
    </rPh>
    <rPh sb="9" eb="11">
      <t>サイシュウ</t>
    </rPh>
    <rPh sb="11" eb="13">
      <t>ジュヨウ</t>
    </rPh>
    <phoneticPr fontId="2"/>
  </si>
  <si>
    <t>生産誘発倍率
(対直接効果)</t>
    <rPh sb="0" eb="2">
      <t>セイサン</t>
    </rPh>
    <rPh sb="2" eb="4">
      <t>ユウハツ</t>
    </rPh>
    <rPh sb="4" eb="6">
      <t>バイリツ</t>
    </rPh>
    <rPh sb="8" eb="9">
      <t>タイ</t>
    </rPh>
    <rPh sb="9" eb="11">
      <t>チョクセツ</t>
    </rPh>
    <rPh sb="11" eb="13">
      <t>コウカ</t>
    </rPh>
    <phoneticPr fontId="2"/>
  </si>
  <si>
    <t>⑦=⑤÷②</t>
    <phoneticPr fontId="2"/>
  </si>
  <si>
    <t>⑧</t>
    <phoneticPr fontId="2"/>
  </si>
  <si>
    <t>⑨</t>
    <phoneticPr fontId="2"/>
  </si>
  <si>
    <t>はい</t>
    <phoneticPr fontId="2"/>
  </si>
  <si>
    <t>いいえ</t>
    <phoneticPr fontId="2"/>
  </si>
  <si>
    <t>日帰り参加者の人数</t>
    <rPh sb="0" eb="2">
      <t>ヒガエ</t>
    </rPh>
    <rPh sb="3" eb="5">
      <t>サンカ</t>
    </rPh>
    <rPh sb="5" eb="6">
      <t>シャ</t>
    </rPh>
    <rPh sb="7" eb="9">
      <t>ニンズウ</t>
    </rPh>
    <phoneticPr fontId="2"/>
  </si>
  <si>
    <t>⑤</t>
    <phoneticPr fontId="2"/>
  </si>
  <si>
    <t>日帰り参加者の人数</t>
    <rPh sb="0" eb="2">
      <t>ヒガエ</t>
    </rPh>
    <rPh sb="3" eb="6">
      <t>サンカシャ</t>
    </rPh>
    <rPh sb="7" eb="9">
      <t>ニンズウ</t>
    </rPh>
    <phoneticPr fontId="2"/>
  </si>
  <si>
    <t>宿泊参加者の人数</t>
    <rPh sb="0" eb="2">
      <t>シュクハク</t>
    </rPh>
    <rPh sb="2" eb="5">
      <t>サンカシャ</t>
    </rPh>
    <rPh sb="6" eb="8">
      <t>ニンズウ</t>
    </rPh>
    <phoneticPr fontId="2"/>
  </si>
  <si>
    <t>新幹線</t>
    <rPh sb="0" eb="3">
      <t>シンカンセン</t>
    </rPh>
    <phoneticPr fontId="2"/>
  </si>
  <si>
    <t>宿泊費</t>
    <rPh sb="0" eb="3">
      <t>シュクハクヒ</t>
    </rPh>
    <phoneticPr fontId="2"/>
  </si>
  <si>
    <t>菓子類</t>
    <rPh sb="0" eb="3">
      <t>カシルイ</t>
    </rPh>
    <phoneticPr fontId="2"/>
  </si>
  <si>
    <t>合計</t>
    <rPh sb="0" eb="2">
      <t>ゴウケイ</t>
    </rPh>
    <phoneticPr fontId="2"/>
  </si>
  <si>
    <t>旅行会社収入</t>
    <rPh sb="0" eb="2">
      <t>リョコウ</t>
    </rPh>
    <rPh sb="2" eb="4">
      <t>カイシャ</t>
    </rPh>
    <rPh sb="4" eb="6">
      <t>シュウニュウ</t>
    </rPh>
    <phoneticPr fontId="2"/>
  </si>
  <si>
    <t>駐車場・有料道路料金</t>
    <rPh sb="0" eb="3">
      <t>チュウシャジョウ</t>
    </rPh>
    <rPh sb="4" eb="6">
      <t>ユウリョウ</t>
    </rPh>
    <rPh sb="6" eb="8">
      <t>ドウロ</t>
    </rPh>
    <rPh sb="8" eb="10">
      <t>リョウキン</t>
    </rPh>
    <phoneticPr fontId="2"/>
  </si>
  <si>
    <t>単位：円</t>
    <rPh sb="0" eb="2">
      <t>タンイ</t>
    </rPh>
    <rPh sb="3" eb="4">
      <t>エン</t>
    </rPh>
    <phoneticPr fontId="2"/>
  </si>
  <si>
    <t>飲食店における食事・飲酒</t>
    <rPh sb="0" eb="2">
      <t>インショク</t>
    </rPh>
    <rPh sb="2" eb="3">
      <t>テン</t>
    </rPh>
    <rPh sb="7" eb="9">
      <t>ショクジ</t>
    </rPh>
    <rPh sb="10" eb="12">
      <t>インシュ</t>
    </rPh>
    <phoneticPr fontId="2"/>
  </si>
  <si>
    <t>飲料・酒</t>
    <rPh sb="0" eb="2">
      <t>インリョウ</t>
    </rPh>
    <rPh sb="3" eb="4">
      <t>サケ</t>
    </rPh>
    <phoneticPr fontId="2"/>
  </si>
  <si>
    <t>イベント・娯楽施設の利用料</t>
    <rPh sb="5" eb="7">
      <t>ゴラク</t>
    </rPh>
    <rPh sb="7" eb="9">
      <t>シセツ</t>
    </rPh>
    <rPh sb="10" eb="13">
      <t>リヨウリョウ</t>
    </rPh>
    <phoneticPr fontId="2"/>
  </si>
  <si>
    <t>その他の旅行中の消費</t>
    <rPh sb="2" eb="3">
      <t>ホカ</t>
    </rPh>
    <rPh sb="4" eb="7">
      <t>リョコウチュウ</t>
    </rPh>
    <rPh sb="8" eb="10">
      <t>ショウヒ</t>
    </rPh>
    <phoneticPr fontId="2"/>
  </si>
  <si>
    <t>全国平均</t>
    <rPh sb="0" eb="2">
      <t>ゼンコク</t>
    </rPh>
    <rPh sb="2" eb="4">
      <t>ヘイキン</t>
    </rPh>
    <phoneticPr fontId="2"/>
  </si>
  <si>
    <t>消費額</t>
    <rPh sb="0" eb="3">
      <t>ショウヒガク</t>
    </rPh>
    <phoneticPr fontId="2"/>
  </si>
  <si>
    <t>単位：%</t>
    <rPh sb="0" eb="2">
      <t>タンイ</t>
    </rPh>
    <phoneticPr fontId="2"/>
  </si>
  <si>
    <t>陶磁器</t>
    <rPh sb="0" eb="3">
      <t>トウジキ</t>
    </rPh>
    <phoneticPr fontId="2"/>
  </si>
  <si>
    <t>備考</t>
    <rPh sb="0" eb="2">
      <t>ビコウ</t>
    </rPh>
    <phoneticPr fontId="2"/>
  </si>
  <si>
    <t>全国平均1/2</t>
    <rPh sb="0" eb="2">
      <t>ゼンコク</t>
    </rPh>
    <rPh sb="2" eb="4">
      <t>ヘイキン</t>
    </rPh>
    <phoneticPr fontId="2"/>
  </si>
  <si>
    <t>一人当入力</t>
    <rPh sb="0" eb="2">
      <t>ヒトリ</t>
    </rPh>
    <rPh sb="2" eb="3">
      <t>ア</t>
    </rPh>
    <rPh sb="3" eb="5">
      <t>ニュウリョク</t>
    </rPh>
    <phoneticPr fontId="2"/>
  </si>
  <si>
    <t>初期値</t>
    <rPh sb="0" eb="3">
      <t>ショキチ</t>
    </rPh>
    <phoneticPr fontId="2"/>
  </si>
  <si>
    <t>②</t>
    <phoneticPr fontId="2"/>
  </si>
  <si>
    <t>一人当×人数</t>
    <rPh sb="0" eb="2">
      <t>ヒトリ</t>
    </rPh>
    <rPh sb="2" eb="3">
      <t>ア</t>
    </rPh>
    <rPh sb="4" eb="6">
      <t>ニンズウ</t>
    </rPh>
    <phoneticPr fontId="2"/>
  </si>
  <si>
    <t>一人当×人数×泊数</t>
    <rPh sb="0" eb="2">
      <t>ヒトリ</t>
    </rPh>
    <rPh sb="2" eb="3">
      <t>ア</t>
    </rPh>
    <rPh sb="4" eb="6">
      <t>ニンズウ</t>
    </rPh>
    <rPh sb="7" eb="8">
      <t>ハク</t>
    </rPh>
    <rPh sb="8" eb="9">
      <t>スウ</t>
    </rPh>
    <phoneticPr fontId="2"/>
  </si>
  <si>
    <t>県内に宿泊するとして、自給率100%</t>
    <rPh sb="0" eb="2">
      <t>ケンナイ</t>
    </rPh>
    <rPh sb="3" eb="5">
      <t>シュクハク</t>
    </rPh>
    <rPh sb="11" eb="14">
      <t>ジキュウリツ</t>
    </rPh>
    <phoneticPr fontId="2"/>
  </si>
  <si>
    <t>自給率</t>
    <rPh sb="0" eb="3">
      <t>ジキュウリツ</t>
    </rPh>
    <phoneticPr fontId="2"/>
  </si>
  <si>
    <t>ホームページ作成</t>
    <rPh sb="6" eb="8">
      <t>サクセイ</t>
    </rPh>
    <phoneticPr fontId="2"/>
  </si>
  <si>
    <t>会議室使用料（民間）</t>
    <rPh sb="0" eb="3">
      <t>カイギシツ</t>
    </rPh>
    <rPh sb="3" eb="6">
      <t>シヨウリョウ</t>
    </rPh>
    <rPh sb="7" eb="9">
      <t>ミンカン</t>
    </rPh>
    <phoneticPr fontId="2"/>
  </si>
  <si>
    <t>アルバイト代</t>
    <rPh sb="5" eb="6">
      <t>ダイ</t>
    </rPh>
    <phoneticPr fontId="2"/>
  </si>
  <si>
    <t>開催経費</t>
    <rPh sb="0" eb="2">
      <t>カイサイ</t>
    </rPh>
    <rPh sb="2" eb="4">
      <t>ケイヒ</t>
    </rPh>
    <phoneticPr fontId="2"/>
  </si>
  <si>
    <t>Code</t>
    <phoneticPr fontId="2"/>
  </si>
  <si>
    <t>②自給率修正</t>
    <rPh sb="1" eb="4">
      <t>ジキュウリツ</t>
    </rPh>
    <rPh sb="4" eb="6">
      <t>シュウセイ</t>
    </rPh>
    <phoneticPr fontId="2"/>
  </si>
  <si>
    <t>①経費</t>
    <rPh sb="1" eb="3">
      <t>ケイヒ</t>
    </rPh>
    <phoneticPr fontId="2"/>
  </si>
  <si>
    <t>①</t>
    <phoneticPr fontId="2"/>
  </si>
  <si>
    <t>②</t>
    <phoneticPr fontId="2"/>
  </si>
  <si>
    <t>自給率修正</t>
    <rPh sb="0" eb="3">
      <t>ジキュウリツ</t>
    </rPh>
    <rPh sb="3" eb="5">
      <t>シュウセイ</t>
    </rPh>
    <phoneticPr fontId="2"/>
  </si>
  <si>
    <t>備考</t>
    <rPh sb="0" eb="2">
      <t>ビコウ</t>
    </rPh>
    <phoneticPr fontId="2"/>
  </si>
  <si>
    <t>賃金</t>
    <rPh sb="0" eb="2">
      <t>チンギン</t>
    </rPh>
    <phoneticPr fontId="2"/>
  </si>
  <si>
    <t>報償費</t>
    <rPh sb="0" eb="2">
      <t>ホウショウ</t>
    </rPh>
    <rPh sb="2" eb="3">
      <t>ヒ</t>
    </rPh>
    <phoneticPr fontId="2"/>
  </si>
  <si>
    <t>講演会講師謝礼金</t>
    <rPh sb="0" eb="3">
      <t>コウエンカイ</t>
    </rPh>
    <rPh sb="3" eb="5">
      <t>コウシ</t>
    </rPh>
    <rPh sb="5" eb="8">
      <t>シャレイキン</t>
    </rPh>
    <phoneticPr fontId="2"/>
  </si>
  <si>
    <t>旅費</t>
    <rPh sb="0" eb="2">
      <t>リョヒ</t>
    </rPh>
    <phoneticPr fontId="2"/>
  </si>
  <si>
    <t>参加賞（Tシャツ）</t>
    <rPh sb="0" eb="2">
      <t>サンカ</t>
    </rPh>
    <rPh sb="2" eb="3">
      <t>ショウ</t>
    </rPh>
    <phoneticPr fontId="2"/>
  </si>
  <si>
    <t>交通費（職員）</t>
    <rPh sb="0" eb="3">
      <t>コウツウヒ</t>
    </rPh>
    <rPh sb="4" eb="6">
      <t>ショクイン</t>
    </rPh>
    <phoneticPr fontId="2"/>
  </si>
  <si>
    <t>宿泊費（職員）</t>
    <rPh sb="0" eb="3">
      <t>シュクハクヒ</t>
    </rPh>
    <rPh sb="4" eb="6">
      <t>ショクイン</t>
    </rPh>
    <phoneticPr fontId="2"/>
  </si>
  <si>
    <t>事務用品</t>
    <rPh sb="0" eb="2">
      <t>ジム</t>
    </rPh>
    <rPh sb="2" eb="4">
      <t>ヨウヒン</t>
    </rPh>
    <phoneticPr fontId="2"/>
  </si>
  <si>
    <t>紙コップ</t>
    <rPh sb="0" eb="1">
      <t>カミ</t>
    </rPh>
    <phoneticPr fontId="2"/>
  </si>
  <si>
    <t>乾電池</t>
    <rPh sb="0" eb="3">
      <t>カンデンチ</t>
    </rPh>
    <phoneticPr fontId="2"/>
  </si>
  <si>
    <t>公用車燃料代</t>
    <rPh sb="0" eb="3">
      <t>コウヨウシャ</t>
    </rPh>
    <rPh sb="3" eb="6">
      <t>ネンリョウダイ</t>
    </rPh>
    <phoneticPr fontId="2"/>
  </si>
  <si>
    <t>宅急便代</t>
    <rPh sb="0" eb="3">
      <t>タッキュウビン</t>
    </rPh>
    <rPh sb="3" eb="4">
      <t>ダイ</t>
    </rPh>
    <phoneticPr fontId="2"/>
  </si>
  <si>
    <t>荷物運送費</t>
    <rPh sb="0" eb="2">
      <t>ニモツ</t>
    </rPh>
    <rPh sb="2" eb="4">
      <t>ウンソウ</t>
    </rPh>
    <rPh sb="4" eb="5">
      <t>ヒ</t>
    </rPh>
    <phoneticPr fontId="2"/>
  </si>
  <si>
    <t>歳出科目</t>
    <rPh sb="0" eb="2">
      <t>サイシュツ</t>
    </rPh>
    <rPh sb="2" eb="4">
      <t>カモク</t>
    </rPh>
    <phoneticPr fontId="2"/>
  </si>
  <si>
    <t>節</t>
    <rPh sb="0" eb="1">
      <t>セツ</t>
    </rPh>
    <phoneticPr fontId="2"/>
  </si>
  <si>
    <t>ゼッケン</t>
    <phoneticPr fontId="2"/>
  </si>
  <si>
    <t>救急用品・医薬品</t>
    <rPh sb="0" eb="2">
      <t>キュウキュウ</t>
    </rPh>
    <rPh sb="2" eb="4">
      <t>ヨウヒン</t>
    </rPh>
    <rPh sb="5" eb="8">
      <t>イヤクヒン</t>
    </rPh>
    <phoneticPr fontId="2"/>
  </si>
  <si>
    <t>会場周辺案内図</t>
    <rPh sb="0" eb="2">
      <t>カイジョウ</t>
    </rPh>
    <rPh sb="2" eb="4">
      <t>シュウヘン</t>
    </rPh>
    <rPh sb="4" eb="7">
      <t>アンナイズ</t>
    </rPh>
    <phoneticPr fontId="2"/>
  </si>
  <si>
    <t>交通規制図</t>
    <rPh sb="0" eb="2">
      <t>コウツウ</t>
    </rPh>
    <rPh sb="2" eb="4">
      <t>キセイ</t>
    </rPh>
    <rPh sb="4" eb="5">
      <t>ズ</t>
    </rPh>
    <phoneticPr fontId="2"/>
  </si>
  <si>
    <t>ポスター</t>
    <phoneticPr fontId="2"/>
  </si>
  <si>
    <t>スタッフ等飲料代</t>
    <rPh sb="4" eb="5">
      <t>トウ</t>
    </rPh>
    <rPh sb="5" eb="7">
      <t>インリョウ</t>
    </rPh>
    <rPh sb="7" eb="8">
      <t>ダイ</t>
    </rPh>
    <phoneticPr fontId="2"/>
  </si>
  <si>
    <t>スタッフ等被服</t>
    <rPh sb="4" eb="5">
      <t>トウ</t>
    </rPh>
    <rPh sb="5" eb="7">
      <t>ヒフク</t>
    </rPh>
    <phoneticPr fontId="2"/>
  </si>
  <si>
    <t>医師・看護師（緊急待機）</t>
    <rPh sb="0" eb="2">
      <t>イシ</t>
    </rPh>
    <rPh sb="3" eb="6">
      <t>カンゴシ</t>
    </rPh>
    <rPh sb="7" eb="9">
      <t>キンキュウ</t>
    </rPh>
    <rPh sb="9" eb="11">
      <t>タイキ</t>
    </rPh>
    <phoneticPr fontId="2"/>
  </si>
  <si>
    <t>手旗</t>
    <rPh sb="0" eb="1">
      <t>テ</t>
    </rPh>
    <rPh sb="1" eb="2">
      <t>ハタ</t>
    </rPh>
    <phoneticPr fontId="2"/>
  </si>
  <si>
    <t>郵便料（切手、はがき）</t>
    <rPh sb="0" eb="2">
      <t>ユウビン</t>
    </rPh>
    <rPh sb="2" eb="3">
      <t>リョウ</t>
    </rPh>
    <rPh sb="4" eb="6">
      <t>キッテ</t>
    </rPh>
    <phoneticPr fontId="2"/>
  </si>
  <si>
    <t>電信電話料</t>
    <rPh sb="0" eb="2">
      <t>デンシン</t>
    </rPh>
    <rPh sb="2" eb="4">
      <t>デンワ</t>
    </rPh>
    <rPh sb="4" eb="5">
      <t>リョウ</t>
    </rPh>
    <phoneticPr fontId="2"/>
  </si>
  <si>
    <t>広告看板</t>
    <rPh sb="0" eb="2">
      <t>コウコク</t>
    </rPh>
    <rPh sb="2" eb="4">
      <t>カンバン</t>
    </rPh>
    <phoneticPr fontId="2"/>
  </si>
  <si>
    <t>CM</t>
    <phoneticPr fontId="2"/>
  </si>
  <si>
    <t>許可申請料</t>
    <rPh sb="0" eb="2">
      <t>キョカ</t>
    </rPh>
    <rPh sb="2" eb="4">
      <t>シンセイ</t>
    </rPh>
    <rPh sb="4" eb="5">
      <t>リョウ</t>
    </rPh>
    <phoneticPr fontId="2"/>
  </si>
  <si>
    <t>収入印紙</t>
    <rPh sb="0" eb="2">
      <t>シュウニュウ</t>
    </rPh>
    <rPh sb="2" eb="4">
      <t>インシ</t>
    </rPh>
    <phoneticPr fontId="2"/>
  </si>
  <si>
    <t>役務費</t>
    <rPh sb="0" eb="2">
      <t>エキム</t>
    </rPh>
    <rPh sb="2" eb="3">
      <t>ヒ</t>
    </rPh>
    <phoneticPr fontId="2"/>
  </si>
  <si>
    <t>イベント業者委託料</t>
    <rPh sb="4" eb="6">
      <t>ギョウシャ</t>
    </rPh>
    <rPh sb="6" eb="8">
      <t>イタク</t>
    </rPh>
    <rPh sb="8" eb="9">
      <t>リョウ</t>
    </rPh>
    <phoneticPr fontId="2"/>
  </si>
  <si>
    <t>委託料</t>
    <rPh sb="0" eb="3">
      <t>イタクリョウ</t>
    </rPh>
    <phoneticPr fontId="2"/>
  </si>
  <si>
    <t>音響機器レンタル</t>
    <rPh sb="0" eb="2">
      <t>オンキョウ</t>
    </rPh>
    <rPh sb="2" eb="4">
      <t>キキ</t>
    </rPh>
    <phoneticPr fontId="2"/>
  </si>
  <si>
    <t>駐車場使用料</t>
    <rPh sb="0" eb="3">
      <t>チュウシャジョウ</t>
    </rPh>
    <rPh sb="3" eb="6">
      <t>シヨウリョウ</t>
    </rPh>
    <phoneticPr fontId="2"/>
  </si>
  <si>
    <t>高速道路通行料</t>
    <rPh sb="0" eb="2">
      <t>コウソク</t>
    </rPh>
    <rPh sb="2" eb="4">
      <t>ドウロ</t>
    </rPh>
    <rPh sb="4" eb="7">
      <t>ツウコウリョウ</t>
    </rPh>
    <phoneticPr fontId="2"/>
  </si>
  <si>
    <t>スポーツ施設使用料</t>
    <rPh sb="4" eb="6">
      <t>シセツ</t>
    </rPh>
    <rPh sb="6" eb="8">
      <t>シヨウ</t>
    </rPh>
    <rPh sb="8" eb="9">
      <t>リョウ</t>
    </rPh>
    <phoneticPr fontId="2"/>
  </si>
  <si>
    <t>使用料
及び
賃借料</t>
    <rPh sb="0" eb="3">
      <t>シヨウリョウ</t>
    </rPh>
    <rPh sb="4" eb="5">
      <t>オヨ</t>
    </rPh>
    <rPh sb="7" eb="10">
      <t>チンシャクリョウ</t>
    </rPh>
    <phoneticPr fontId="2"/>
  </si>
  <si>
    <t>貸切バス・タクシー</t>
    <rPh sb="0" eb="2">
      <t>カシキリ</t>
    </rPh>
    <phoneticPr fontId="2"/>
  </si>
  <si>
    <t>トイレ・テント等物品賃貸</t>
    <rPh sb="7" eb="8">
      <t>トウ</t>
    </rPh>
    <rPh sb="8" eb="10">
      <t>ブッピン</t>
    </rPh>
    <rPh sb="10" eb="12">
      <t>チンタイ</t>
    </rPh>
    <phoneticPr fontId="2"/>
  </si>
  <si>
    <t>交通費（招待選手）</t>
    <rPh sb="0" eb="3">
      <t>コウツウヒ</t>
    </rPh>
    <rPh sb="4" eb="6">
      <t>ショウタイ</t>
    </rPh>
    <rPh sb="6" eb="8">
      <t>センシュ</t>
    </rPh>
    <phoneticPr fontId="2"/>
  </si>
  <si>
    <t>宿泊費（招待選手）</t>
    <rPh sb="0" eb="3">
      <t>シュクハクヒ</t>
    </rPh>
    <rPh sb="4" eb="6">
      <t>ショウタイ</t>
    </rPh>
    <rPh sb="6" eb="8">
      <t>センシュ</t>
    </rPh>
    <phoneticPr fontId="2"/>
  </si>
  <si>
    <t>会場・舞台設営</t>
    <rPh sb="0" eb="2">
      <t>カイジョウ</t>
    </rPh>
    <rPh sb="3" eb="5">
      <t>ブタイ</t>
    </rPh>
    <rPh sb="5" eb="7">
      <t>セツエイ</t>
    </rPh>
    <phoneticPr fontId="2"/>
  </si>
  <si>
    <t>会場仮設電源工事</t>
    <rPh sb="0" eb="2">
      <t>カイジョウ</t>
    </rPh>
    <rPh sb="2" eb="4">
      <t>カセツ</t>
    </rPh>
    <rPh sb="4" eb="6">
      <t>デンゲン</t>
    </rPh>
    <rPh sb="6" eb="8">
      <t>コウジ</t>
    </rPh>
    <phoneticPr fontId="2"/>
  </si>
  <si>
    <t>工事
請負費</t>
    <rPh sb="0" eb="2">
      <t>コウジ</t>
    </rPh>
    <rPh sb="3" eb="5">
      <t>ウケオイ</t>
    </rPh>
    <rPh sb="5" eb="6">
      <t>ヒ</t>
    </rPh>
    <phoneticPr fontId="2"/>
  </si>
  <si>
    <t>スタッフ等弁当代</t>
    <rPh sb="4" eb="5">
      <t>トウ</t>
    </rPh>
    <rPh sb="5" eb="7">
      <t>ベントウ</t>
    </rPh>
    <rPh sb="7" eb="8">
      <t>ダイ</t>
    </rPh>
    <phoneticPr fontId="2"/>
  </si>
  <si>
    <t>経費</t>
    <rPh sb="0" eb="2">
      <t>ケイヒ</t>
    </rPh>
    <phoneticPr fontId="2"/>
  </si>
  <si>
    <t>品目</t>
    <rPh sb="0" eb="2">
      <t>ヒンモク</t>
    </rPh>
    <phoneticPr fontId="2"/>
  </si>
  <si>
    <t>交通費</t>
    <rPh sb="0" eb="3">
      <t>コウツウヒ</t>
    </rPh>
    <phoneticPr fontId="2"/>
  </si>
  <si>
    <t>区分</t>
    <rPh sb="0" eb="2">
      <t>クブン</t>
    </rPh>
    <phoneticPr fontId="2"/>
  </si>
  <si>
    <t>警備費委託料</t>
    <rPh sb="0" eb="2">
      <t>ケイビ</t>
    </rPh>
    <rPh sb="2" eb="3">
      <t>ヒ</t>
    </rPh>
    <rPh sb="3" eb="6">
      <t>イタクリョウ</t>
    </rPh>
    <phoneticPr fontId="2"/>
  </si>
  <si>
    <t>スタッフ等果物類</t>
    <rPh sb="4" eb="5">
      <t>トウ</t>
    </rPh>
    <rPh sb="5" eb="7">
      <t>クダモノ</t>
    </rPh>
    <rPh sb="7" eb="8">
      <t>ルイ</t>
    </rPh>
    <phoneticPr fontId="2"/>
  </si>
  <si>
    <t>大会パンフレット・プログラム</t>
    <rPh sb="0" eb="2">
      <t>タイカイ</t>
    </rPh>
    <phoneticPr fontId="2"/>
  </si>
  <si>
    <t>記念品（カップ）</t>
    <rPh sb="0" eb="3">
      <t>キネンヒン</t>
    </rPh>
    <phoneticPr fontId="2"/>
  </si>
  <si>
    <t>自給率</t>
    <rPh sb="0" eb="3">
      <t>ジキュウリツ</t>
    </rPh>
    <phoneticPr fontId="2"/>
  </si>
  <si>
    <t>県内分</t>
    <rPh sb="0" eb="2">
      <t>ケンナイ</t>
    </rPh>
    <rPh sb="2" eb="3">
      <t>ブン</t>
    </rPh>
    <phoneticPr fontId="2"/>
  </si>
  <si>
    <t>①</t>
    <phoneticPr fontId="2"/>
  </si>
  <si>
    <t>②</t>
    <phoneticPr fontId="2"/>
  </si>
  <si>
    <t>人数</t>
    <rPh sb="0" eb="2">
      <t>ニンズウ</t>
    </rPh>
    <phoneticPr fontId="2"/>
  </si>
  <si>
    <t>単位：人</t>
    <rPh sb="0" eb="2">
      <t>タンイ</t>
    </rPh>
    <rPh sb="3" eb="4">
      <t>ニン</t>
    </rPh>
    <phoneticPr fontId="2"/>
  </si>
  <si>
    <t>↓</t>
    <phoneticPr fontId="2"/>
  </si>
  <si>
    <t>平均宿泊数</t>
    <rPh sb="0" eb="2">
      <t>ヘイキン</t>
    </rPh>
    <rPh sb="2" eb="4">
      <t>シュクハク</t>
    </rPh>
    <rPh sb="4" eb="5">
      <t>スウ</t>
    </rPh>
    <phoneticPr fontId="2"/>
  </si>
  <si>
    <t>⑤　自給率</t>
    <rPh sb="2" eb="5">
      <t>ジキュウリツ</t>
    </rPh>
    <phoneticPr fontId="2"/>
  </si>
  <si>
    <t>計</t>
    <rPh sb="0" eb="1">
      <t>ケイ</t>
    </rPh>
    <phoneticPr fontId="2"/>
  </si>
  <si>
    <t>③</t>
    <phoneticPr fontId="2"/>
  </si>
  <si>
    <t>④</t>
    <phoneticPr fontId="2"/>
  </si>
  <si>
    <t>イベント開催者の経費に関するデータ入力</t>
    <rPh sb="4" eb="6">
      <t>カイサイ</t>
    </rPh>
    <rPh sb="6" eb="7">
      <t>シャ</t>
    </rPh>
    <rPh sb="8" eb="10">
      <t>ケイヒ</t>
    </rPh>
    <rPh sb="11" eb="12">
      <t>カン</t>
    </rPh>
    <rPh sb="17" eb="19">
      <t>ニュウリョク</t>
    </rPh>
    <phoneticPr fontId="2"/>
  </si>
  <si>
    <t>一人当消費</t>
    <rPh sb="0" eb="2">
      <t>ヒトリ</t>
    </rPh>
    <rPh sb="2" eb="3">
      <t>ア</t>
    </rPh>
    <rPh sb="3" eb="5">
      <t>ショウヒ</t>
    </rPh>
    <phoneticPr fontId="2"/>
  </si>
  <si>
    <t>⑦Code</t>
    <phoneticPr fontId="2"/>
  </si>
  <si>
    <t>⑥</t>
    <phoneticPr fontId="2"/>
  </si>
  <si>
    <t>⑦</t>
    <phoneticPr fontId="2"/>
  </si>
  <si>
    <t>自給率修正</t>
    <rPh sb="0" eb="3">
      <t>ジキュウリツ</t>
    </rPh>
    <phoneticPr fontId="2"/>
  </si>
  <si>
    <t>　追加したい品目がありましたら、品目名と一人当入力欄に一人当たり消費額を入力してください。⑦Codeには、定義シートを参照して、該当するCodeを入力してください。</t>
    <rPh sb="6" eb="8">
      <t>ヒンモク</t>
    </rPh>
    <rPh sb="16" eb="18">
      <t>ヒンモク</t>
    </rPh>
    <rPh sb="18" eb="19">
      <t>メイ</t>
    </rPh>
    <rPh sb="20" eb="22">
      <t>ヒトリ</t>
    </rPh>
    <rPh sb="22" eb="23">
      <t>ア</t>
    </rPh>
    <rPh sb="23" eb="25">
      <t>ニュウリョク</t>
    </rPh>
    <rPh sb="25" eb="26">
      <t>ラン</t>
    </rPh>
    <rPh sb="27" eb="29">
      <t>ヒトリ</t>
    </rPh>
    <rPh sb="29" eb="30">
      <t>ア</t>
    </rPh>
    <rPh sb="32" eb="35">
      <t>ショウヒガク</t>
    </rPh>
    <rPh sb="64" eb="66">
      <t>ガイトウ</t>
    </rPh>
    <phoneticPr fontId="2"/>
  </si>
  <si>
    <t>総計(日帰り＋宿泊）</t>
    <rPh sb="0" eb="2">
      <t>ソウケイ</t>
    </rPh>
    <rPh sb="3" eb="5">
      <t>ヒガエ</t>
    </rPh>
    <rPh sb="7" eb="9">
      <t>シュクハク</t>
    </rPh>
    <phoneticPr fontId="2"/>
  </si>
  <si>
    <t>消費額
購入者価格</t>
    <rPh sb="0" eb="3">
      <t>ショウヒガク</t>
    </rPh>
    <rPh sb="4" eb="7">
      <t>コウニュウシャ</t>
    </rPh>
    <rPh sb="7" eb="9">
      <t>カカク</t>
    </rPh>
    <phoneticPr fontId="2"/>
  </si>
  <si>
    <t>県内分
購入者価格</t>
    <rPh sb="0" eb="2">
      <t>ケンナイ</t>
    </rPh>
    <rPh sb="2" eb="3">
      <t>ブン</t>
    </rPh>
    <rPh sb="4" eb="7">
      <t>コウニュウシャ</t>
    </rPh>
    <rPh sb="7" eb="9">
      <t>カカク</t>
    </rPh>
    <phoneticPr fontId="2"/>
  </si>
  <si>
    <t>県内分
生産者価格</t>
    <rPh sb="0" eb="2">
      <t>ケンナイ</t>
    </rPh>
    <rPh sb="2" eb="3">
      <t>ブン</t>
    </rPh>
    <rPh sb="4" eb="7">
      <t>セイサンシャ</t>
    </rPh>
    <rPh sb="7" eb="9">
      <t>カカク</t>
    </rPh>
    <phoneticPr fontId="2"/>
  </si>
  <si>
    <t>第１次
直接間接効果</t>
    <rPh sb="0" eb="1">
      <t>ダイ</t>
    </rPh>
    <rPh sb="2" eb="3">
      <t>ジ</t>
    </rPh>
    <rPh sb="4" eb="6">
      <t>チョクセツ</t>
    </rPh>
    <rPh sb="6" eb="8">
      <t>カンセツ</t>
    </rPh>
    <rPh sb="8" eb="10">
      <t>コウカ</t>
    </rPh>
    <phoneticPr fontId="2"/>
  </si>
  <si>
    <t>自給率</t>
    <rPh sb="0" eb="3">
      <t>ジキュウリツ</t>
    </rPh>
    <phoneticPr fontId="2"/>
  </si>
  <si>
    <t>開催経費
購入者価格</t>
    <rPh sb="0" eb="2">
      <t>カイサイ</t>
    </rPh>
    <rPh sb="2" eb="4">
      <t>ケイヒ</t>
    </rPh>
    <rPh sb="5" eb="8">
      <t>コウニュウシャ</t>
    </rPh>
    <rPh sb="8" eb="10">
      <t>カカク</t>
    </rPh>
    <phoneticPr fontId="2"/>
  </si>
  <si>
    <t>雇用者所得</t>
    <rPh sb="0" eb="3">
      <t>コヨウシャ</t>
    </rPh>
    <rPh sb="3" eb="5">
      <t>ショトク</t>
    </rPh>
    <phoneticPr fontId="2"/>
  </si>
  <si>
    <t>うち県内分</t>
    <rPh sb="2" eb="4">
      <t>ケンナイ</t>
    </rPh>
    <rPh sb="4" eb="5">
      <t>ブン</t>
    </rPh>
    <phoneticPr fontId="2"/>
  </si>
  <si>
    <t>交通費</t>
    <rPh sb="0" eb="3">
      <t>コウツウヒ</t>
    </rPh>
    <phoneticPr fontId="2"/>
  </si>
  <si>
    <t>飲食費・お土産代</t>
    <rPh sb="0" eb="3">
      <t>インショクヒ</t>
    </rPh>
    <rPh sb="5" eb="7">
      <t>ミヤゲ</t>
    </rPh>
    <rPh sb="7" eb="8">
      <t>ダイ</t>
    </rPh>
    <phoneticPr fontId="2"/>
  </si>
  <si>
    <t>合計</t>
    <rPh sb="0" eb="2">
      <t>ゴウケイ</t>
    </rPh>
    <phoneticPr fontId="2"/>
  </si>
  <si>
    <t>区　分</t>
    <rPh sb="0" eb="1">
      <t>ク</t>
    </rPh>
    <rPh sb="2" eb="3">
      <t>ブン</t>
    </rPh>
    <phoneticPr fontId="2"/>
  </si>
  <si>
    <t>イベント参加者の人数</t>
    <rPh sb="4" eb="7">
      <t>サンカシャ</t>
    </rPh>
    <rPh sb="8" eb="10">
      <t>ニンズウ</t>
    </rPh>
    <phoneticPr fontId="2"/>
  </si>
  <si>
    <t>開催経費</t>
    <rPh sb="0" eb="2">
      <t>カイサイ</t>
    </rPh>
    <rPh sb="2" eb="4">
      <t>ケイヒ</t>
    </rPh>
    <phoneticPr fontId="2"/>
  </si>
  <si>
    <t>賃金</t>
    <rPh sb="0" eb="2">
      <t>チンギン</t>
    </rPh>
    <phoneticPr fontId="2"/>
  </si>
  <si>
    <t>報償費</t>
    <rPh sb="0" eb="2">
      <t>ホウショウ</t>
    </rPh>
    <rPh sb="2" eb="3">
      <t>ヒ</t>
    </rPh>
    <phoneticPr fontId="2"/>
  </si>
  <si>
    <t>旅費</t>
    <rPh sb="0" eb="2">
      <t>リョヒ</t>
    </rPh>
    <phoneticPr fontId="2"/>
  </si>
  <si>
    <t>役務費</t>
    <rPh sb="0" eb="2">
      <t>エキム</t>
    </rPh>
    <rPh sb="2" eb="3">
      <t>ヒ</t>
    </rPh>
    <phoneticPr fontId="2"/>
  </si>
  <si>
    <t>委託料</t>
    <rPh sb="0" eb="3">
      <t>イタクリョウ</t>
    </rPh>
    <phoneticPr fontId="2"/>
  </si>
  <si>
    <t>工事請負費</t>
    <rPh sb="0" eb="2">
      <t>コウジ</t>
    </rPh>
    <rPh sb="2" eb="4">
      <t>ウケオイ</t>
    </rPh>
    <rPh sb="4" eb="5">
      <t>ヒ</t>
    </rPh>
    <phoneticPr fontId="2"/>
  </si>
  <si>
    <t>節</t>
    <rPh sb="0" eb="1">
      <t>セツ</t>
    </rPh>
    <phoneticPr fontId="2"/>
  </si>
  <si>
    <t>使用料及び賃借料</t>
    <rPh sb="0" eb="3">
      <t>シヨウリョウ</t>
    </rPh>
    <rPh sb="3" eb="4">
      <t>オヨ</t>
    </rPh>
    <rPh sb="5" eb="8">
      <t>チンシャクリョウ</t>
    </rPh>
    <phoneticPr fontId="2"/>
  </si>
  <si>
    <t>損害保険・賠償責任保険</t>
  </si>
  <si>
    <t>会議室使用料（文化会館）</t>
  </si>
  <si>
    <t>道路整備</t>
  </si>
  <si>
    <t>備品
購入費</t>
    <rPh sb="0" eb="2">
      <t>ビヒン</t>
    </rPh>
    <rPh sb="3" eb="6">
      <t>コウニュウヒ</t>
    </rPh>
    <phoneticPr fontId="2"/>
  </si>
  <si>
    <t>パソコン</t>
    <phoneticPr fontId="2"/>
  </si>
  <si>
    <t>備考</t>
    <rPh sb="0" eb="2">
      <t>ビコウ</t>
    </rPh>
    <phoneticPr fontId="2"/>
  </si>
  <si>
    <t>入力するデータは、以下の２種類あります。</t>
    <rPh sb="0" eb="2">
      <t>ニュウリョク</t>
    </rPh>
    <rPh sb="9" eb="11">
      <t>イカ</t>
    </rPh>
    <rPh sb="13" eb="15">
      <t>シュルイ</t>
    </rPh>
    <phoneticPr fontId="2"/>
  </si>
  <si>
    <t>空欄の歳出科目について</t>
    <rPh sb="0" eb="2">
      <t>クウラン</t>
    </rPh>
    <rPh sb="3" eb="5">
      <t>サイシュツ</t>
    </rPh>
    <rPh sb="5" eb="7">
      <t>カモク</t>
    </rPh>
    <phoneticPr fontId="2"/>
  </si>
  <si>
    <t>　アルバイトは、県内在住として、自給率を100%としています。</t>
    <rPh sb="8" eb="10">
      <t>ケンナイ</t>
    </rPh>
    <rPh sb="10" eb="12">
      <t>ザイジュウ</t>
    </rPh>
    <rPh sb="16" eb="19">
      <t>ジキュウリツ</t>
    </rPh>
    <phoneticPr fontId="2"/>
  </si>
  <si>
    <t>　イベント等の委託先が、県内の場合は、自給率を100%にしてください。</t>
    <rPh sb="5" eb="6">
      <t>トウ</t>
    </rPh>
    <rPh sb="7" eb="10">
      <t>イタクサキ</t>
    </rPh>
    <rPh sb="12" eb="14">
      <t>ケンナイ</t>
    </rPh>
    <rPh sb="15" eb="17">
      <t>バアイ</t>
    </rPh>
    <rPh sb="19" eb="22">
      <t>ジキュウリツ</t>
    </rPh>
    <phoneticPr fontId="2"/>
  </si>
  <si>
    <t>　会場仮設電源工事や道路整備は、事業所が県外であっても、自給率は100%となります。</t>
    <rPh sb="1" eb="3">
      <t>カイジョウ</t>
    </rPh>
    <rPh sb="3" eb="5">
      <t>カセツ</t>
    </rPh>
    <rPh sb="5" eb="7">
      <t>デンゲン</t>
    </rPh>
    <rPh sb="7" eb="9">
      <t>コウジ</t>
    </rPh>
    <rPh sb="10" eb="12">
      <t>ドウロ</t>
    </rPh>
    <rPh sb="12" eb="14">
      <t>セイビ</t>
    </rPh>
    <rPh sb="16" eb="19">
      <t>ジギョウショ</t>
    </rPh>
    <rPh sb="20" eb="22">
      <t>ケンガイ</t>
    </rPh>
    <rPh sb="28" eb="31">
      <t>ジキュウリツ</t>
    </rPh>
    <phoneticPr fontId="2"/>
  </si>
  <si>
    <t>※</t>
    <phoneticPr fontId="2"/>
  </si>
  <si>
    <t>備品購入費</t>
    <rPh sb="0" eb="2">
      <t>ビヒン</t>
    </rPh>
    <rPh sb="2" eb="5">
      <t>コウニュウヒ</t>
    </rPh>
    <phoneticPr fontId="2"/>
  </si>
  <si>
    <t>県外分
購入者価格</t>
    <rPh sb="0" eb="2">
      <t>ケンガイ</t>
    </rPh>
    <rPh sb="2" eb="3">
      <t>ブン</t>
    </rPh>
    <rPh sb="4" eb="7">
      <t>コウニュウシャ</t>
    </rPh>
    <rPh sb="7" eb="9">
      <t>カカク</t>
    </rPh>
    <phoneticPr fontId="2"/>
  </si>
  <si>
    <t>県外分
生産者価格</t>
    <rPh sb="0" eb="2">
      <t>ケンガイ</t>
    </rPh>
    <rPh sb="2" eb="3">
      <t>ブン</t>
    </rPh>
    <rPh sb="4" eb="7">
      <t>セイサンシャ</t>
    </rPh>
    <rPh sb="7" eb="9">
      <t>カカク</t>
    </rPh>
    <phoneticPr fontId="2"/>
  </si>
  <si>
    <t>県外分のうち
県内ﾏｰｼﾞﾝ</t>
    <rPh sb="0" eb="2">
      <t>ケンガイ</t>
    </rPh>
    <rPh sb="2" eb="3">
      <t>ブン</t>
    </rPh>
    <rPh sb="7" eb="9">
      <t>ケンナイ</t>
    </rPh>
    <phoneticPr fontId="2"/>
  </si>
  <si>
    <t>+</t>
    <phoneticPr fontId="2"/>
  </si>
  <si>
    <t>日帰り</t>
    <rPh sb="0" eb="2">
      <t>ヒガエ</t>
    </rPh>
    <phoneticPr fontId="2"/>
  </si>
  <si>
    <t>宿泊</t>
    <rPh sb="0" eb="2">
      <t>シュクハク</t>
    </rPh>
    <phoneticPr fontId="2"/>
  </si>
  <si>
    <t>参加者の消費</t>
    <rPh sb="0" eb="3">
      <t>サンカシャ</t>
    </rPh>
    <rPh sb="4" eb="6">
      <t>ショウヒ</t>
    </rPh>
    <phoneticPr fontId="2"/>
  </si>
  <si>
    <t>経済波及効果分析ツール（イベント版）　操作説明</t>
    <rPh sb="0" eb="2">
      <t>ケイザイ</t>
    </rPh>
    <rPh sb="2" eb="4">
      <t>ハキュウ</t>
    </rPh>
    <rPh sb="4" eb="6">
      <t>コウカ</t>
    </rPh>
    <rPh sb="6" eb="8">
      <t>ブンセキ</t>
    </rPh>
    <rPh sb="16" eb="17">
      <t>バン</t>
    </rPh>
    <rPh sb="19" eb="21">
      <t>ソウサ</t>
    </rPh>
    <rPh sb="21" eb="23">
      <t>セツメイ</t>
    </rPh>
    <phoneticPr fontId="2"/>
  </si>
  <si>
    <t>タイトルは、予め「○○大会による経済波及効果」と入力してありますので、消去し、分析目的に合ったタイトルを入力してください。</t>
    <rPh sb="6" eb="7">
      <t>アラカジ</t>
    </rPh>
    <rPh sb="11" eb="13">
      <t>タイカイ</t>
    </rPh>
    <rPh sb="16" eb="18">
      <t>ケイザイ</t>
    </rPh>
    <rPh sb="18" eb="20">
      <t>ハキュウ</t>
    </rPh>
    <rPh sb="20" eb="22">
      <t>コウカ</t>
    </rPh>
    <rPh sb="24" eb="26">
      <t>ニュウリョク</t>
    </rPh>
    <rPh sb="35" eb="37">
      <t>ショウキョ</t>
    </rPh>
    <rPh sb="39" eb="41">
      <t>ブンセキ</t>
    </rPh>
    <rPh sb="41" eb="43">
      <t>モクテキ</t>
    </rPh>
    <rPh sb="44" eb="45">
      <t>ア</t>
    </rPh>
    <rPh sb="52" eb="54">
      <t>ニュウリョク</t>
    </rPh>
    <phoneticPr fontId="2"/>
  </si>
  <si>
    <t>タイトルの入力</t>
    <rPh sb="5" eb="7">
      <t>ニュウリョク</t>
    </rPh>
    <phoneticPr fontId="2"/>
  </si>
  <si>
    <t>一人当たり消費額の入力</t>
    <rPh sb="0" eb="2">
      <t>ヒトリ</t>
    </rPh>
    <rPh sb="2" eb="3">
      <t>ア</t>
    </rPh>
    <rPh sb="5" eb="8">
      <t>ショウヒガク</t>
    </rPh>
    <rPh sb="9" eb="11">
      <t>ニュウリョク</t>
    </rPh>
    <phoneticPr fontId="2"/>
  </si>
  <si>
    <t>自給率の入力</t>
    <rPh sb="0" eb="3">
      <t>ジキュウリツ</t>
    </rPh>
    <rPh sb="4" eb="6">
      <t>ニュウリョク</t>
    </rPh>
    <phoneticPr fontId="2"/>
  </si>
  <si>
    <t>入力単位は、円、％です。</t>
    <rPh sb="0" eb="2">
      <t>ニュウリョク</t>
    </rPh>
    <rPh sb="2" eb="4">
      <t>タンイ</t>
    </rPh>
    <rPh sb="6" eb="7">
      <t>エン</t>
    </rPh>
    <phoneticPr fontId="2"/>
  </si>
  <si>
    <t>開催経費の入力</t>
    <rPh sb="0" eb="2">
      <t>カイサイ</t>
    </rPh>
    <rPh sb="2" eb="4">
      <t>ケイヒ</t>
    </rPh>
    <rPh sb="5" eb="7">
      <t>ニュウリョク</t>
    </rPh>
    <phoneticPr fontId="2"/>
  </si>
  <si>
    <t>参加者の消費に関する波及効果の計算過程を詳細に見ることができます。</t>
    <rPh sb="0" eb="3">
      <t>サンカシャ</t>
    </rPh>
    <rPh sb="4" eb="6">
      <t>ショウヒ</t>
    </rPh>
    <rPh sb="7" eb="8">
      <t>カン</t>
    </rPh>
    <rPh sb="10" eb="12">
      <t>ハキュウ</t>
    </rPh>
    <rPh sb="12" eb="14">
      <t>コウカ</t>
    </rPh>
    <rPh sb="15" eb="17">
      <t>ケイサン</t>
    </rPh>
    <rPh sb="17" eb="19">
      <t>カテイ</t>
    </rPh>
    <rPh sb="20" eb="22">
      <t>ショウサイ</t>
    </rPh>
    <rPh sb="23" eb="24">
      <t>ミ</t>
    </rPh>
    <phoneticPr fontId="2"/>
  </si>
  <si>
    <t>開催経費に関する波及効果の計算過程を詳細に見ることができます。</t>
    <rPh sb="0" eb="2">
      <t>カイサイ</t>
    </rPh>
    <rPh sb="2" eb="4">
      <t>ケイヒ</t>
    </rPh>
    <rPh sb="5" eb="6">
      <t>カン</t>
    </rPh>
    <rPh sb="8" eb="10">
      <t>ハキュウ</t>
    </rPh>
    <rPh sb="10" eb="12">
      <t>コウカ</t>
    </rPh>
    <rPh sb="13" eb="15">
      <t>ケイサン</t>
    </rPh>
    <rPh sb="15" eb="17">
      <t>カテイ</t>
    </rPh>
    <rPh sb="18" eb="20">
      <t>ショウサイ</t>
    </rPh>
    <rPh sb="21" eb="22">
      <t>ミ</t>
    </rPh>
    <phoneticPr fontId="2"/>
  </si>
  <si>
    <t>指定の項目にイベントに関するデータを入力し、埼玉県への波及効果を計算します。</t>
    <rPh sb="0" eb="2">
      <t>シテイ</t>
    </rPh>
    <rPh sb="3" eb="5">
      <t>コウモク</t>
    </rPh>
    <rPh sb="11" eb="12">
      <t>カン</t>
    </rPh>
    <rPh sb="18" eb="20">
      <t>ニュウリョク</t>
    </rPh>
    <rPh sb="22" eb="25">
      <t>サイタマケン</t>
    </rPh>
    <rPh sb="27" eb="29">
      <t>ハキュウ</t>
    </rPh>
    <rPh sb="29" eb="31">
      <t>コウカ</t>
    </rPh>
    <rPh sb="32" eb="34">
      <t>ケイサン</t>
    </rPh>
    <phoneticPr fontId="2"/>
  </si>
  <si>
    <t>入力する単位は、円、人、％です。</t>
    <rPh sb="0" eb="2">
      <t>ニュウリョク</t>
    </rPh>
    <rPh sb="4" eb="6">
      <t>タンイ</t>
    </rPh>
    <rPh sb="8" eb="9">
      <t>エン</t>
    </rPh>
    <rPh sb="10" eb="11">
      <t>ニン</t>
    </rPh>
    <phoneticPr fontId="2"/>
  </si>
  <si>
    <t>イベント（観光）参加者数の入力</t>
    <rPh sb="5" eb="7">
      <t>カンコウ</t>
    </rPh>
    <rPh sb="8" eb="10">
      <t>サンカ</t>
    </rPh>
    <rPh sb="10" eb="11">
      <t>シャ</t>
    </rPh>
    <rPh sb="11" eb="12">
      <t>スウ</t>
    </rPh>
    <rPh sb="13" eb="15">
      <t>ニュウリョク</t>
    </rPh>
    <phoneticPr fontId="2"/>
  </si>
  <si>
    <t>　それ以外の品目については、埼玉県産業連関表の自給率を初期値としています。</t>
    <phoneticPr fontId="2"/>
  </si>
  <si>
    <t>入力するデータは、以下の７種類です。</t>
    <rPh sb="0" eb="2">
      <t>ニュウリョク</t>
    </rPh>
    <rPh sb="9" eb="11">
      <t>イカ</t>
    </rPh>
    <rPh sb="13" eb="15">
      <t>シュルイ</t>
    </rPh>
    <phoneticPr fontId="2"/>
  </si>
  <si>
    <t>【日帰り】</t>
    <rPh sb="1" eb="3">
      <t>ヒガエ</t>
    </rPh>
    <phoneticPr fontId="2"/>
  </si>
  <si>
    <t>【宿泊】</t>
    <rPh sb="1" eb="3">
      <t>シュクハク</t>
    </rPh>
    <phoneticPr fontId="2"/>
  </si>
  <si>
    <t>この分析ツールによる分析結果は、利用者の責任において、お取り扱いください。</t>
    <rPh sb="2" eb="4">
      <t>ブンセキ</t>
    </rPh>
    <rPh sb="10" eb="12">
      <t>ブンセキ</t>
    </rPh>
    <rPh sb="12" eb="14">
      <t>ケッカ</t>
    </rPh>
    <rPh sb="16" eb="19">
      <t>リヨウシャ</t>
    </rPh>
    <rPh sb="20" eb="22">
      <t>セキニン</t>
    </rPh>
    <rPh sb="28" eb="29">
      <t>ト</t>
    </rPh>
    <rPh sb="30" eb="31">
      <t>アツカ</t>
    </rPh>
    <phoneticPr fontId="2"/>
  </si>
  <si>
    <t>　利用者の裁量において、自給率を変更してください。</t>
    <rPh sb="1" eb="4">
      <t>リヨウシャ</t>
    </rPh>
    <rPh sb="5" eb="7">
      <t>サイリョウ</t>
    </rPh>
    <rPh sb="12" eb="15">
      <t>ジキュウリツ</t>
    </rPh>
    <rPh sb="16" eb="18">
      <t>ヘンコウ</t>
    </rPh>
    <phoneticPr fontId="2"/>
  </si>
  <si>
    <t>「自給率」を品目ごとに入力します。</t>
    <rPh sb="1" eb="4">
      <t>ジキュウリツ</t>
    </rPh>
    <rPh sb="6" eb="8">
      <t>ヒンモク</t>
    </rPh>
    <rPh sb="11" eb="13">
      <t>ニュウリョク</t>
    </rPh>
    <phoneticPr fontId="2"/>
  </si>
  <si>
    <t>　県内自給率が100%と想定されるものについては、自給率を100%としています。</t>
    <rPh sb="1" eb="3">
      <t>ケンナイ</t>
    </rPh>
    <rPh sb="3" eb="5">
      <t>ジキュウ</t>
    </rPh>
    <rPh sb="5" eb="6">
      <t>リツ</t>
    </rPh>
    <rPh sb="12" eb="14">
      <t>ソウテイ</t>
    </rPh>
    <rPh sb="25" eb="28">
      <t>ジキュウリツ</t>
    </rPh>
    <phoneticPr fontId="2"/>
  </si>
  <si>
    <t>「開催経費」を歳出科目ごとに入力します。</t>
    <rPh sb="1" eb="3">
      <t>カイサイ</t>
    </rPh>
    <rPh sb="3" eb="5">
      <t>ケイヒ</t>
    </rPh>
    <rPh sb="7" eb="9">
      <t>サイシュツ</t>
    </rPh>
    <rPh sb="9" eb="11">
      <t>カモク</t>
    </rPh>
    <rPh sb="14" eb="16">
      <t>ニュウリョク</t>
    </rPh>
    <phoneticPr fontId="2"/>
  </si>
  <si>
    <t>　他に科目があるようでしたら、空白のセルに入力するか、上書き入力して追加することができます。</t>
    <rPh sb="15" eb="17">
      <t>クウハク</t>
    </rPh>
    <rPh sb="21" eb="23">
      <t>ニュウリョク</t>
    </rPh>
    <rPh sb="34" eb="36">
      <t>ツイカ</t>
    </rPh>
    <phoneticPr fontId="2"/>
  </si>
  <si>
    <t>　その場合、産業連関表のCodeを変更する必要があります。「定義」シートを参照の上、Codeを入力してください。</t>
    <rPh sb="3" eb="5">
      <t>バアイ</t>
    </rPh>
    <rPh sb="6" eb="8">
      <t>サンギョウ</t>
    </rPh>
    <rPh sb="8" eb="10">
      <t>レンカン</t>
    </rPh>
    <rPh sb="10" eb="11">
      <t>ヒョウ</t>
    </rPh>
    <rPh sb="17" eb="19">
      <t>ヘンコウ</t>
    </rPh>
    <rPh sb="21" eb="23">
      <t>ヒツヨウ</t>
    </rPh>
    <rPh sb="30" eb="32">
      <t>テイギ</t>
    </rPh>
    <rPh sb="37" eb="39">
      <t>サンショウ</t>
    </rPh>
    <rPh sb="40" eb="41">
      <t>ウエ</t>
    </rPh>
    <rPh sb="47" eb="49">
      <t>ニュウリョク</t>
    </rPh>
    <phoneticPr fontId="2"/>
  </si>
  <si>
    <t>「自給率」を科目ごとに入力します。</t>
    <rPh sb="1" eb="4">
      <t>ジキュウリツ</t>
    </rPh>
    <rPh sb="6" eb="8">
      <t>カモク</t>
    </rPh>
    <rPh sb="11" eb="13">
      <t>ニュウリョク</t>
    </rPh>
    <phoneticPr fontId="2"/>
  </si>
  <si>
    <t>　県内自給率が100%と想定されるものについては、100%としています。</t>
    <rPh sb="1" eb="3">
      <t>ケンナイ</t>
    </rPh>
    <rPh sb="3" eb="5">
      <t>ジキュウ</t>
    </rPh>
    <rPh sb="5" eb="6">
      <t>リツ</t>
    </rPh>
    <rPh sb="12" eb="14">
      <t>ソウテイ</t>
    </rPh>
    <phoneticPr fontId="2"/>
  </si>
  <si>
    <t>③　一人当たり消費額（非購入者分含む）</t>
    <rPh sb="2" eb="4">
      <t>ヒトリ</t>
    </rPh>
    <rPh sb="4" eb="5">
      <t>ア</t>
    </rPh>
    <rPh sb="7" eb="10">
      <t>ショウヒガク</t>
    </rPh>
    <rPh sb="11" eb="12">
      <t>ヒ</t>
    </rPh>
    <rPh sb="12" eb="15">
      <t>コウニュウシャ</t>
    </rPh>
    <rPh sb="15" eb="16">
      <t>ブン</t>
    </rPh>
    <rPh sb="16" eb="17">
      <t>フク</t>
    </rPh>
    <phoneticPr fontId="2"/>
  </si>
  <si>
    <t>④　一人当たり消費額（非購入者分含む）</t>
    <rPh sb="2" eb="4">
      <t>ヒトリ</t>
    </rPh>
    <rPh sb="4" eb="5">
      <t>ア</t>
    </rPh>
    <rPh sb="7" eb="10">
      <t>ショウヒガク</t>
    </rPh>
    <rPh sb="11" eb="12">
      <t>ヒ</t>
    </rPh>
    <rPh sb="12" eb="15">
      <t>コウニュウシャ</t>
    </rPh>
    <rPh sb="15" eb="16">
      <t>ブン</t>
    </rPh>
    <rPh sb="16" eb="17">
      <t>フク</t>
    </rPh>
    <phoneticPr fontId="2"/>
  </si>
  <si>
    <t>一人当たり消費額【日帰り】</t>
    <rPh sb="0" eb="2">
      <t>ヒトリ</t>
    </rPh>
    <rPh sb="2" eb="3">
      <t>ア</t>
    </rPh>
    <rPh sb="5" eb="8">
      <t>ショウヒガク</t>
    </rPh>
    <rPh sb="9" eb="11">
      <t>ヒガエ</t>
    </rPh>
    <phoneticPr fontId="2"/>
  </si>
  <si>
    <t>一人当たり消費額【宿泊】</t>
    <rPh sb="0" eb="2">
      <t>ヒトリ</t>
    </rPh>
    <rPh sb="2" eb="3">
      <t>ア</t>
    </rPh>
    <rPh sb="5" eb="8">
      <t>ショウヒガク</t>
    </rPh>
    <rPh sb="9" eb="11">
      <t>シュクハク</t>
    </rPh>
    <phoneticPr fontId="2"/>
  </si>
  <si>
    <t>「一人当たり消費額」には消費しない方（非購入者）の分も含まれているので、実際の単価よりも低くなります。</t>
    <rPh sb="1" eb="3">
      <t>ヒトリ</t>
    </rPh>
    <rPh sb="3" eb="4">
      <t>ア</t>
    </rPh>
    <rPh sb="6" eb="9">
      <t>ショウヒガク</t>
    </rPh>
    <rPh sb="12" eb="14">
      <t>ショウヒ</t>
    </rPh>
    <rPh sb="17" eb="18">
      <t>カタ</t>
    </rPh>
    <rPh sb="19" eb="20">
      <t>ヒ</t>
    </rPh>
    <rPh sb="20" eb="23">
      <t>コウニュウシャ</t>
    </rPh>
    <rPh sb="25" eb="26">
      <t>ブン</t>
    </rPh>
    <rPh sb="36" eb="38">
      <t>ジッサイ</t>
    </rPh>
    <rPh sb="39" eb="41">
      <t>タンカ</t>
    </rPh>
    <rPh sb="44" eb="45">
      <t>ヒク</t>
    </rPh>
    <phoneticPr fontId="2"/>
  </si>
  <si>
    <t>　それ以外の科目については、埼玉県産業連関表の自給率を初期値としています。</t>
    <rPh sb="6" eb="8">
      <t>カモク</t>
    </rPh>
    <phoneticPr fontId="2"/>
  </si>
  <si>
    <t>当分析ツールは、埼玉県で行われるイベント（あるいは観光）に関する経済波及効果分析ツールです。</t>
    <rPh sb="0" eb="1">
      <t>トウ</t>
    </rPh>
    <rPh sb="1" eb="3">
      <t>ブンセキ</t>
    </rPh>
    <rPh sb="8" eb="11">
      <t>サイタマケン</t>
    </rPh>
    <rPh sb="12" eb="13">
      <t>オコナ</t>
    </rPh>
    <rPh sb="25" eb="27">
      <t>カンコウ</t>
    </rPh>
    <rPh sb="29" eb="30">
      <t>カン</t>
    </rPh>
    <rPh sb="32" eb="34">
      <t>ケイザイ</t>
    </rPh>
    <rPh sb="34" eb="36">
      <t>ハキュウ</t>
    </rPh>
    <rPh sb="36" eb="38">
      <t>コウカ</t>
    </rPh>
    <rPh sb="38" eb="40">
      <t>ブンセキ</t>
    </rPh>
    <phoneticPr fontId="2"/>
  </si>
  <si>
    <t>イベントが２日以上に渡って行われる場合は、延人数を入力してください。</t>
    <rPh sb="6" eb="9">
      <t>ニチイジョウ</t>
    </rPh>
    <rPh sb="10" eb="11">
      <t>ワタ</t>
    </rPh>
    <rPh sb="13" eb="14">
      <t>オコナ</t>
    </rPh>
    <rPh sb="17" eb="19">
      <t>バアイ</t>
    </rPh>
    <rPh sb="21" eb="22">
      <t>ノベ</t>
    </rPh>
    <rPh sb="22" eb="24">
      <t>ニンズウ</t>
    </rPh>
    <rPh sb="25" eb="27">
      <t>ニュウリョク</t>
    </rPh>
    <phoneticPr fontId="2"/>
  </si>
  <si>
    <t>　参考になる資料がなく「一人当たり消費額」を全国の平均値で代用する場合は、「全国平均」右隣のチェック欄にチェックを入れてください。</t>
    <rPh sb="1" eb="3">
      <t>サンコウ</t>
    </rPh>
    <rPh sb="6" eb="8">
      <t>シリョウ</t>
    </rPh>
    <rPh sb="12" eb="14">
      <t>ヒトリ</t>
    </rPh>
    <rPh sb="14" eb="15">
      <t>ア</t>
    </rPh>
    <rPh sb="17" eb="20">
      <t>ショウヒガク</t>
    </rPh>
    <rPh sb="22" eb="24">
      <t>ゼンコク</t>
    </rPh>
    <rPh sb="25" eb="28">
      <t>ヘイキンチ</t>
    </rPh>
    <rPh sb="29" eb="31">
      <t>ダイヨウ</t>
    </rPh>
    <rPh sb="33" eb="35">
      <t>バアイ</t>
    </rPh>
    <rPh sb="38" eb="40">
      <t>ゼンコク</t>
    </rPh>
    <rPh sb="40" eb="42">
      <t>ヘイキン</t>
    </rPh>
    <rPh sb="43" eb="45">
      <t>ミギドナリ</t>
    </rPh>
    <rPh sb="50" eb="51">
      <t>ラン</t>
    </rPh>
    <rPh sb="57" eb="58">
      <t>イ</t>
    </rPh>
    <phoneticPr fontId="2"/>
  </si>
  <si>
    <t>医薬品</t>
    <rPh sb="0" eb="3">
      <t>イヤクヒン</t>
    </rPh>
    <phoneticPr fontId="2"/>
  </si>
  <si>
    <t>需用費</t>
    <rPh sb="0" eb="3">
      <t>ジュヨウヒヒ</t>
    </rPh>
    <phoneticPr fontId="2"/>
  </si>
  <si>
    <t>　物品は、購入先で自給率が決まるのではなく、製造元で自給率が決まります。
　大会パンフレット等、県内の印刷業者に発注した場合は、自給率は100%になります。
　参加賞は、例としてTシャツとしています。</t>
    <rPh sb="1" eb="3">
      <t>ブッピン</t>
    </rPh>
    <rPh sb="5" eb="7">
      <t>コウニュウ</t>
    </rPh>
    <rPh sb="7" eb="8">
      <t>サキ</t>
    </rPh>
    <rPh sb="9" eb="12">
      <t>ジキュウリツ</t>
    </rPh>
    <rPh sb="13" eb="14">
      <t>キ</t>
    </rPh>
    <rPh sb="22" eb="24">
      <t>セイゾウ</t>
    </rPh>
    <rPh sb="24" eb="25">
      <t>モト</t>
    </rPh>
    <rPh sb="26" eb="29">
      <t>ジキュウリツ</t>
    </rPh>
    <rPh sb="30" eb="31">
      <t>キ</t>
    </rPh>
    <rPh sb="39" eb="41">
      <t>タイカイ</t>
    </rPh>
    <rPh sb="47" eb="48">
      <t>トウ</t>
    </rPh>
    <rPh sb="49" eb="51">
      <t>ケンナイ</t>
    </rPh>
    <rPh sb="52" eb="54">
      <t>インサツ</t>
    </rPh>
    <rPh sb="54" eb="56">
      <t>ギョウシャ</t>
    </rPh>
    <rPh sb="57" eb="59">
      <t>ハッチュウ</t>
    </rPh>
    <rPh sb="61" eb="63">
      <t>バアイ</t>
    </rPh>
    <rPh sb="65" eb="68">
      <t>ジキュウリツ</t>
    </rPh>
    <rPh sb="82" eb="84">
      <t>サンカ</t>
    </rPh>
    <rPh sb="84" eb="85">
      <t>ショウ</t>
    </rPh>
    <rPh sb="87" eb="88">
      <t>レイ</t>
    </rPh>
    <phoneticPr fontId="2"/>
  </si>
  <si>
    <t>・アルバイト代や講師謝金等、雇用者所得に該当する科目は、所得が消費に回ることによる波及（第2次間接効果）のみを計上しています。</t>
    <rPh sb="6" eb="7">
      <t>ダイ</t>
    </rPh>
    <rPh sb="8" eb="10">
      <t>コウシ</t>
    </rPh>
    <rPh sb="10" eb="12">
      <t>シャキン</t>
    </rPh>
    <rPh sb="12" eb="13">
      <t>ナド</t>
    </rPh>
    <rPh sb="14" eb="17">
      <t>コヨウシャ</t>
    </rPh>
    <rPh sb="17" eb="19">
      <t>ショトク</t>
    </rPh>
    <rPh sb="20" eb="22">
      <t>ガイトウ</t>
    </rPh>
    <rPh sb="24" eb="26">
      <t>カモク</t>
    </rPh>
    <rPh sb="28" eb="30">
      <t>ショトク</t>
    </rPh>
    <rPh sb="31" eb="33">
      <t>ショウヒ</t>
    </rPh>
    <rPh sb="34" eb="35">
      <t>マワ</t>
    </rPh>
    <rPh sb="41" eb="43">
      <t>ハキュウ</t>
    </rPh>
    <rPh sb="44" eb="45">
      <t>ダイ</t>
    </rPh>
    <rPh sb="46" eb="47">
      <t>ジ</t>
    </rPh>
    <rPh sb="47" eb="49">
      <t>カンセツ</t>
    </rPh>
    <rPh sb="49" eb="51">
      <t>コウカ</t>
    </rPh>
    <rPh sb="55" eb="57">
      <t>ケイジョウ</t>
    </rPh>
    <phoneticPr fontId="2"/>
  </si>
  <si>
    <t>　講演会講師は、県内在住として、自給率を100%としていますが、県外在住の場合は、自給率を0%にしてください。</t>
    <rPh sb="1" eb="4">
      <t>コウエンカイ</t>
    </rPh>
    <rPh sb="4" eb="6">
      <t>コウシ</t>
    </rPh>
    <rPh sb="8" eb="10">
      <t>ケンナイ</t>
    </rPh>
    <rPh sb="10" eb="12">
      <t>ザイジュウ</t>
    </rPh>
    <rPh sb="16" eb="19">
      <t>ジキュウリツ</t>
    </rPh>
    <rPh sb="32" eb="34">
      <t>ケンガイ</t>
    </rPh>
    <rPh sb="34" eb="36">
      <t>ザイジュウ</t>
    </rPh>
    <rPh sb="37" eb="39">
      <t>バアイ</t>
    </rPh>
    <rPh sb="41" eb="44">
      <t>ジキュウリツ</t>
    </rPh>
    <phoneticPr fontId="2"/>
  </si>
  <si>
    <t>パソコンリース</t>
    <phoneticPr fontId="2"/>
  </si>
  <si>
    <t>　　（チェック欄にチェックされ、「一人当入力」にも額が入っている場合は、「一人当入力」の方が優先されます。）</t>
    <rPh sb="7" eb="8">
      <t>ラン</t>
    </rPh>
    <rPh sb="17" eb="19">
      <t>ヒトリ</t>
    </rPh>
    <rPh sb="19" eb="20">
      <t>ア</t>
    </rPh>
    <rPh sb="20" eb="22">
      <t>ニュウリョク</t>
    </rPh>
    <rPh sb="25" eb="26">
      <t>ガク</t>
    </rPh>
    <rPh sb="27" eb="28">
      <t>ハイ</t>
    </rPh>
    <rPh sb="32" eb="34">
      <t>バアイ</t>
    </rPh>
    <rPh sb="37" eb="39">
      <t>ヒトリ</t>
    </rPh>
    <rPh sb="39" eb="40">
      <t>ア</t>
    </rPh>
    <rPh sb="40" eb="42">
      <t>ニュウリョク</t>
    </rPh>
    <rPh sb="44" eb="45">
      <t>ホウ</t>
    </rPh>
    <rPh sb="46" eb="48">
      <t>ユウセン</t>
    </rPh>
    <phoneticPr fontId="2"/>
  </si>
  <si>
    <t xml:space="preserve">
　交通費に関しては、県内の交通機関を利用するとして、ガソリン以外は、すべて自給率を100%としています。
　ガソリンは、県内で給油しても製造元が県外であるため、100%とはなりません。</t>
    <rPh sb="2" eb="5">
      <t>コウツウヒ</t>
    </rPh>
    <rPh sb="6" eb="7">
      <t>カン</t>
    </rPh>
    <rPh sb="11" eb="13">
      <t>ケンナイ</t>
    </rPh>
    <rPh sb="14" eb="16">
      <t>コウツウ</t>
    </rPh>
    <rPh sb="16" eb="18">
      <t>キカン</t>
    </rPh>
    <rPh sb="19" eb="21">
      <t>リヨウ</t>
    </rPh>
    <rPh sb="31" eb="33">
      <t>イガイ</t>
    </rPh>
    <rPh sb="38" eb="41">
      <t>ジキュウリツ</t>
    </rPh>
    <phoneticPr fontId="2"/>
  </si>
  <si>
    <t>入力する単位は、円、％です。</t>
    <rPh sb="0" eb="2">
      <t>ニュウリョク</t>
    </rPh>
    <rPh sb="4" eb="6">
      <t>タンイ</t>
    </rPh>
    <rPh sb="8" eb="9">
      <t>エン</t>
    </rPh>
    <phoneticPr fontId="2"/>
  </si>
  <si>
    <t>カラーコーン</t>
    <phoneticPr fontId="2"/>
  </si>
  <si>
    <t>鉱業</t>
    <rPh sb="0" eb="2">
      <t>コウギョウ</t>
    </rPh>
    <phoneticPr fontId="2"/>
  </si>
  <si>
    <t>繊維製品</t>
    <rPh sb="0" eb="2">
      <t>センイ</t>
    </rPh>
    <rPh sb="2" eb="4">
      <t>セイヒン</t>
    </rPh>
    <phoneticPr fontId="2"/>
  </si>
  <si>
    <t>パルプ・紙・木製品</t>
    <rPh sb="4" eb="5">
      <t>カミ</t>
    </rPh>
    <rPh sb="6" eb="9">
      <t>モクセイヒン</t>
    </rPh>
    <phoneticPr fontId="2"/>
  </si>
  <si>
    <t>化学製品</t>
    <rPh sb="0" eb="2">
      <t>カガク</t>
    </rPh>
    <rPh sb="2" eb="4">
      <t>セイヒン</t>
    </rPh>
    <phoneticPr fontId="2"/>
  </si>
  <si>
    <t>窯業・土石製品</t>
    <rPh sb="0" eb="2">
      <t>ヨウギョウ</t>
    </rPh>
    <rPh sb="3" eb="5">
      <t>ドセキ</t>
    </rPh>
    <rPh sb="5" eb="7">
      <t>セイヒン</t>
    </rPh>
    <phoneticPr fontId="2"/>
  </si>
  <si>
    <t>鉄鋼</t>
    <rPh sb="0" eb="2">
      <t>テッコウ</t>
    </rPh>
    <phoneticPr fontId="2"/>
  </si>
  <si>
    <t>非鉄金属</t>
    <rPh sb="0" eb="2">
      <t>ヒテツ</t>
    </rPh>
    <rPh sb="2" eb="4">
      <t>キンゾク</t>
    </rPh>
    <phoneticPr fontId="2"/>
  </si>
  <si>
    <t>金属製品</t>
    <rPh sb="0" eb="2">
      <t>キンゾク</t>
    </rPh>
    <rPh sb="2" eb="4">
      <t>セイヒン</t>
    </rPh>
    <phoneticPr fontId="2"/>
  </si>
  <si>
    <t>電気機械</t>
    <rPh sb="0" eb="2">
      <t>デンキ</t>
    </rPh>
    <rPh sb="2" eb="4">
      <t>キカイ</t>
    </rPh>
    <phoneticPr fontId="2"/>
  </si>
  <si>
    <t>電子部品</t>
    <rPh sb="0" eb="2">
      <t>デンシ</t>
    </rPh>
    <rPh sb="2" eb="4">
      <t>ブヒン</t>
    </rPh>
    <phoneticPr fontId="2"/>
  </si>
  <si>
    <t>輸送機械</t>
    <rPh sb="0" eb="2">
      <t>ユソウ</t>
    </rPh>
    <rPh sb="2" eb="4">
      <t>キカイ</t>
    </rPh>
    <phoneticPr fontId="2"/>
  </si>
  <si>
    <t>建設</t>
    <rPh sb="0" eb="2">
      <t>ケンセツ</t>
    </rPh>
    <phoneticPr fontId="2"/>
  </si>
  <si>
    <t>商業</t>
    <rPh sb="0" eb="2">
      <t>ショウギョウ</t>
    </rPh>
    <phoneticPr fontId="2"/>
  </si>
  <si>
    <t>不動産</t>
    <rPh sb="0" eb="3">
      <t>フドウサン</t>
    </rPh>
    <phoneticPr fontId="2"/>
  </si>
  <si>
    <t>情報・通信</t>
    <rPh sb="0" eb="2">
      <t>ジョウホウ</t>
    </rPh>
    <rPh sb="3" eb="5">
      <t>ツウシン</t>
    </rPh>
    <phoneticPr fontId="2"/>
  </si>
  <si>
    <t>公務</t>
    <rPh sb="0" eb="2">
      <t>コウム</t>
    </rPh>
    <phoneticPr fontId="2"/>
  </si>
  <si>
    <t>教育・研究</t>
    <rPh sb="0" eb="2">
      <t>キョウイク</t>
    </rPh>
    <rPh sb="3" eb="5">
      <t>ケンキュウ</t>
    </rPh>
    <phoneticPr fontId="2"/>
  </si>
  <si>
    <t>横断幕</t>
    <rPh sb="0" eb="3">
      <t>オウダンマク</t>
    </rPh>
    <phoneticPr fontId="2"/>
  </si>
  <si>
    <t>　貸切バス・タクシーは、県内のバス等を使用するとして、自給率を100%としてあります。
　駐車場、スポーツ施設使用料等、県内の施設を利用する場合は、自給率を100%にしてください。
　高速道路通行料は、県外分も含まれる場合は、（県内分÷全額）により、自給率を計算して、修正してください。</t>
    <rPh sb="1" eb="3">
      <t>カシキリ</t>
    </rPh>
    <rPh sb="12" eb="14">
      <t>ケンナイ</t>
    </rPh>
    <rPh sb="17" eb="18">
      <t>トウ</t>
    </rPh>
    <rPh sb="19" eb="21">
      <t>シヨウ</t>
    </rPh>
    <rPh sb="27" eb="30">
      <t>ジキュウリツ</t>
    </rPh>
    <rPh sb="45" eb="48">
      <t>チュウシャジョウ</t>
    </rPh>
    <rPh sb="53" eb="55">
      <t>シセツ</t>
    </rPh>
    <rPh sb="55" eb="57">
      <t>シヨウ</t>
    </rPh>
    <rPh sb="57" eb="59">
      <t>リョウトウ</t>
    </rPh>
    <rPh sb="60" eb="62">
      <t>ケンナイ</t>
    </rPh>
    <rPh sb="63" eb="65">
      <t>シセツ</t>
    </rPh>
    <rPh sb="66" eb="68">
      <t>リヨウ</t>
    </rPh>
    <rPh sb="70" eb="72">
      <t>バアイ</t>
    </rPh>
    <rPh sb="74" eb="77">
      <t>ジキュウリツ</t>
    </rPh>
    <rPh sb="92" eb="94">
      <t>コウソク</t>
    </rPh>
    <rPh sb="94" eb="96">
      <t>ドウロ</t>
    </rPh>
    <rPh sb="96" eb="99">
      <t>ツウコウリョウ</t>
    </rPh>
    <rPh sb="101" eb="103">
      <t>ケンガイ</t>
    </rPh>
    <rPh sb="103" eb="104">
      <t>ブン</t>
    </rPh>
    <rPh sb="105" eb="106">
      <t>フク</t>
    </rPh>
    <rPh sb="109" eb="111">
      <t>バアイ</t>
    </rPh>
    <rPh sb="114" eb="116">
      <t>ケンナイ</t>
    </rPh>
    <rPh sb="116" eb="117">
      <t>ブン</t>
    </rPh>
    <rPh sb="118" eb="120">
      <t>ゼンガク</t>
    </rPh>
    <rPh sb="125" eb="128">
      <t>ジキュウリツ</t>
    </rPh>
    <rPh sb="129" eb="131">
      <t>ケイサン</t>
    </rPh>
    <rPh sb="134" eb="136">
      <t>シュウセイ</t>
    </rPh>
    <phoneticPr fontId="2"/>
  </si>
  <si>
    <t>　郵便料は、主に切手・はがきです。購入場所が県内の郵便局の場合は、自給率は100%にしてください。
　宅急便代、荷物運送費は、県内の業者を想定して、100%としてあります。</t>
    <rPh sb="1" eb="3">
      <t>ユウビン</t>
    </rPh>
    <rPh sb="3" eb="4">
      <t>リョウ</t>
    </rPh>
    <rPh sb="6" eb="7">
      <t>オモ</t>
    </rPh>
    <rPh sb="8" eb="10">
      <t>キッテ</t>
    </rPh>
    <rPh sb="17" eb="19">
      <t>コウニュウ</t>
    </rPh>
    <rPh sb="19" eb="21">
      <t>バショ</t>
    </rPh>
    <rPh sb="22" eb="24">
      <t>ケンナイ</t>
    </rPh>
    <rPh sb="25" eb="28">
      <t>ユウビンキョク</t>
    </rPh>
    <rPh sb="29" eb="31">
      <t>バアイ</t>
    </rPh>
    <rPh sb="33" eb="36">
      <t>ジキュウリツ</t>
    </rPh>
    <rPh sb="51" eb="54">
      <t>タッキュウビン</t>
    </rPh>
    <rPh sb="54" eb="55">
      <t>ダイ</t>
    </rPh>
    <rPh sb="56" eb="58">
      <t>ニモツ</t>
    </rPh>
    <rPh sb="58" eb="61">
      <t>ウンソウヒ</t>
    </rPh>
    <rPh sb="63" eb="65">
      <t>ケンナイ</t>
    </rPh>
    <rPh sb="66" eb="68">
      <t>ギョウシャ</t>
    </rPh>
    <rPh sb="69" eb="71">
      <t>ソウテイ</t>
    </rPh>
    <phoneticPr fontId="2"/>
  </si>
  <si>
    <t>入力単位は、人、円、％です。</t>
    <rPh sb="0" eb="2">
      <t>ニュウリョク</t>
    </rPh>
    <rPh sb="2" eb="4">
      <t>タンイ</t>
    </rPh>
    <rPh sb="6" eb="7">
      <t>ニン</t>
    </rPh>
    <rPh sb="8" eb="9">
      <t>エン</t>
    </rPh>
    <phoneticPr fontId="2"/>
  </si>
  <si>
    <t>・イベントに関する波及効果は、一時的なものであり、継続的に雇用が誘発される訳ではありません。</t>
    <rPh sb="6" eb="7">
      <t>カン</t>
    </rPh>
    <rPh sb="9" eb="11">
      <t>ハキュウ</t>
    </rPh>
    <rPh sb="11" eb="13">
      <t>コウカ</t>
    </rPh>
    <rPh sb="15" eb="18">
      <t>イチジテキ</t>
    </rPh>
    <rPh sb="25" eb="27">
      <t>ケイゾク</t>
    </rPh>
    <rPh sb="27" eb="28">
      <t>テキ</t>
    </rPh>
    <rPh sb="29" eb="31">
      <t>コヨウ</t>
    </rPh>
    <rPh sb="32" eb="34">
      <t>ユウハツ</t>
    </rPh>
    <rPh sb="37" eb="38">
      <t>ワケ</t>
    </rPh>
    <phoneticPr fontId="2"/>
  </si>
  <si>
    <t>耕種農業</t>
    <phoneticPr fontId="2"/>
  </si>
  <si>
    <t>飲食料品</t>
    <rPh sb="0" eb="1">
      <t>イン</t>
    </rPh>
    <rPh sb="1" eb="4">
      <t>ショクリョウヒン</t>
    </rPh>
    <phoneticPr fontId="2"/>
  </si>
  <si>
    <t>飼料・有機質肥料</t>
    <phoneticPr fontId="2"/>
  </si>
  <si>
    <t>たばこ</t>
    <phoneticPr fontId="2"/>
  </si>
  <si>
    <t>衣服・その他の繊維既製品</t>
    <rPh sb="9" eb="12">
      <t>キセイヒン</t>
    </rPh>
    <phoneticPr fontId="2"/>
  </si>
  <si>
    <t>木材・木製品</t>
    <rPh sb="0" eb="2">
      <t>モクザイ</t>
    </rPh>
    <phoneticPr fontId="2"/>
  </si>
  <si>
    <t>木材</t>
    <rPh sb="0" eb="2">
      <t>モクザイ</t>
    </rPh>
    <phoneticPr fontId="2"/>
  </si>
  <si>
    <t>パルプ</t>
    <phoneticPr fontId="2"/>
  </si>
  <si>
    <t>タイヤ・チューブ</t>
    <phoneticPr fontId="2"/>
  </si>
  <si>
    <t>タイヤ、チューブ</t>
    <phoneticPr fontId="2"/>
  </si>
  <si>
    <t>地下足袋、ゴム底布靴、スリッパ、総ゴム靴、プラスチック製履物（サンダル、草履、運動靴）、コンベアゴムベルト、ゴムホース、水まくら、手術用手袋、消しゴム、ゴムバンド、ゴムガス管、ゴムテープ、エアマットレス、サック、吸着盤、ふた、栓、潜水服、卓球用ラバー、TVゴム足</t>
    <phoneticPr fontId="2"/>
  </si>
  <si>
    <t>ガラス・ガラス製品</t>
    <rPh sb="7" eb="9">
      <t>セイヒン</t>
    </rPh>
    <phoneticPr fontId="2"/>
  </si>
  <si>
    <t>セメント・セメント製品</t>
    <rPh sb="9" eb="11">
      <t>セイヒン</t>
    </rPh>
    <phoneticPr fontId="2"/>
  </si>
  <si>
    <t>セメント</t>
    <phoneticPr fontId="2"/>
  </si>
  <si>
    <t>建設用土石製品</t>
    <rPh sb="0" eb="3">
      <t>ケンセツヨウ</t>
    </rPh>
    <rPh sb="3" eb="5">
      <t>ドセキ</t>
    </rPh>
    <rPh sb="5" eb="7">
      <t>セイヒン</t>
    </rPh>
    <phoneticPr fontId="2"/>
  </si>
  <si>
    <t>耐火れんが、耐火モルタル、人造耐火材、石膏ボード、粘土瓦、普通れんが</t>
    <rPh sb="0" eb="2">
      <t>タイカ</t>
    </rPh>
    <rPh sb="6" eb="8">
      <t>タイカ</t>
    </rPh>
    <rPh sb="13" eb="15">
      <t>ジンゾウ</t>
    </rPh>
    <rPh sb="15" eb="17">
      <t>タイカ</t>
    </rPh>
    <rPh sb="17" eb="18">
      <t>ザイ</t>
    </rPh>
    <rPh sb="19" eb="21">
      <t>セッコウ</t>
    </rPh>
    <rPh sb="25" eb="27">
      <t>ネンド</t>
    </rPh>
    <rPh sb="27" eb="28">
      <t>カワラ</t>
    </rPh>
    <rPh sb="29" eb="31">
      <t>フツウ</t>
    </rPh>
    <phoneticPr fontId="2"/>
  </si>
  <si>
    <t>その他の窯業・土石製品</t>
    <rPh sb="2" eb="3">
      <t>ホカ</t>
    </rPh>
    <rPh sb="4" eb="6">
      <t>ヨウギョウ</t>
    </rPh>
    <rPh sb="7" eb="9">
      <t>ドセキ</t>
    </rPh>
    <rPh sb="9" eb="11">
      <t>セイヒン</t>
    </rPh>
    <phoneticPr fontId="2"/>
  </si>
  <si>
    <t>電解板、炭素繊維、炭素棒、黒鉛るつぼ、特殊炭素製品、研磨材、ほうろう鉄器、人造宝石、ロックウール、電極、と石、研磨布紙、再生骨材、石工品、七宝製品</t>
    <rPh sb="6" eb="8">
      <t>センイ</t>
    </rPh>
    <rPh sb="9" eb="12">
      <t>タンソボウ</t>
    </rPh>
    <rPh sb="13" eb="15">
      <t>コクエン</t>
    </rPh>
    <rPh sb="57" eb="58">
      <t>ヌノ</t>
    </rPh>
    <rPh sb="60" eb="62">
      <t>サイセイ</t>
    </rPh>
    <rPh sb="62" eb="64">
      <t>コツザイ</t>
    </rPh>
    <rPh sb="65" eb="67">
      <t>セッコウ</t>
    </rPh>
    <rPh sb="67" eb="68">
      <t>ヒン</t>
    </rPh>
    <phoneticPr fontId="2"/>
  </si>
  <si>
    <t>普通鋼鋼管、特殊鋼鋼管</t>
    <phoneticPr fontId="2"/>
  </si>
  <si>
    <t>鋳鍜鋼、鋳鉄管（排水管）、鋳鉄品・鍜工品（いかり、アンカー、コンベヤ部品、シリンダ、なべ、かま、茶釜、天ぷら鍋、キャタピラ、プロペラ、マンホールふた）</t>
    <phoneticPr fontId="2"/>
  </si>
  <si>
    <t>鉄鋼シャースリット、鉄粉、ペレット</t>
    <phoneticPr fontId="2"/>
  </si>
  <si>
    <t>はん用機械</t>
    <rPh sb="2" eb="3">
      <t>ヨウ</t>
    </rPh>
    <rPh sb="3" eb="5">
      <t>キカイ</t>
    </rPh>
    <phoneticPr fontId="2"/>
  </si>
  <si>
    <t>はん用機械</t>
    <rPh sb="2" eb="3">
      <t>ヨウ</t>
    </rPh>
    <phoneticPr fontId="2"/>
  </si>
  <si>
    <t>ボイラ・原動機</t>
    <rPh sb="4" eb="7">
      <t>ゲンドウキ</t>
    </rPh>
    <phoneticPr fontId="2"/>
  </si>
  <si>
    <t>ボイラ、タービン、原動機（はん用ガソリン機関、原子動力炉、発電用水車、風力機関）</t>
    <rPh sb="9" eb="12">
      <t>ゲンドウキ</t>
    </rPh>
    <rPh sb="15" eb="16">
      <t>ヨウ</t>
    </rPh>
    <rPh sb="20" eb="22">
      <t>キカン</t>
    </rPh>
    <rPh sb="23" eb="25">
      <t>ゲンシ</t>
    </rPh>
    <rPh sb="25" eb="28">
      <t>ドウリョクロ</t>
    </rPh>
    <rPh sb="29" eb="32">
      <t>ハツデンヨウ</t>
    </rPh>
    <rPh sb="32" eb="34">
      <t>スイシャ</t>
    </rPh>
    <rPh sb="35" eb="37">
      <t>フウリョク</t>
    </rPh>
    <rPh sb="37" eb="39">
      <t>キカン</t>
    </rPh>
    <phoneticPr fontId="2"/>
  </si>
  <si>
    <t>ポンプ・圧縮機</t>
    <rPh sb="4" eb="7">
      <t>アッシュクキ</t>
    </rPh>
    <phoneticPr fontId="2"/>
  </si>
  <si>
    <t>家庭用電気ポンプ、油圧ポンプ、油圧バルブ、空気圧縮機</t>
    <rPh sb="0" eb="3">
      <t>カテイヨウ</t>
    </rPh>
    <rPh sb="3" eb="5">
      <t>デンキ</t>
    </rPh>
    <rPh sb="9" eb="11">
      <t>ユアツ</t>
    </rPh>
    <rPh sb="15" eb="17">
      <t>ユアツ</t>
    </rPh>
    <rPh sb="21" eb="23">
      <t>クウキ</t>
    </rPh>
    <rPh sb="23" eb="26">
      <t>アッシュクキ</t>
    </rPh>
    <phoneticPr fontId="2"/>
  </si>
  <si>
    <t>冷凍庫、冷却塔、冷蔵装置、凍結装置、製氷装置、除湿器（民生用除く）</t>
    <rPh sb="0" eb="3">
      <t>レイトウコ</t>
    </rPh>
    <rPh sb="4" eb="7">
      <t>レイキャクトウ</t>
    </rPh>
    <rPh sb="8" eb="10">
      <t>レイゾウ</t>
    </rPh>
    <rPh sb="10" eb="12">
      <t>ソウチ</t>
    </rPh>
    <rPh sb="13" eb="15">
      <t>トウケツ</t>
    </rPh>
    <rPh sb="15" eb="17">
      <t>ソウチ</t>
    </rPh>
    <rPh sb="18" eb="20">
      <t>セイヒョウ</t>
    </rPh>
    <rPh sb="20" eb="22">
      <t>ソウチ</t>
    </rPh>
    <rPh sb="23" eb="26">
      <t>ジョシツキ</t>
    </rPh>
    <rPh sb="27" eb="30">
      <t>ミンセイヨウ</t>
    </rPh>
    <rPh sb="30" eb="31">
      <t>ノゾ</t>
    </rPh>
    <phoneticPr fontId="2"/>
  </si>
  <si>
    <t>その他のはん用機械</t>
    <rPh sb="2" eb="3">
      <t>ホカ</t>
    </rPh>
    <rPh sb="6" eb="7">
      <t>ヨウ</t>
    </rPh>
    <rPh sb="7" eb="9">
      <t>キカイ</t>
    </rPh>
    <phoneticPr fontId="2"/>
  </si>
  <si>
    <t>ベアリング、玉軸受、ころ軸受、軸受ユニット、動力伝導装置、消火器具、歯車、ローラーチェーン、工業窯炉（キュポラ、コークス炉）、高温・高圧バルブ・コック、ピストンリング</t>
    <rPh sb="6" eb="7">
      <t>タマ</t>
    </rPh>
    <rPh sb="7" eb="8">
      <t>ジク</t>
    </rPh>
    <rPh sb="8" eb="9">
      <t>ウ</t>
    </rPh>
    <rPh sb="12" eb="13">
      <t>ジク</t>
    </rPh>
    <rPh sb="13" eb="14">
      <t>ウ</t>
    </rPh>
    <rPh sb="15" eb="17">
      <t>ジクウ</t>
    </rPh>
    <rPh sb="22" eb="24">
      <t>ドウリョク</t>
    </rPh>
    <rPh sb="24" eb="26">
      <t>デンドウ</t>
    </rPh>
    <rPh sb="26" eb="28">
      <t>ソウチ</t>
    </rPh>
    <rPh sb="29" eb="31">
      <t>ショウカ</t>
    </rPh>
    <rPh sb="31" eb="33">
      <t>キグ</t>
    </rPh>
    <rPh sb="34" eb="36">
      <t>ハグルマ</t>
    </rPh>
    <rPh sb="46" eb="48">
      <t>コウギョウ</t>
    </rPh>
    <rPh sb="48" eb="49">
      <t>ヨウ</t>
    </rPh>
    <rPh sb="49" eb="50">
      <t>ロ</t>
    </rPh>
    <rPh sb="60" eb="61">
      <t>ロ</t>
    </rPh>
    <rPh sb="63" eb="65">
      <t>コウオン</t>
    </rPh>
    <rPh sb="66" eb="68">
      <t>コウアツ</t>
    </rPh>
    <phoneticPr fontId="2"/>
  </si>
  <si>
    <t>生産用機械</t>
    <rPh sb="0" eb="3">
      <t>セイサンヨウ</t>
    </rPh>
    <rPh sb="3" eb="5">
      <t>キカイ</t>
    </rPh>
    <phoneticPr fontId="2"/>
  </si>
  <si>
    <t>生産用機械</t>
    <rPh sb="0" eb="3">
      <t>セイサンヨウ</t>
    </rPh>
    <phoneticPr fontId="2"/>
  </si>
  <si>
    <t>農業用機械</t>
    <rPh sb="0" eb="2">
      <t>ノウギョウ</t>
    </rPh>
    <rPh sb="2" eb="3">
      <t>ヨウ</t>
    </rPh>
    <rPh sb="3" eb="5">
      <t>キカイ</t>
    </rPh>
    <phoneticPr fontId="2"/>
  </si>
  <si>
    <t>耕うん機、トラクタ、噴霧器、田植機、脱穀機、農業用乾燥機、コンバイン、稲麦刈取機</t>
    <rPh sb="0" eb="4">
      <t>コウウンキ</t>
    </rPh>
    <rPh sb="10" eb="13">
      <t>フンムキ</t>
    </rPh>
    <rPh sb="14" eb="16">
      <t>タウエ</t>
    </rPh>
    <rPh sb="16" eb="17">
      <t>キ</t>
    </rPh>
    <rPh sb="18" eb="21">
      <t>ダッコクキ</t>
    </rPh>
    <rPh sb="22" eb="25">
      <t>ノウギョウヨウ</t>
    </rPh>
    <rPh sb="25" eb="28">
      <t>カンソウキ</t>
    </rPh>
    <rPh sb="35" eb="36">
      <t>イネ</t>
    </rPh>
    <rPh sb="36" eb="37">
      <t>ムギ</t>
    </rPh>
    <rPh sb="37" eb="39">
      <t>カリトリ</t>
    </rPh>
    <rPh sb="39" eb="40">
      <t>キ</t>
    </rPh>
    <phoneticPr fontId="2"/>
  </si>
  <si>
    <t>繊維機械</t>
    <rPh sb="0" eb="2">
      <t>センイ</t>
    </rPh>
    <rPh sb="2" eb="4">
      <t>キカイ</t>
    </rPh>
    <phoneticPr fontId="2"/>
  </si>
  <si>
    <t>ミシン、毛糸手編機械、化学繊維機械、紡績機械、製織機械、染色整理仕上機械</t>
    <rPh sb="4" eb="6">
      <t>ケイト</t>
    </rPh>
    <rPh sb="6" eb="8">
      <t>テア</t>
    </rPh>
    <rPh sb="8" eb="10">
      <t>キカイ</t>
    </rPh>
    <rPh sb="11" eb="13">
      <t>カガク</t>
    </rPh>
    <rPh sb="13" eb="15">
      <t>センイ</t>
    </rPh>
    <rPh sb="15" eb="17">
      <t>キカイ</t>
    </rPh>
    <rPh sb="18" eb="20">
      <t>ボウセキ</t>
    </rPh>
    <rPh sb="20" eb="22">
      <t>キカイ</t>
    </rPh>
    <rPh sb="23" eb="24">
      <t>セイ</t>
    </rPh>
    <rPh sb="24" eb="25">
      <t>オリ</t>
    </rPh>
    <rPh sb="25" eb="27">
      <t>キカイ</t>
    </rPh>
    <rPh sb="28" eb="30">
      <t>センショク</t>
    </rPh>
    <rPh sb="30" eb="32">
      <t>セイリ</t>
    </rPh>
    <rPh sb="32" eb="34">
      <t>シア</t>
    </rPh>
    <rPh sb="34" eb="36">
      <t>キカイ</t>
    </rPh>
    <phoneticPr fontId="2"/>
  </si>
  <si>
    <t>生活関連産業用機械</t>
    <rPh sb="0" eb="2">
      <t>セイカツ</t>
    </rPh>
    <rPh sb="2" eb="4">
      <t>カンレン</t>
    </rPh>
    <rPh sb="4" eb="7">
      <t>サンギョウヨウ</t>
    </rPh>
    <rPh sb="7" eb="9">
      <t>キカイ</t>
    </rPh>
    <phoneticPr fontId="2"/>
  </si>
  <si>
    <t>食品機械、穀物処理機械、製パン・製菓機械、醸造用機械、牛乳加工・乳製品製造機械、肉製品・水産製品製造機械、木材加工機械、合板機械、パルプ製造機械、断裁機、巻取機、コーティングマシン、印刷機械、製本機械、紙工機械、段ボール製造機械、包装・荷造機械</t>
    <rPh sb="0" eb="2">
      <t>ショクヒン</t>
    </rPh>
    <rPh sb="2" eb="4">
      <t>キカイ</t>
    </rPh>
    <rPh sb="5" eb="7">
      <t>コクモツ</t>
    </rPh>
    <rPh sb="7" eb="9">
      <t>ショリ</t>
    </rPh>
    <rPh sb="9" eb="11">
      <t>キカイ</t>
    </rPh>
    <rPh sb="12" eb="13">
      <t>セイ</t>
    </rPh>
    <rPh sb="16" eb="18">
      <t>セイカ</t>
    </rPh>
    <rPh sb="18" eb="20">
      <t>キカイ</t>
    </rPh>
    <rPh sb="21" eb="24">
      <t>ジョウゾウヨウ</t>
    </rPh>
    <rPh sb="24" eb="26">
      <t>キカイ</t>
    </rPh>
    <rPh sb="27" eb="29">
      <t>ギュウニュウ</t>
    </rPh>
    <rPh sb="29" eb="31">
      <t>カコウ</t>
    </rPh>
    <rPh sb="32" eb="35">
      <t>ニュウセイヒン</t>
    </rPh>
    <rPh sb="35" eb="37">
      <t>セイゾウ</t>
    </rPh>
    <rPh sb="37" eb="39">
      <t>キカイ</t>
    </rPh>
    <rPh sb="40" eb="43">
      <t>ニクセイヒン</t>
    </rPh>
    <rPh sb="44" eb="46">
      <t>スイサン</t>
    </rPh>
    <rPh sb="46" eb="48">
      <t>セイヒン</t>
    </rPh>
    <rPh sb="48" eb="50">
      <t>セイゾウ</t>
    </rPh>
    <rPh sb="50" eb="52">
      <t>キカイ</t>
    </rPh>
    <rPh sb="53" eb="55">
      <t>モクザイ</t>
    </rPh>
    <rPh sb="55" eb="57">
      <t>カコウ</t>
    </rPh>
    <rPh sb="57" eb="59">
      <t>キカイ</t>
    </rPh>
    <rPh sb="60" eb="62">
      <t>ゴウバン</t>
    </rPh>
    <rPh sb="62" eb="64">
      <t>キカイ</t>
    </rPh>
    <rPh sb="68" eb="70">
      <t>セイゾウ</t>
    </rPh>
    <rPh sb="70" eb="72">
      <t>キカイ</t>
    </rPh>
    <rPh sb="73" eb="76">
      <t>ダンサイキ</t>
    </rPh>
    <rPh sb="77" eb="79">
      <t>マキトリ</t>
    </rPh>
    <rPh sb="79" eb="80">
      <t>キ</t>
    </rPh>
    <rPh sb="91" eb="93">
      <t>インサツ</t>
    </rPh>
    <rPh sb="93" eb="95">
      <t>キカイ</t>
    </rPh>
    <rPh sb="96" eb="97">
      <t>セイ</t>
    </rPh>
    <rPh sb="97" eb="98">
      <t>ホン</t>
    </rPh>
    <rPh sb="98" eb="100">
      <t>キカイ</t>
    </rPh>
    <rPh sb="101" eb="103">
      <t>シコウ</t>
    </rPh>
    <rPh sb="103" eb="105">
      <t>キカイ</t>
    </rPh>
    <rPh sb="106" eb="107">
      <t>ダン</t>
    </rPh>
    <rPh sb="110" eb="112">
      <t>セイゾウ</t>
    </rPh>
    <rPh sb="112" eb="114">
      <t>キカイ</t>
    </rPh>
    <rPh sb="115" eb="117">
      <t>ホウソウ</t>
    </rPh>
    <rPh sb="118" eb="120">
      <t>ニヅク</t>
    </rPh>
    <rPh sb="120" eb="122">
      <t>キカイ</t>
    </rPh>
    <phoneticPr fontId="2"/>
  </si>
  <si>
    <t>基礎素材産業用機械</t>
    <rPh sb="0" eb="2">
      <t>キソ</t>
    </rPh>
    <rPh sb="2" eb="4">
      <t>ソザイ</t>
    </rPh>
    <rPh sb="4" eb="7">
      <t>サンギョウヨウ</t>
    </rPh>
    <rPh sb="7" eb="9">
      <t>キカイ</t>
    </rPh>
    <phoneticPr fontId="2"/>
  </si>
  <si>
    <t>金属加工機械</t>
    <rPh sb="0" eb="2">
      <t>キンゾク</t>
    </rPh>
    <rPh sb="2" eb="4">
      <t>カコウ</t>
    </rPh>
    <rPh sb="4" eb="6">
      <t>キカイ</t>
    </rPh>
    <rPh sb="5" eb="6">
      <t>コウサク</t>
    </rPh>
    <phoneticPr fontId="2"/>
  </si>
  <si>
    <t>旋盤、フライス盤、研削盤、歯車仕上機械、マシニングセンタ、圧延機械、ベンディングマシン、液圧プレス、せん断機、特殊鋼切削工具、電動工具</t>
    <rPh sb="9" eb="11">
      <t>ケンサク</t>
    </rPh>
    <rPh sb="11" eb="12">
      <t>バン</t>
    </rPh>
    <rPh sb="13" eb="15">
      <t>ハグルマ</t>
    </rPh>
    <rPh sb="15" eb="17">
      <t>シアゲ</t>
    </rPh>
    <rPh sb="17" eb="19">
      <t>キカイ</t>
    </rPh>
    <rPh sb="29" eb="30">
      <t>アツ</t>
    </rPh>
    <rPh sb="30" eb="31">
      <t>ノ</t>
    </rPh>
    <rPh sb="31" eb="33">
      <t>キカイ</t>
    </rPh>
    <rPh sb="44" eb="45">
      <t>エキ</t>
    </rPh>
    <rPh sb="45" eb="46">
      <t>アツ</t>
    </rPh>
    <rPh sb="52" eb="53">
      <t>ダン</t>
    </rPh>
    <rPh sb="53" eb="54">
      <t>キ</t>
    </rPh>
    <rPh sb="55" eb="57">
      <t>トクシュ</t>
    </rPh>
    <rPh sb="58" eb="60">
      <t>セッサク</t>
    </rPh>
    <rPh sb="60" eb="62">
      <t>コウグ</t>
    </rPh>
    <rPh sb="63" eb="65">
      <t>デンドウ</t>
    </rPh>
    <rPh sb="65" eb="67">
      <t>コウグ</t>
    </rPh>
    <phoneticPr fontId="2"/>
  </si>
  <si>
    <t>半導体製造装置</t>
    <rPh sb="0" eb="3">
      <t>ハンドウタイ</t>
    </rPh>
    <rPh sb="3" eb="5">
      <t>セイゾウ</t>
    </rPh>
    <rPh sb="5" eb="7">
      <t>ソウチ</t>
    </rPh>
    <phoneticPr fontId="2"/>
  </si>
  <si>
    <t>ウェーハープロセス用処理装置、組立用装置、フラットパネルディスプレイ製造装置</t>
    <rPh sb="9" eb="10">
      <t>ヨウ</t>
    </rPh>
    <rPh sb="10" eb="12">
      <t>ショリ</t>
    </rPh>
    <rPh sb="12" eb="14">
      <t>ソウチ</t>
    </rPh>
    <rPh sb="15" eb="18">
      <t>クミタテヨウ</t>
    </rPh>
    <rPh sb="18" eb="20">
      <t>ソウチ</t>
    </rPh>
    <rPh sb="34" eb="36">
      <t>セイゾウ</t>
    </rPh>
    <rPh sb="36" eb="38">
      <t>ソウチ</t>
    </rPh>
    <phoneticPr fontId="2"/>
  </si>
  <si>
    <t>その他の生産用機械</t>
    <rPh sb="2" eb="3">
      <t>ホカ</t>
    </rPh>
    <rPh sb="4" eb="6">
      <t>セイサン</t>
    </rPh>
    <rPh sb="6" eb="7">
      <t>ヨウ</t>
    </rPh>
    <rPh sb="7" eb="9">
      <t>キカイ</t>
    </rPh>
    <phoneticPr fontId="2"/>
  </si>
  <si>
    <t>金型、真空ポンプ、真空化学装置、スパッタリング装置、ドライエッチング装置、ロボット、ゴム工業用機械器具、ガラス工業用特殊機械、たばこ製造機械、化学薬品・医薬品製造用特殊機械、帽子製造機械、皮革処理機械</t>
    <rPh sb="0" eb="2">
      <t>カナガタ</t>
    </rPh>
    <rPh sb="3" eb="5">
      <t>シンクウ</t>
    </rPh>
    <rPh sb="9" eb="11">
      <t>シンクウ</t>
    </rPh>
    <rPh sb="11" eb="13">
      <t>カガク</t>
    </rPh>
    <rPh sb="13" eb="15">
      <t>ソウチ</t>
    </rPh>
    <rPh sb="23" eb="25">
      <t>ソウチ</t>
    </rPh>
    <rPh sb="34" eb="36">
      <t>ソウチ</t>
    </rPh>
    <rPh sb="44" eb="47">
      <t>コウギョウヨウ</t>
    </rPh>
    <rPh sb="47" eb="49">
      <t>キカイ</t>
    </rPh>
    <rPh sb="49" eb="51">
      <t>キグ</t>
    </rPh>
    <rPh sb="55" eb="58">
      <t>コウギョウヨウ</t>
    </rPh>
    <rPh sb="58" eb="60">
      <t>トクシュ</t>
    </rPh>
    <rPh sb="60" eb="62">
      <t>キカイ</t>
    </rPh>
    <rPh sb="66" eb="68">
      <t>セイゾウ</t>
    </rPh>
    <rPh sb="68" eb="70">
      <t>キカイ</t>
    </rPh>
    <rPh sb="71" eb="73">
      <t>カガク</t>
    </rPh>
    <rPh sb="73" eb="75">
      <t>ヤクヒン</t>
    </rPh>
    <rPh sb="76" eb="79">
      <t>イヤクヒン</t>
    </rPh>
    <rPh sb="79" eb="82">
      <t>セイゾウヨウ</t>
    </rPh>
    <rPh sb="82" eb="84">
      <t>トクシュ</t>
    </rPh>
    <rPh sb="84" eb="86">
      <t>キカイ</t>
    </rPh>
    <rPh sb="87" eb="89">
      <t>ボウシ</t>
    </rPh>
    <rPh sb="89" eb="91">
      <t>セイゾウ</t>
    </rPh>
    <rPh sb="91" eb="93">
      <t>キカイ</t>
    </rPh>
    <rPh sb="94" eb="95">
      <t>カワ</t>
    </rPh>
    <rPh sb="95" eb="96">
      <t>カワ</t>
    </rPh>
    <rPh sb="96" eb="98">
      <t>ショリ</t>
    </rPh>
    <rPh sb="98" eb="100">
      <t>キカイ</t>
    </rPh>
    <phoneticPr fontId="2"/>
  </si>
  <si>
    <t>業務用機械</t>
    <rPh sb="0" eb="3">
      <t>ギョウムヨウ</t>
    </rPh>
    <rPh sb="3" eb="5">
      <t>キカイ</t>
    </rPh>
    <phoneticPr fontId="2"/>
  </si>
  <si>
    <t>複写機、計算機械、レジスタ、タイプライタ、タイムレコーダ、タイムスタンプ、あて名印刷機、マイクロ写真機、オフセット印刷機、硬貨計算機、シュレッダ</t>
    <rPh sb="0" eb="3">
      <t>フクシャキ</t>
    </rPh>
    <rPh sb="4" eb="6">
      <t>ケイサン</t>
    </rPh>
    <rPh sb="6" eb="8">
      <t>キカイ</t>
    </rPh>
    <rPh sb="39" eb="40">
      <t>ナ</t>
    </rPh>
    <rPh sb="40" eb="42">
      <t>インサツ</t>
    </rPh>
    <rPh sb="42" eb="43">
      <t>キ</t>
    </rPh>
    <rPh sb="48" eb="51">
      <t>シャシンキ</t>
    </rPh>
    <rPh sb="57" eb="60">
      <t>インサツキ</t>
    </rPh>
    <rPh sb="61" eb="63">
      <t>コウカ</t>
    </rPh>
    <rPh sb="63" eb="66">
      <t>ケイサンキ</t>
    </rPh>
    <phoneticPr fontId="2"/>
  </si>
  <si>
    <t>計測機器</t>
    <rPh sb="0" eb="2">
      <t>ケイソク</t>
    </rPh>
    <rPh sb="2" eb="4">
      <t>キキ</t>
    </rPh>
    <phoneticPr fontId="2"/>
  </si>
  <si>
    <t>積算体積計、はかり、温度計、圧力計、流量計、精密測定器、光分析装置、光度計、光束計、照度計、公害計測器、騒音計、地震計、測量機械器具、教育用機械、地球物理学機器</t>
    <rPh sb="0" eb="2">
      <t>セキサン</t>
    </rPh>
    <rPh sb="2" eb="4">
      <t>タイセキ</t>
    </rPh>
    <rPh sb="4" eb="5">
      <t>ケイ</t>
    </rPh>
    <rPh sb="10" eb="13">
      <t>オンドケイ</t>
    </rPh>
    <rPh sb="14" eb="17">
      <t>アツリョクケイ</t>
    </rPh>
    <rPh sb="18" eb="21">
      <t>リュウリョウケイ</t>
    </rPh>
    <rPh sb="22" eb="24">
      <t>セイミツ</t>
    </rPh>
    <rPh sb="24" eb="26">
      <t>ソクテイ</t>
    </rPh>
    <rPh sb="26" eb="27">
      <t>キ</t>
    </rPh>
    <rPh sb="28" eb="29">
      <t>ヒカリ</t>
    </rPh>
    <rPh sb="29" eb="31">
      <t>ブンセキ</t>
    </rPh>
    <rPh sb="31" eb="33">
      <t>ソウチ</t>
    </rPh>
    <rPh sb="34" eb="37">
      <t>コウドケイ</t>
    </rPh>
    <rPh sb="38" eb="39">
      <t>ヒカリ</t>
    </rPh>
    <rPh sb="39" eb="40">
      <t>タバ</t>
    </rPh>
    <rPh sb="40" eb="41">
      <t>ケイ</t>
    </rPh>
    <rPh sb="42" eb="45">
      <t>ショウドケイ</t>
    </rPh>
    <rPh sb="46" eb="48">
      <t>コウガイ</t>
    </rPh>
    <rPh sb="48" eb="50">
      <t>ケイソク</t>
    </rPh>
    <rPh sb="50" eb="51">
      <t>キ</t>
    </rPh>
    <rPh sb="52" eb="55">
      <t>ソウオンケイ</t>
    </rPh>
    <rPh sb="56" eb="59">
      <t>ジシンケイ</t>
    </rPh>
    <rPh sb="60" eb="62">
      <t>ソクリョウ</t>
    </rPh>
    <rPh sb="62" eb="64">
      <t>キカイ</t>
    </rPh>
    <rPh sb="64" eb="66">
      <t>キグ</t>
    </rPh>
    <rPh sb="67" eb="70">
      <t>キョウイクヨウ</t>
    </rPh>
    <rPh sb="70" eb="72">
      <t>キカイ</t>
    </rPh>
    <rPh sb="73" eb="75">
      <t>チキュウ</t>
    </rPh>
    <rPh sb="75" eb="78">
      <t>ブツリガク</t>
    </rPh>
    <rPh sb="78" eb="80">
      <t>キキ</t>
    </rPh>
    <phoneticPr fontId="2"/>
  </si>
  <si>
    <t>医療用機械器具</t>
    <rPh sb="0" eb="3">
      <t>イリョウヨウ</t>
    </rPh>
    <rPh sb="3" eb="5">
      <t>キカイ</t>
    </rPh>
    <rPh sb="5" eb="7">
      <t>キグ</t>
    </rPh>
    <phoneticPr fontId="2"/>
  </si>
  <si>
    <t>光学機械・レンズ</t>
    <rPh sb="0" eb="2">
      <t>コウガク</t>
    </rPh>
    <rPh sb="2" eb="4">
      <t>キカイ</t>
    </rPh>
    <phoneticPr fontId="2"/>
  </si>
  <si>
    <t>カメラ、フィルタ、三脚、セルフタイマ、望遠鏡、双眼鏡、顕微鏡、拡大鏡、映画用撮影機、映写機、スライド映写機、映画現像装置、映写スクリーン、カメラ用レンズ、プリズム</t>
    <rPh sb="9" eb="11">
      <t>サンキャク</t>
    </rPh>
    <rPh sb="19" eb="22">
      <t>ボウエンキョウ</t>
    </rPh>
    <rPh sb="23" eb="26">
      <t>ソウガンキョウ</t>
    </rPh>
    <rPh sb="27" eb="30">
      <t>ケンビキョウ</t>
    </rPh>
    <rPh sb="31" eb="34">
      <t>カクダイキョウ</t>
    </rPh>
    <rPh sb="35" eb="38">
      <t>エイガヨウ</t>
    </rPh>
    <rPh sb="38" eb="41">
      <t>サツエイキ</t>
    </rPh>
    <rPh sb="42" eb="45">
      <t>エイシャキ</t>
    </rPh>
    <rPh sb="50" eb="53">
      <t>エイシャキ</t>
    </rPh>
    <rPh sb="54" eb="56">
      <t>エイガ</t>
    </rPh>
    <rPh sb="56" eb="58">
      <t>ゲンゾウ</t>
    </rPh>
    <rPh sb="58" eb="60">
      <t>ソウチ</t>
    </rPh>
    <rPh sb="61" eb="63">
      <t>エイシャ</t>
    </rPh>
    <rPh sb="72" eb="73">
      <t>ヨウ</t>
    </rPh>
    <phoneticPr fontId="2"/>
  </si>
  <si>
    <t>武器</t>
    <rPh sb="0" eb="2">
      <t>ブキ</t>
    </rPh>
    <phoneticPr fontId="2"/>
  </si>
  <si>
    <t>銃、砲、爆発物投射機、戦闘車両、銃弾、砲弾、爆発物、指揮装置、武器修理</t>
    <rPh sb="0" eb="1">
      <t>ジュウ</t>
    </rPh>
    <rPh sb="2" eb="3">
      <t>ホウ</t>
    </rPh>
    <rPh sb="4" eb="7">
      <t>バクハツブツ</t>
    </rPh>
    <rPh sb="7" eb="9">
      <t>トウシャ</t>
    </rPh>
    <rPh sb="9" eb="10">
      <t>キ</t>
    </rPh>
    <rPh sb="11" eb="13">
      <t>セントウ</t>
    </rPh>
    <rPh sb="13" eb="15">
      <t>シャリョウ</t>
    </rPh>
    <rPh sb="16" eb="18">
      <t>ジュウダン</t>
    </rPh>
    <rPh sb="19" eb="21">
      <t>ホウダン</t>
    </rPh>
    <rPh sb="22" eb="25">
      <t>バクハツブツ</t>
    </rPh>
    <rPh sb="26" eb="28">
      <t>シキ</t>
    </rPh>
    <rPh sb="28" eb="30">
      <t>ソウチ</t>
    </rPh>
    <rPh sb="31" eb="33">
      <t>ブキ</t>
    </rPh>
    <rPh sb="33" eb="35">
      <t>シュウリ</t>
    </rPh>
    <phoneticPr fontId="2"/>
  </si>
  <si>
    <t>電子デバイス</t>
    <rPh sb="0" eb="2">
      <t>デンシ</t>
    </rPh>
    <phoneticPr fontId="2"/>
  </si>
  <si>
    <t>マイクロ波管、ブラウン管、X線管、プラズマディスプレイパネル・モジュール、シリコンダイオード、整流素子、シリコントランジスタ、バイポーラ型IC、モス型IC、線形回路、液晶パネル、発光ダイオード</t>
    <rPh sb="4" eb="5">
      <t>ハ</t>
    </rPh>
    <rPh sb="5" eb="6">
      <t>カン</t>
    </rPh>
    <rPh sb="11" eb="12">
      <t>カン</t>
    </rPh>
    <rPh sb="14" eb="15">
      <t>セン</t>
    </rPh>
    <rPh sb="15" eb="16">
      <t>カン</t>
    </rPh>
    <rPh sb="47" eb="49">
      <t>セイリュウ</t>
    </rPh>
    <rPh sb="49" eb="51">
      <t>ソシ</t>
    </rPh>
    <rPh sb="68" eb="69">
      <t>ガタ</t>
    </rPh>
    <rPh sb="74" eb="75">
      <t>カタ</t>
    </rPh>
    <rPh sb="78" eb="80">
      <t>センケイ</t>
    </rPh>
    <rPh sb="80" eb="82">
      <t>カイロ</t>
    </rPh>
    <rPh sb="83" eb="85">
      <t>エキショウ</t>
    </rPh>
    <rPh sb="89" eb="91">
      <t>ハッコウ</t>
    </rPh>
    <phoneticPr fontId="2"/>
  </si>
  <si>
    <t>その他の電子部品</t>
    <rPh sb="2" eb="3">
      <t>ホカ</t>
    </rPh>
    <phoneticPr fontId="2"/>
  </si>
  <si>
    <t>産業用電気機器</t>
    <rPh sb="0" eb="3">
      <t>サンギョウヨウ</t>
    </rPh>
    <rPh sb="3" eb="5">
      <t>デンキ</t>
    </rPh>
    <rPh sb="5" eb="7">
      <t>キキ</t>
    </rPh>
    <phoneticPr fontId="2"/>
  </si>
  <si>
    <t>民生用電気機器</t>
    <phoneticPr fontId="2"/>
  </si>
  <si>
    <t>民生用電気機器</t>
    <rPh sb="0" eb="3">
      <t>ミンセイヨウ</t>
    </rPh>
    <phoneticPr fontId="2"/>
  </si>
  <si>
    <t>電子応用装置・電気計測器</t>
    <rPh sb="0" eb="2">
      <t>デンシ</t>
    </rPh>
    <rPh sb="2" eb="4">
      <t>オウヨウ</t>
    </rPh>
    <rPh sb="4" eb="6">
      <t>ソウチ</t>
    </rPh>
    <rPh sb="7" eb="9">
      <t>デンキ</t>
    </rPh>
    <rPh sb="9" eb="12">
      <t>ケイソクキ</t>
    </rPh>
    <phoneticPr fontId="2"/>
  </si>
  <si>
    <t>その他の電気機械</t>
    <rPh sb="2" eb="3">
      <t>ホカ</t>
    </rPh>
    <rPh sb="4" eb="6">
      <t>デンキ</t>
    </rPh>
    <rPh sb="6" eb="8">
      <t>キカイ</t>
    </rPh>
    <phoneticPr fontId="2"/>
  </si>
  <si>
    <t>電子計算機・同附属装置</t>
    <rPh sb="0" eb="2">
      <t>デンシ</t>
    </rPh>
    <rPh sb="2" eb="5">
      <t>ケイサンキ</t>
    </rPh>
    <rPh sb="6" eb="7">
      <t>ドウ</t>
    </rPh>
    <rPh sb="7" eb="9">
      <t>フゾク</t>
    </rPh>
    <rPh sb="9" eb="11">
      <t>ソウチ</t>
    </rPh>
    <phoneticPr fontId="2"/>
  </si>
  <si>
    <t>乗用車</t>
    <phoneticPr fontId="2"/>
  </si>
  <si>
    <t>その他の自動車</t>
    <rPh sb="2" eb="3">
      <t>ホカ</t>
    </rPh>
    <phoneticPr fontId="2"/>
  </si>
  <si>
    <t>船舶・同修理</t>
    <phoneticPr fontId="2"/>
  </si>
  <si>
    <t>その他の輸送機械・同修理</t>
    <rPh sb="2" eb="3">
      <t>ホカ</t>
    </rPh>
    <phoneticPr fontId="2"/>
  </si>
  <si>
    <t>その他の製造工業製品</t>
    <phoneticPr fontId="2"/>
  </si>
  <si>
    <t>再生資源回収・加工処理</t>
    <rPh sb="0" eb="2">
      <t>サイセイ</t>
    </rPh>
    <rPh sb="2" eb="4">
      <t>シゲン</t>
    </rPh>
    <phoneticPr fontId="2"/>
  </si>
  <si>
    <t>再生資源回収・加工処理</t>
    <phoneticPr fontId="2"/>
  </si>
  <si>
    <t>鉄屑・プラスチック屑等、不用となった屑等を再利用するための回収及び加工処理</t>
    <rPh sb="0" eb="2">
      <t>テツクズ</t>
    </rPh>
    <rPh sb="9" eb="10">
      <t>クズ</t>
    </rPh>
    <rPh sb="10" eb="11">
      <t>トウ</t>
    </rPh>
    <rPh sb="12" eb="14">
      <t>フヨウ</t>
    </rPh>
    <rPh sb="18" eb="19">
      <t>クズ</t>
    </rPh>
    <rPh sb="19" eb="20">
      <t>トウ</t>
    </rPh>
    <rPh sb="21" eb="24">
      <t>サイリヨウ</t>
    </rPh>
    <rPh sb="29" eb="31">
      <t>カイシュウ</t>
    </rPh>
    <rPh sb="31" eb="32">
      <t>オヨ</t>
    </rPh>
    <rPh sb="33" eb="35">
      <t>カコウ</t>
    </rPh>
    <rPh sb="35" eb="37">
      <t>ショリ</t>
    </rPh>
    <phoneticPr fontId="2"/>
  </si>
  <si>
    <t>建築</t>
    <phoneticPr fontId="2"/>
  </si>
  <si>
    <t>公共事業</t>
    <phoneticPr fontId="2"/>
  </si>
  <si>
    <t>その他の土木建設</t>
    <rPh sb="2" eb="3">
      <t>ホカ</t>
    </rPh>
    <phoneticPr fontId="2"/>
  </si>
  <si>
    <t>その他の土木事業</t>
    <rPh sb="2" eb="3">
      <t>ホカ</t>
    </rPh>
    <rPh sb="4" eb="6">
      <t>ドボク</t>
    </rPh>
    <rPh sb="6" eb="8">
      <t>ジギョウ</t>
    </rPh>
    <phoneticPr fontId="2"/>
  </si>
  <si>
    <t>電力</t>
    <phoneticPr fontId="2"/>
  </si>
  <si>
    <t>ガス・熱供給</t>
    <phoneticPr fontId="2"/>
  </si>
  <si>
    <t>水道</t>
    <phoneticPr fontId="2"/>
  </si>
  <si>
    <t>廃棄物処理</t>
    <phoneticPr fontId="2"/>
  </si>
  <si>
    <t>商業</t>
    <phoneticPr fontId="2"/>
  </si>
  <si>
    <t>金融・保険</t>
    <phoneticPr fontId="2"/>
  </si>
  <si>
    <t>不動産仲介及び賃貸</t>
    <rPh sb="0" eb="3">
      <t>フドウサン</t>
    </rPh>
    <rPh sb="3" eb="5">
      <t>チュウカイ</t>
    </rPh>
    <rPh sb="5" eb="6">
      <t>オヨ</t>
    </rPh>
    <phoneticPr fontId="2"/>
  </si>
  <si>
    <t>住宅賃貸料</t>
    <rPh sb="0" eb="2">
      <t>ジュウタク</t>
    </rPh>
    <rPh sb="2" eb="5">
      <t>チンタイリョウ</t>
    </rPh>
    <phoneticPr fontId="2"/>
  </si>
  <si>
    <t>住宅賃貸料（帰属家賃）</t>
    <rPh sb="0" eb="2">
      <t>ジュウタク</t>
    </rPh>
    <rPh sb="2" eb="5">
      <t>チンタイリョウ</t>
    </rPh>
    <phoneticPr fontId="2"/>
  </si>
  <si>
    <t>運輸・郵便</t>
    <rPh sb="0" eb="2">
      <t>ウンユ</t>
    </rPh>
    <rPh sb="3" eb="5">
      <t>ユウビン</t>
    </rPh>
    <phoneticPr fontId="2"/>
  </si>
  <si>
    <t>鉄道輸送</t>
    <rPh sb="0" eb="2">
      <t>テツドウ</t>
    </rPh>
    <phoneticPr fontId="2"/>
  </si>
  <si>
    <t>道路輸送（自家輸送を除く）</t>
    <rPh sb="5" eb="7">
      <t>ジカ</t>
    </rPh>
    <rPh sb="7" eb="9">
      <t>ユソウ</t>
    </rPh>
    <rPh sb="10" eb="11">
      <t>ノゾ</t>
    </rPh>
    <phoneticPr fontId="2"/>
  </si>
  <si>
    <t>トラック運送業、軽車両による貨物運送</t>
    <rPh sb="4" eb="7">
      <t>ウンソウギョウ</t>
    </rPh>
    <rPh sb="8" eb="9">
      <t>ケイ</t>
    </rPh>
    <rPh sb="9" eb="11">
      <t>シャリョウ</t>
    </rPh>
    <rPh sb="14" eb="16">
      <t>カモツ</t>
    </rPh>
    <rPh sb="16" eb="18">
      <t>ウンソウ</t>
    </rPh>
    <phoneticPr fontId="2"/>
  </si>
  <si>
    <t>自家輸送</t>
    <rPh sb="0" eb="2">
      <t>ジカ</t>
    </rPh>
    <phoneticPr fontId="2"/>
  </si>
  <si>
    <t>自家輸送（旅客自動車）</t>
    <rPh sb="0" eb="2">
      <t>ジカ</t>
    </rPh>
    <rPh sb="2" eb="4">
      <t>ユソウ</t>
    </rPh>
    <rPh sb="5" eb="7">
      <t>リョカク</t>
    </rPh>
    <rPh sb="7" eb="10">
      <t>ジドウシャ</t>
    </rPh>
    <phoneticPr fontId="2"/>
  </si>
  <si>
    <t>自家輸送（貨物自動車）</t>
    <rPh sb="0" eb="2">
      <t>ジカ</t>
    </rPh>
    <rPh sb="2" eb="4">
      <t>ユソウ</t>
    </rPh>
    <rPh sb="5" eb="7">
      <t>カモツ</t>
    </rPh>
    <rPh sb="7" eb="10">
      <t>ジドウシャ</t>
    </rPh>
    <phoneticPr fontId="2"/>
  </si>
  <si>
    <t>水運</t>
    <phoneticPr fontId="2"/>
  </si>
  <si>
    <t>航空輸送</t>
    <phoneticPr fontId="2"/>
  </si>
  <si>
    <t>倉庫</t>
    <phoneticPr fontId="2"/>
  </si>
  <si>
    <t>運輸附帯サービス</t>
    <rPh sb="0" eb="2">
      <t>ウンユ</t>
    </rPh>
    <rPh sb="2" eb="4">
      <t>フタイ</t>
    </rPh>
    <phoneticPr fontId="2"/>
  </si>
  <si>
    <t>通信</t>
    <rPh sb="0" eb="2">
      <t>ツウシン</t>
    </rPh>
    <phoneticPr fontId="2"/>
  </si>
  <si>
    <t>映像・音声・文字情報制作</t>
    <rPh sb="0" eb="2">
      <t>エイゾウ</t>
    </rPh>
    <rPh sb="3" eb="5">
      <t>オンセイ</t>
    </rPh>
    <rPh sb="6" eb="8">
      <t>モジ</t>
    </rPh>
    <rPh sb="8" eb="10">
      <t>ジョウホウ</t>
    </rPh>
    <rPh sb="10" eb="12">
      <t>セイサク</t>
    </rPh>
    <phoneticPr fontId="2"/>
  </si>
  <si>
    <t>映像・音声・文字情報制作</t>
    <rPh sb="3" eb="5">
      <t>オンセイ</t>
    </rPh>
    <phoneticPr fontId="2"/>
  </si>
  <si>
    <t>公務</t>
    <phoneticPr fontId="2"/>
  </si>
  <si>
    <t>教育</t>
    <phoneticPr fontId="2"/>
  </si>
  <si>
    <t>研究</t>
    <phoneticPr fontId="2"/>
  </si>
  <si>
    <t>医療・福祉</t>
    <rPh sb="0" eb="2">
      <t>イリョウ</t>
    </rPh>
    <rPh sb="3" eb="5">
      <t>フクシ</t>
    </rPh>
    <phoneticPr fontId="2"/>
  </si>
  <si>
    <t>医療</t>
    <phoneticPr fontId="2"/>
  </si>
  <si>
    <t>保健衛生</t>
    <rPh sb="0" eb="2">
      <t>ホケン</t>
    </rPh>
    <rPh sb="2" eb="4">
      <t>エイセイ</t>
    </rPh>
    <phoneticPr fontId="2"/>
  </si>
  <si>
    <t>社会保険・社会福祉</t>
    <rPh sb="2" eb="4">
      <t>ホケン</t>
    </rPh>
    <rPh sb="5" eb="7">
      <t>シャカイ</t>
    </rPh>
    <rPh sb="7" eb="9">
      <t>フクシ</t>
    </rPh>
    <phoneticPr fontId="2"/>
  </si>
  <si>
    <t>社会保険・社会福祉</t>
    <rPh sb="0" eb="2">
      <t>シャカイ</t>
    </rPh>
    <rPh sb="2" eb="4">
      <t>ホケン</t>
    </rPh>
    <rPh sb="5" eb="7">
      <t>シャカイ</t>
    </rPh>
    <rPh sb="7" eb="9">
      <t>フクシ</t>
    </rPh>
    <phoneticPr fontId="2"/>
  </si>
  <si>
    <t>物品賃貸サービス</t>
    <rPh sb="0" eb="2">
      <t>ブッピン</t>
    </rPh>
    <rPh sb="2" eb="4">
      <t>チンタイ</t>
    </rPh>
    <phoneticPr fontId="2"/>
  </si>
  <si>
    <t>物品賃貸業（貸自動車業を除く）</t>
    <rPh sb="0" eb="2">
      <t>ブッピン</t>
    </rPh>
    <rPh sb="2" eb="5">
      <t>チンタイギョウ</t>
    </rPh>
    <rPh sb="6" eb="7">
      <t>カシ</t>
    </rPh>
    <rPh sb="7" eb="10">
      <t>ジドウシャ</t>
    </rPh>
    <rPh sb="10" eb="11">
      <t>ギョウ</t>
    </rPh>
    <rPh sb="12" eb="13">
      <t>ノゾ</t>
    </rPh>
    <phoneticPr fontId="2"/>
  </si>
  <si>
    <t>自動車整備・機械修理</t>
    <rPh sb="3" eb="5">
      <t>セイビ</t>
    </rPh>
    <phoneticPr fontId="2"/>
  </si>
  <si>
    <t>自動車整備</t>
    <rPh sb="0" eb="3">
      <t>ジドウシャ</t>
    </rPh>
    <rPh sb="3" eb="5">
      <t>セイビ</t>
    </rPh>
    <phoneticPr fontId="2"/>
  </si>
  <si>
    <t>宿泊業</t>
    <phoneticPr fontId="2"/>
  </si>
  <si>
    <t>飲食サービス</t>
    <phoneticPr fontId="2"/>
  </si>
  <si>
    <t>飲食サービス</t>
    <rPh sb="0" eb="2">
      <t>インショク</t>
    </rPh>
    <phoneticPr fontId="2"/>
  </si>
  <si>
    <t>洗濯・理容・美容・浴場業</t>
    <rPh sb="0" eb="2">
      <t>センタク</t>
    </rPh>
    <phoneticPr fontId="2"/>
  </si>
  <si>
    <t>掘削機、建設用クレーン、アスファルト舗装機械、コンクリート機械、基礎工事用機械、穿孔機、削岩機、建設用トラクタ、建設用ショベルトラック</t>
    <rPh sb="0" eb="3">
      <t>クッサクキ</t>
    </rPh>
    <rPh sb="4" eb="7">
      <t>ケンセツヨウ</t>
    </rPh>
    <rPh sb="18" eb="20">
      <t>ホソウ</t>
    </rPh>
    <rPh sb="20" eb="22">
      <t>キカイ</t>
    </rPh>
    <rPh sb="29" eb="31">
      <t>キカイ</t>
    </rPh>
    <rPh sb="32" eb="34">
      <t>キソ</t>
    </rPh>
    <rPh sb="34" eb="36">
      <t>コウジ</t>
    </rPh>
    <rPh sb="36" eb="37">
      <t>ヨウ</t>
    </rPh>
    <rPh sb="37" eb="39">
      <t>キカイ</t>
    </rPh>
    <rPh sb="40" eb="42">
      <t>センコウ</t>
    </rPh>
    <rPh sb="42" eb="43">
      <t>キ</t>
    </rPh>
    <rPh sb="44" eb="47">
      <t>サクガンキ</t>
    </rPh>
    <rPh sb="48" eb="51">
      <t>ケンセツヨウ</t>
    </rPh>
    <rPh sb="56" eb="59">
      <t>ケンセツヨウ</t>
    </rPh>
    <phoneticPr fontId="2"/>
  </si>
  <si>
    <t>写真業、葬儀屋、斎場、火葬場、墓地管理業、冠婚葬祭互助会、結婚式場、家具修理業、かじ業、表具業、時計修理業、履物修理業、楽器修理業、自転車修理業、学習塾、音楽教授業、書道教授業、生花・茶道教授業、そろばん塾、外国語会話教授業、スポーツ・健康教授業、造園業、植木業、家政婦、衣服修理業、手荷物預り業、自転車預り業、コインロッカー、結婚相談所、観光案内所、宝くじ販売所</t>
    <rPh sb="0" eb="2">
      <t>シャシン</t>
    </rPh>
    <rPh sb="2" eb="3">
      <t>ギョウ</t>
    </rPh>
    <rPh sb="4" eb="7">
      <t>ソウギヤ</t>
    </rPh>
    <rPh sb="8" eb="10">
      <t>サイジョウ</t>
    </rPh>
    <rPh sb="11" eb="14">
      <t>カソウバ</t>
    </rPh>
    <rPh sb="15" eb="17">
      <t>ボチ</t>
    </rPh>
    <rPh sb="17" eb="19">
      <t>カンリ</t>
    </rPh>
    <rPh sb="19" eb="20">
      <t>ギョウ</t>
    </rPh>
    <rPh sb="21" eb="23">
      <t>カンコン</t>
    </rPh>
    <rPh sb="23" eb="25">
      <t>ソウサイ</t>
    </rPh>
    <rPh sb="25" eb="28">
      <t>ゴジョカイ</t>
    </rPh>
    <rPh sb="29" eb="31">
      <t>ケッコン</t>
    </rPh>
    <rPh sb="31" eb="33">
      <t>シキジョウ</t>
    </rPh>
    <rPh sb="34" eb="36">
      <t>カグ</t>
    </rPh>
    <rPh sb="36" eb="38">
      <t>シュウリ</t>
    </rPh>
    <rPh sb="38" eb="39">
      <t>ギョウ</t>
    </rPh>
    <rPh sb="42" eb="43">
      <t>ギョウ</t>
    </rPh>
    <rPh sb="44" eb="46">
      <t>ヒョウグ</t>
    </rPh>
    <rPh sb="46" eb="47">
      <t>ギョウ</t>
    </rPh>
    <rPh sb="48" eb="50">
      <t>トケイ</t>
    </rPh>
    <rPh sb="50" eb="52">
      <t>シュウリ</t>
    </rPh>
    <rPh sb="52" eb="53">
      <t>ギョウ</t>
    </rPh>
    <rPh sb="54" eb="56">
      <t>ハキモノ</t>
    </rPh>
    <rPh sb="56" eb="58">
      <t>シュウリ</t>
    </rPh>
    <rPh sb="58" eb="59">
      <t>ギョウ</t>
    </rPh>
    <rPh sb="60" eb="62">
      <t>ガッキ</t>
    </rPh>
    <rPh sb="62" eb="64">
      <t>シュウリ</t>
    </rPh>
    <rPh sb="64" eb="65">
      <t>ギョウ</t>
    </rPh>
    <rPh sb="66" eb="69">
      <t>ジテンシャ</t>
    </rPh>
    <rPh sb="69" eb="71">
      <t>シュウリ</t>
    </rPh>
    <rPh sb="71" eb="72">
      <t>ギョウ</t>
    </rPh>
    <rPh sb="73" eb="76">
      <t>ガクシュウジュク</t>
    </rPh>
    <rPh sb="77" eb="79">
      <t>オンガク</t>
    </rPh>
    <rPh sb="79" eb="81">
      <t>キョウジュ</t>
    </rPh>
    <rPh sb="81" eb="82">
      <t>ギョウ</t>
    </rPh>
    <rPh sb="83" eb="85">
      <t>ショドウ</t>
    </rPh>
    <rPh sb="85" eb="87">
      <t>キョウジュ</t>
    </rPh>
    <rPh sb="87" eb="88">
      <t>ギョウ</t>
    </rPh>
    <rPh sb="89" eb="91">
      <t>イケバナ</t>
    </rPh>
    <rPh sb="92" eb="94">
      <t>サドウ</t>
    </rPh>
    <rPh sb="94" eb="96">
      <t>キョウジュ</t>
    </rPh>
    <rPh sb="96" eb="97">
      <t>ギョウ</t>
    </rPh>
    <rPh sb="102" eb="103">
      <t>ジュク</t>
    </rPh>
    <rPh sb="104" eb="107">
      <t>ガイコクゴ</t>
    </rPh>
    <rPh sb="107" eb="109">
      <t>カイワ</t>
    </rPh>
    <rPh sb="109" eb="111">
      <t>キョウジュ</t>
    </rPh>
    <rPh sb="111" eb="112">
      <t>ギョウ</t>
    </rPh>
    <rPh sb="118" eb="120">
      <t>ケンコウ</t>
    </rPh>
    <rPh sb="120" eb="122">
      <t>キョウジュ</t>
    </rPh>
    <rPh sb="122" eb="123">
      <t>ギョウ</t>
    </rPh>
    <rPh sb="124" eb="127">
      <t>ゾウエンギョウ</t>
    </rPh>
    <rPh sb="128" eb="130">
      <t>ウエキ</t>
    </rPh>
    <rPh sb="130" eb="131">
      <t>ギョウ</t>
    </rPh>
    <rPh sb="132" eb="135">
      <t>カセイフ</t>
    </rPh>
    <rPh sb="136" eb="138">
      <t>イフク</t>
    </rPh>
    <rPh sb="138" eb="140">
      <t>シュウリ</t>
    </rPh>
    <rPh sb="140" eb="141">
      <t>ギョウ</t>
    </rPh>
    <rPh sb="142" eb="145">
      <t>テニモツ</t>
    </rPh>
    <rPh sb="145" eb="146">
      <t>アズカ</t>
    </rPh>
    <rPh sb="147" eb="148">
      <t>ギョウ</t>
    </rPh>
    <rPh sb="149" eb="152">
      <t>ジテンシャ</t>
    </rPh>
    <rPh sb="152" eb="153">
      <t>アズカ</t>
    </rPh>
    <rPh sb="154" eb="155">
      <t>ギョウ</t>
    </rPh>
    <rPh sb="164" eb="166">
      <t>ケッコン</t>
    </rPh>
    <rPh sb="166" eb="169">
      <t>ソウダンジョ</t>
    </rPh>
    <rPh sb="170" eb="172">
      <t>カンコウ</t>
    </rPh>
    <rPh sb="172" eb="174">
      <t>アンナイ</t>
    </rPh>
    <rPh sb="174" eb="175">
      <t>ジョ</t>
    </rPh>
    <rPh sb="176" eb="177">
      <t>タカラ</t>
    </rPh>
    <rPh sb="179" eb="181">
      <t>ハンバイ</t>
    </rPh>
    <rPh sb="181" eb="182">
      <t>ジョ</t>
    </rPh>
    <phoneticPr fontId="2"/>
  </si>
  <si>
    <t>映画館、劇場、劇場附属オーケストラ、歌劇団、ダンシングチーム、寄席、相撲興行場、ボクシング場、野球場、劇団、プロ野球団、プロレス協会、ビリヤード場、囲碁・将棋所、マージャンクラブ、パチンコホール、ビンゴゲーム場、射的場、スロットマシン場、ゲームセンター、競輪場、競馬場、モーターボート競走場、競輪競技団、競馬競技団、小型自動車競争場、スポーツ施設提供業（スーパーアリーナ、埼玉スタジアム）、体育館、ゴルフ場、ゴルフ練習場、ボウリング場、テニス場、バッティング練習場、フィットネスクラブ、プール、アイススケート場、公園、遊園地、テーマパーク、ダンスホール、マリーナ業、遊漁船業、芸妓業、カラオケボックス業、プレイガイド、場外馬券売場、場外車券売場、釣堀、著述家、芸術家</t>
    <rPh sb="0" eb="3">
      <t>エイガカン</t>
    </rPh>
    <rPh sb="4" eb="6">
      <t>ゲキジョウ</t>
    </rPh>
    <rPh sb="7" eb="9">
      <t>ゲキジョウ</t>
    </rPh>
    <rPh sb="9" eb="11">
      <t>フゾク</t>
    </rPh>
    <rPh sb="18" eb="21">
      <t>カゲキダン</t>
    </rPh>
    <rPh sb="31" eb="33">
      <t>ヨセ</t>
    </rPh>
    <rPh sb="34" eb="36">
      <t>スモウ</t>
    </rPh>
    <rPh sb="36" eb="38">
      <t>コウギョウ</t>
    </rPh>
    <rPh sb="38" eb="39">
      <t>バ</t>
    </rPh>
    <rPh sb="45" eb="46">
      <t>バ</t>
    </rPh>
    <rPh sb="47" eb="50">
      <t>ヤキュウジョウ</t>
    </rPh>
    <rPh sb="51" eb="53">
      <t>ゲキダン</t>
    </rPh>
    <rPh sb="56" eb="58">
      <t>ヤキュウ</t>
    </rPh>
    <rPh sb="58" eb="59">
      <t>ダン</t>
    </rPh>
    <rPh sb="64" eb="66">
      <t>キョウカイ</t>
    </rPh>
    <rPh sb="72" eb="73">
      <t>ジョウ</t>
    </rPh>
    <rPh sb="74" eb="76">
      <t>イゴ</t>
    </rPh>
    <rPh sb="77" eb="79">
      <t>ショウギ</t>
    </rPh>
    <rPh sb="79" eb="80">
      <t>ショ</t>
    </rPh>
    <rPh sb="104" eb="105">
      <t>バ</t>
    </rPh>
    <rPh sb="106" eb="108">
      <t>シャテキ</t>
    </rPh>
    <rPh sb="108" eb="109">
      <t>バ</t>
    </rPh>
    <rPh sb="117" eb="118">
      <t>バ</t>
    </rPh>
    <rPh sb="127" eb="129">
      <t>ケイリン</t>
    </rPh>
    <rPh sb="129" eb="130">
      <t>ジョウ</t>
    </rPh>
    <rPh sb="131" eb="134">
      <t>ケイバジョウ</t>
    </rPh>
    <rPh sb="186" eb="188">
      <t>サイタマ</t>
    </rPh>
    <phoneticPr fontId="2"/>
  </si>
  <si>
    <t>はん用機械</t>
    <rPh sb="2" eb="3">
      <t>ヨウ</t>
    </rPh>
    <rPh sb="3" eb="5">
      <t>キカイ</t>
    </rPh>
    <phoneticPr fontId="19"/>
  </si>
  <si>
    <t>生産用機械</t>
    <rPh sb="0" eb="2">
      <t>セイサン</t>
    </rPh>
    <rPh sb="2" eb="3">
      <t>ヨウ</t>
    </rPh>
    <rPh sb="3" eb="5">
      <t>キカイ</t>
    </rPh>
    <phoneticPr fontId="19"/>
  </si>
  <si>
    <t>業務用機械</t>
    <rPh sb="0" eb="2">
      <t>ギョウム</t>
    </rPh>
    <rPh sb="2" eb="3">
      <t>ヨウ</t>
    </rPh>
    <rPh sb="3" eb="5">
      <t>キカイ</t>
    </rPh>
    <phoneticPr fontId="19"/>
  </si>
  <si>
    <t>その他の非営利団体サービス</t>
    <rPh sb="4" eb="7">
      <t>ヒエイリ</t>
    </rPh>
    <rPh sb="7" eb="9">
      <t>ダンタイ</t>
    </rPh>
    <phoneticPr fontId="19"/>
  </si>
  <si>
    <t>事務用品</t>
    <rPh sb="0" eb="2">
      <t>ジム</t>
    </rPh>
    <rPh sb="2" eb="4">
      <t>ヨウヒン</t>
    </rPh>
    <phoneticPr fontId="19"/>
  </si>
  <si>
    <t>分類不明</t>
    <rPh sb="0" eb="2">
      <t>ブンルイ</t>
    </rPh>
    <rPh sb="2" eb="4">
      <t>フメイ</t>
    </rPh>
    <phoneticPr fontId="19"/>
  </si>
  <si>
    <t>鉱業</t>
    <rPh sb="0" eb="2">
      <t>コウギョウ</t>
    </rPh>
    <phoneticPr fontId="19"/>
  </si>
  <si>
    <t>電子部品</t>
    <rPh sb="0" eb="2">
      <t>デンシ</t>
    </rPh>
    <rPh sb="2" eb="4">
      <t>ブヒン</t>
    </rPh>
    <phoneticPr fontId="19"/>
  </si>
  <si>
    <t>情報・通信機器</t>
    <rPh sb="0" eb="2">
      <t>ジョウホウ</t>
    </rPh>
    <rPh sb="3" eb="5">
      <t>ツウシン</t>
    </rPh>
    <rPh sb="5" eb="7">
      <t>キキ</t>
    </rPh>
    <phoneticPr fontId="19"/>
  </si>
  <si>
    <t>情報通信</t>
    <rPh sb="0" eb="2">
      <t>ジョウホウ</t>
    </rPh>
    <rPh sb="2" eb="4">
      <t>ツウシン</t>
    </rPh>
    <phoneticPr fontId="19"/>
  </si>
  <si>
    <t>医療・福祉</t>
    <rPh sb="0" eb="2">
      <t>イリョウ</t>
    </rPh>
    <rPh sb="3" eb="5">
      <t>フクシ</t>
    </rPh>
    <phoneticPr fontId="19"/>
  </si>
  <si>
    <t>対個人サービス</t>
    <rPh sb="0" eb="1">
      <t>タイ</t>
    </rPh>
    <rPh sb="1" eb="3">
      <t>コジン</t>
    </rPh>
    <phoneticPr fontId="15"/>
  </si>
  <si>
    <t>http://www.pref.saitama.lg.jp/a0206/a152/</t>
    <phoneticPr fontId="2"/>
  </si>
  <si>
    <t>労働誘発人数</t>
    <rPh sb="0" eb="2">
      <t>ロウドウ</t>
    </rPh>
    <rPh sb="2" eb="4">
      <t>ユウハツ</t>
    </rPh>
    <rPh sb="4" eb="6">
      <t>ニンズウ</t>
    </rPh>
    <phoneticPr fontId="2"/>
  </si>
  <si>
    <r>
      <rPr>
        <sz val="11"/>
        <color theme="1"/>
        <rFont val="Arial Unicode MS"/>
        <family val="3"/>
        <charset val="128"/>
      </rPr>
      <t>年設定</t>
    </r>
    <rPh sb="0" eb="1">
      <t>ネン</t>
    </rPh>
    <rPh sb="1" eb="3">
      <t>セッテイ</t>
    </rPh>
    <phoneticPr fontId="2"/>
  </si>
  <si>
    <r>
      <rPr>
        <sz val="11"/>
        <color theme="1"/>
        <rFont val="Arial Unicode MS"/>
        <family val="2"/>
        <charset val="128"/>
      </rPr>
      <t>年</t>
    </r>
    <rPh sb="0" eb="1">
      <t>ネン</t>
    </rPh>
    <phoneticPr fontId="2"/>
  </si>
  <si>
    <r>
      <rPr>
        <sz val="11"/>
        <color theme="0"/>
        <rFont val="ＭＳ Ｐゴシック"/>
        <family val="2"/>
        <charset val="128"/>
      </rPr>
      <t>統合中分類</t>
    </r>
    <r>
      <rPr>
        <sz val="11"/>
        <color theme="0"/>
        <rFont val="Arial Narrow"/>
        <family val="2"/>
      </rPr>
      <t xml:space="preserve"> (107</t>
    </r>
    <r>
      <rPr>
        <sz val="11"/>
        <color theme="0"/>
        <rFont val="ＭＳ Ｐゴシック"/>
        <family val="3"/>
        <charset val="128"/>
      </rPr>
      <t>部門</t>
    </r>
    <r>
      <rPr>
        <sz val="11"/>
        <color theme="0"/>
        <rFont val="Arial Narrow"/>
        <family val="2"/>
      </rPr>
      <t>)</t>
    </r>
    <rPh sb="0" eb="2">
      <t>トウゴウ</t>
    </rPh>
    <rPh sb="2" eb="3">
      <t>ナカ</t>
    </rPh>
    <rPh sb="3" eb="5">
      <t>ブンルイ</t>
    </rPh>
    <rPh sb="10" eb="12">
      <t>ブモン</t>
    </rPh>
    <phoneticPr fontId="4"/>
  </si>
  <si>
    <r>
      <rPr>
        <sz val="11"/>
        <rFont val="ＭＳ Ｐ明朝"/>
        <family val="1"/>
        <charset val="128"/>
      </rPr>
      <t>埼玉県</t>
    </r>
    <rPh sb="0" eb="3">
      <t>サイタマケン</t>
    </rPh>
    <phoneticPr fontId="34"/>
  </si>
  <si>
    <r>
      <rPr>
        <sz val="11"/>
        <color theme="1"/>
        <rFont val="Arial Unicode MS"/>
        <family val="2"/>
        <charset val="128"/>
      </rPr>
      <t>単位</t>
    </r>
    <rPh sb="0" eb="2">
      <t>タンイ</t>
    </rPh>
    <phoneticPr fontId="2"/>
  </si>
  <si>
    <r>
      <rPr>
        <sz val="11"/>
        <rFont val="ＭＳ Ｐ明朝"/>
        <family val="1"/>
        <charset val="128"/>
      </rPr>
      <t>県民所得係数</t>
    </r>
    <rPh sb="0" eb="2">
      <t>ケンミン</t>
    </rPh>
    <rPh sb="2" eb="4">
      <t>ショトク</t>
    </rPh>
    <rPh sb="4" eb="6">
      <t>ケイスウ</t>
    </rPh>
    <phoneticPr fontId="34"/>
  </si>
  <si>
    <r>
      <rPr>
        <sz val="11"/>
        <rFont val="ＭＳ Ｐ明朝"/>
        <family val="1"/>
        <charset val="128"/>
      </rPr>
      <t>消費転換係数</t>
    </r>
    <rPh sb="0" eb="2">
      <t>ショウヒ</t>
    </rPh>
    <rPh sb="2" eb="4">
      <t>テンカン</t>
    </rPh>
    <rPh sb="4" eb="6">
      <t>ケイスウ</t>
    </rPh>
    <phoneticPr fontId="34"/>
  </si>
  <si>
    <r>
      <rPr>
        <sz val="11"/>
        <rFont val="ＭＳ Ｐ明朝"/>
        <family val="1"/>
        <charset val="128"/>
      </rPr>
      <t>デフレータ</t>
    </r>
    <phoneticPr fontId="34"/>
  </si>
  <si>
    <r>
      <rPr>
        <sz val="11"/>
        <rFont val="ＭＳ Ｐ明朝"/>
        <family val="1"/>
        <charset val="128"/>
      </rPr>
      <t>中間投入率</t>
    </r>
    <rPh sb="0" eb="2">
      <t>チュウカン</t>
    </rPh>
    <rPh sb="2" eb="4">
      <t>トウニュウ</t>
    </rPh>
    <rPh sb="4" eb="5">
      <t>リツ</t>
    </rPh>
    <phoneticPr fontId="34"/>
  </si>
  <si>
    <t>耕種農業</t>
    <rPh sb="0" eb="1">
      <t>コウ</t>
    </rPh>
    <rPh sb="1" eb="2">
      <t>シュ</t>
    </rPh>
    <rPh sb="2" eb="4">
      <t>ノウギョウ</t>
    </rPh>
    <phoneticPr fontId="6" alignment="distributed"/>
  </si>
  <si>
    <t>畜産</t>
    <rPh sb="0" eb="2">
      <t>チクサン</t>
    </rPh>
    <phoneticPr fontId="6" alignment="distributed"/>
  </si>
  <si>
    <t>農業サービス</t>
    <rPh sb="0" eb="2">
      <t>ノウギョウ</t>
    </rPh>
    <rPh sb="2" eb="6">
      <t>サービス</t>
    </rPh>
    <phoneticPr fontId="6" alignment="distributed"/>
  </si>
  <si>
    <t>林業</t>
    <rPh sb="0" eb="2">
      <t>リンギョウ</t>
    </rPh>
    <phoneticPr fontId="6" alignment="distributed"/>
  </si>
  <si>
    <t>漁業</t>
    <rPh sb="0" eb="2">
      <t>ギョギョウ</t>
    </rPh>
    <phoneticPr fontId="6" alignment="distributed"/>
  </si>
  <si>
    <t>石炭・原油・天然ガス</t>
    <rPh sb="0" eb="2">
      <t>セキタン</t>
    </rPh>
    <rPh sb="3" eb="5">
      <t>ゲンユ</t>
    </rPh>
    <rPh sb="6" eb="8">
      <t>テンネン</t>
    </rPh>
    <rPh sb="8" eb="10">
      <t>ガス</t>
    </rPh>
    <phoneticPr fontId="6" alignment="distributed"/>
  </si>
  <si>
    <t>その他の鉱業</t>
    <rPh sb="0" eb="3">
      <t>ソノタ</t>
    </rPh>
    <rPh sb="4" eb="6">
      <t>コウギョウ</t>
    </rPh>
    <phoneticPr fontId="6" alignment="distributed"/>
  </si>
  <si>
    <t>食料品</t>
    <rPh sb="0" eb="3">
      <t>ショクリョウヒン</t>
    </rPh>
    <phoneticPr fontId="6" alignment="distributed"/>
  </si>
  <si>
    <t>飲料</t>
    <rPh sb="0" eb="2">
      <t>インリョウ</t>
    </rPh>
    <phoneticPr fontId="6" alignment="distributed"/>
  </si>
  <si>
    <t>飼料・有機質肥料（別掲を除く。）</t>
    <rPh sb="0" eb="2">
      <t>シリョウ</t>
    </rPh>
    <rPh sb="3" eb="6">
      <t>ユウキシツ</t>
    </rPh>
    <rPh sb="6" eb="8">
      <t>ヒリョウ</t>
    </rPh>
    <rPh sb="9" eb="11">
      <t>ベッケイ</t>
    </rPh>
    <rPh sb="12" eb="14">
      <t>ノゾク</t>
    </rPh>
    <phoneticPr fontId="6" alignment="distributed"/>
  </si>
  <si>
    <t>繊維工業製品</t>
    <rPh sb="0" eb="2">
      <t>センイ</t>
    </rPh>
    <rPh sb="2" eb="4">
      <t>コウギョウ</t>
    </rPh>
    <rPh sb="4" eb="6">
      <t>セイヒン</t>
    </rPh>
    <phoneticPr fontId="6" alignment="distributed"/>
  </si>
  <si>
    <t>衣服・その他の繊維既製品</t>
    <rPh sb="0" eb="2">
      <t>イフク</t>
    </rPh>
    <rPh sb="3" eb="6">
      <t>ソノタ</t>
    </rPh>
    <rPh sb="7" eb="9">
      <t>センイ</t>
    </rPh>
    <rPh sb="9" eb="12">
      <t>キセイヒン</t>
    </rPh>
    <phoneticPr fontId="6" alignment="distributed"/>
  </si>
  <si>
    <t>木材・木製品</t>
    <rPh sb="0" eb="2">
      <t>モクザイ</t>
    </rPh>
    <rPh sb="3" eb="4">
      <t>モク</t>
    </rPh>
    <rPh sb="4" eb="6">
      <t>セイヒン</t>
    </rPh>
    <phoneticPr fontId="6" alignment="distributed"/>
  </si>
  <si>
    <t>家具・装備品</t>
    <rPh sb="0" eb="2">
      <t>カグ</t>
    </rPh>
    <rPh sb="3" eb="4">
      <t>ソウ</t>
    </rPh>
    <rPh sb="4" eb="6">
      <t>ビヒン</t>
    </rPh>
    <phoneticPr fontId="6" alignment="distributed"/>
  </si>
  <si>
    <t>パルプ・紙・板紙・加工紙</t>
    <rPh sb="0" eb="3">
      <t>パルプ</t>
    </rPh>
    <rPh sb="4" eb="5">
      <t>カミ</t>
    </rPh>
    <rPh sb="6" eb="8">
      <t>イタガミ</t>
    </rPh>
    <rPh sb="9" eb="12">
      <t>カコウシ</t>
    </rPh>
    <phoneticPr fontId="6" alignment="distributed"/>
  </si>
  <si>
    <t>紙加工品</t>
    <rPh sb="0" eb="1">
      <t>カミ</t>
    </rPh>
    <rPh sb="1" eb="4">
      <t>カコウヒン</t>
    </rPh>
    <phoneticPr fontId="6" alignment="distributed"/>
  </si>
  <si>
    <t>印刷・製版・製本</t>
    <rPh sb="0" eb="2">
      <t>インサツ</t>
    </rPh>
    <rPh sb="3" eb="5">
      <t>セイハン</t>
    </rPh>
    <rPh sb="6" eb="8">
      <t>セイホン</t>
    </rPh>
    <phoneticPr fontId="6" alignment="distributed"/>
  </si>
  <si>
    <t>化学肥料</t>
    <rPh sb="0" eb="2">
      <t>カガク</t>
    </rPh>
    <rPh sb="2" eb="4">
      <t>ヒリョウ</t>
    </rPh>
    <phoneticPr fontId="6" alignment="distributed"/>
  </si>
  <si>
    <t>無機化学工業製品</t>
    <rPh sb="0" eb="2">
      <t>ムキ</t>
    </rPh>
    <rPh sb="2" eb="4">
      <t>カガク</t>
    </rPh>
    <rPh sb="4" eb="6">
      <t>コウギョウ</t>
    </rPh>
    <rPh sb="6" eb="8">
      <t>セイヒン</t>
    </rPh>
    <phoneticPr fontId="6" alignment="distributed"/>
  </si>
  <si>
    <t>石油化学系基礎製品</t>
    <rPh sb="0" eb="9">
      <t>セキユカガクケイキソセイヒン</t>
    </rPh>
    <phoneticPr fontId="6"/>
  </si>
  <si>
    <t>有機化学工業製品（石油化学系基礎製品・合成樹脂を除く。）</t>
    <rPh sb="0" eb="2">
      <t>ユウキ</t>
    </rPh>
    <rPh sb="2" eb="4">
      <t>カガク</t>
    </rPh>
    <rPh sb="4" eb="6">
      <t>コウギョウ</t>
    </rPh>
    <rPh sb="6" eb="8">
      <t>セイヒン</t>
    </rPh>
    <rPh sb="9" eb="11">
      <t>セキユ</t>
    </rPh>
    <rPh sb="11" eb="14">
      <t>カガクケイ</t>
    </rPh>
    <rPh sb="14" eb="16">
      <t>キソ</t>
    </rPh>
    <rPh sb="16" eb="18">
      <t>セイヒン</t>
    </rPh>
    <rPh sb="19" eb="21">
      <t>ゴウセイ</t>
    </rPh>
    <rPh sb="21" eb="23">
      <t>ジュシ</t>
    </rPh>
    <rPh sb="24" eb="25">
      <t>ノゾ</t>
    </rPh>
    <phoneticPr fontId="6"/>
  </si>
  <si>
    <t>合成樹脂</t>
    <rPh sb="0" eb="2">
      <t>ゴウセイ</t>
    </rPh>
    <rPh sb="2" eb="4">
      <t>ジュシ</t>
    </rPh>
    <phoneticPr fontId="6" alignment="distributed"/>
  </si>
  <si>
    <t>化学繊維</t>
    <rPh sb="0" eb="2">
      <t>カガク</t>
    </rPh>
    <rPh sb="2" eb="4">
      <t>センイ</t>
    </rPh>
    <phoneticPr fontId="6" alignment="distributed"/>
  </si>
  <si>
    <t>医薬品</t>
    <rPh sb="0" eb="1">
      <t>イ</t>
    </rPh>
    <rPh sb="1" eb="3">
      <t>ヤクヒン</t>
    </rPh>
    <phoneticPr fontId="6" alignment="distributed"/>
  </si>
  <si>
    <t>化学最終製品（医薬品を除く。）</t>
    <rPh sb="0" eb="2">
      <t>カガク</t>
    </rPh>
    <rPh sb="2" eb="4">
      <t>サイシュウ</t>
    </rPh>
    <rPh sb="4" eb="6">
      <t>セイヒン</t>
    </rPh>
    <rPh sb="7" eb="8">
      <t>イ</t>
    </rPh>
    <rPh sb="8" eb="10">
      <t>ヤクヒン</t>
    </rPh>
    <rPh sb="11" eb="13">
      <t>ノゾク</t>
    </rPh>
    <phoneticPr fontId="6" alignment="distributed"/>
  </si>
  <si>
    <t>107部門</t>
    <rPh sb="3" eb="5">
      <t>ブモン</t>
    </rPh>
    <phoneticPr fontId="34"/>
  </si>
  <si>
    <t>石油製品</t>
    <rPh sb="0" eb="2">
      <t>セキユ</t>
    </rPh>
    <rPh sb="2" eb="4">
      <t>セイヒン</t>
    </rPh>
    <phoneticPr fontId="6" alignment="distributed"/>
  </si>
  <si>
    <t>石炭製品</t>
    <rPh sb="0" eb="2">
      <t>セキタン</t>
    </rPh>
    <rPh sb="2" eb="4">
      <t>セイヒン</t>
    </rPh>
    <phoneticPr fontId="6" alignment="distributed"/>
  </si>
  <si>
    <t>プラスチック製品</t>
    <rPh sb="0" eb="6">
      <t>プラスチック</t>
    </rPh>
    <rPh sb="6" eb="8">
      <t>セイヒン</t>
    </rPh>
    <phoneticPr fontId="6" alignment="distributed"/>
  </si>
  <si>
    <t>ゴム製品</t>
    <rPh sb="0" eb="2">
      <t>ゴム</t>
    </rPh>
    <rPh sb="2" eb="4">
      <t>セイヒン</t>
    </rPh>
    <phoneticPr fontId="6" alignment="distributed"/>
  </si>
  <si>
    <t>なめし革・革製品・毛皮</t>
    <rPh sb="0" eb="11">
      <t>ナメシガワ・カワセイヒン・ケガワ</t>
    </rPh>
    <phoneticPr fontId="6"/>
  </si>
  <si>
    <t>ガラス・ガラス製品</t>
    <rPh sb="0" eb="3">
      <t>ガラス</t>
    </rPh>
    <rPh sb="4" eb="7">
      <t>ガラス</t>
    </rPh>
    <rPh sb="7" eb="9">
      <t>セイヒン</t>
    </rPh>
    <phoneticPr fontId="6" alignment="distributed"/>
  </si>
  <si>
    <t>セメント・セメント製品</t>
    <rPh sb="0" eb="4">
      <t>セメント</t>
    </rPh>
    <rPh sb="5" eb="9">
      <t>セメント</t>
    </rPh>
    <rPh sb="9" eb="11">
      <t>セイヒン</t>
    </rPh>
    <phoneticPr fontId="6" alignment="distributed"/>
  </si>
  <si>
    <t>陶磁器</t>
    <rPh sb="0" eb="3">
      <t>トウジキ</t>
    </rPh>
    <phoneticPr fontId="6" alignment="distributed"/>
  </si>
  <si>
    <t>その他の窯業・土石製品</t>
    <rPh sb="0" eb="3">
      <t>ソノタ</t>
    </rPh>
    <rPh sb="4" eb="6">
      <t>ヨウギョウ</t>
    </rPh>
    <rPh sb="7" eb="9">
      <t>ドセキ</t>
    </rPh>
    <rPh sb="9" eb="11">
      <t>セイヒン</t>
    </rPh>
    <phoneticPr fontId="6" alignment="distributed"/>
  </si>
  <si>
    <t>銑鉄・粗鋼</t>
    <rPh sb="0" eb="2">
      <t>センテツ</t>
    </rPh>
    <rPh sb="3" eb="5">
      <t>ソコウ</t>
    </rPh>
    <phoneticPr fontId="6" alignment="distributed"/>
  </si>
  <si>
    <t>鋼材</t>
    <rPh sb="0" eb="2">
      <t>コウザイ</t>
    </rPh>
    <phoneticPr fontId="6" alignment="distributed"/>
  </si>
  <si>
    <t>鋳鍛造品（鉄）</t>
    <rPh sb="0" eb="7">
      <t>イタンゾウシナ（テツ）</t>
    </rPh>
    <phoneticPr fontId="6"/>
  </si>
  <si>
    <t>その他の鉄鋼製品</t>
    <rPh sb="0" eb="3">
      <t>ソノタ</t>
    </rPh>
    <rPh sb="4" eb="6">
      <t>テッコウ</t>
    </rPh>
    <rPh sb="6" eb="8">
      <t>セイヒン</t>
    </rPh>
    <phoneticPr fontId="6" alignment="distributed"/>
  </si>
  <si>
    <t>非鉄金属製錬・精製</t>
    <rPh sb="0" eb="2">
      <t>ヒテツ</t>
    </rPh>
    <rPh sb="2" eb="4">
      <t>キンゾク</t>
    </rPh>
    <rPh sb="4" eb="6">
      <t>セイレン</t>
    </rPh>
    <rPh sb="7" eb="9">
      <t>セイセイ</t>
    </rPh>
    <phoneticPr fontId="6" alignment="distributed"/>
  </si>
  <si>
    <t>非鉄金属加工製品</t>
    <rPh sb="0" eb="2">
      <t>ヒテツ</t>
    </rPh>
    <rPh sb="2" eb="4">
      <t>キンゾク</t>
    </rPh>
    <rPh sb="4" eb="6">
      <t>カコウ</t>
    </rPh>
    <rPh sb="6" eb="8">
      <t>セイヒン</t>
    </rPh>
    <phoneticPr fontId="6" alignment="distributed"/>
  </si>
  <si>
    <t>建設用・建築用金属製品</t>
    <rPh sb="0" eb="11">
      <t>ケンセツヨウ・ケンチクヨウキンゾクセイヒン</t>
    </rPh>
    <phoneticPr fontId="6"/>
  </si>
  <si>
    <t>その他の金属製品</t>
    <rPh sb="0" eb="3">
      <t>ソノタ</t>
    </rPh>
    <rPh sb="4" eb="6">
      <t>キンゾク</t>
    </rPh>
    <rPh sb="6" eb="8">
      <t>セイヒン</t>
    </rPh>
    <phoneticPr fontId="6" alignment="distributed"/>
  </si>
  <si>
    <t>はん用機械</t>
    <rPh sb="0" eb="3">
      <t>ハンヨウ</t>
    </rPh>
    <rPh sb="3" eb="5">
      <t>キカイ</t>
    </rPh>
    <phoneticPr fontId="6" alignment="distributed"/>
  </si>
  <si>
    <t>生産用機械</t>
    <rPh sb="0" eb="3">
      <t>セイサンヨウ</t>
    </rPh>
    <rPh sb="3" eb="5">
      <t>キカイ</t>
    </rPh>
    <phoneticPr fontId="6" alignment="distributed"/>
  </si>
  <si>
    <t>業務用機械</t>
    <rPh sb="0" eb="3">
      <t>ギョウムヨウ</t>
    </rPh>
    <rPh sb="3" eb="5">
      <t>キカイ</t>
    </rPh>
    <phoneticPr fontId="6" alignment="distributed"/>
  </si>
  <si>
    <t>電子デバイス</t>
    <rPh sb="0" eb="2">
      <t>デンシ</t>
    </rPh>
    <rPh sb="2" eb="6">
      <t>デバイス</t>
    </rPh>
    <phoneticPr fontId="6" alignment="distributed"/>
  </si>
  <si>
    <t>その他の電子部品</t>
    <rPh sb="0" eb="3">
      <t>ソノタ</t>
    </rPh>
    <rPh sb="4" eb="6">
      <t>デンシ</t>
    </rPh>
    <rPh sb="6" eb="8">
      <t>ブヒン</t>
    </rPh>
    <phoneticPr fontId="6" alignment="distributed"/>
  </si>
  <si>
    <t>産業用電気機器</t>
    <rPh sb="0" eb="3">
      <t>サンギョウヨウ</t>
    </rPh>
    <rPh sb="3" eb="5">
      <t>デンキ</t>
    </rPh>
    <rPh sb="5" eb="7">
      <t>キキ</t>
    </rPh>
    <phoneticPr fontId="6" alignment="distributed"/>
  </si>
  <si>
    <t>民生用電気機器</t>
    <rPh sb="0" eb="3">
      <t>ミンセイヨウ</t>
    </rPh>
    <rPh sb="3" eb="5">
      <t>デンキ</t>
    </rPh>
    <rPh sb="5" eb="7">
      <t>キキ</t>
    </rPh>
    <phoneticPr fontId="6" alignment="distributed"/>
  </si>
  <si>
    <t>電子応用装置・電気計測器</t>
    <rPh sb="0" eb="2">
      <t>デンシ</t>
    </rPh>
    <rPh sb="2" eb="4">
      <t>オウヨウ</t>
    </rPh>
    <rPh sb="4" eb="6">
      <t>ソウチ</t>
    </rPh>
    <rPh sb="7" eb="10">
      <t>デンキケイ</t>
    </rPh>
    <rPh sb="10" eb="12">
      <t>ソクキ</t>
    </rPh>
    <phoneticPr fontId="6" alignment="distributed"/>
  </si>
  <si>
    <t>その他の電気機械</t>
    <rPh sb="0" eb="3">
      <t>ソノタ</t>
    </rPh>
    <rPh sb="4" eb="6">
      <t>デンキ</t>
    </rPh>
    <rPh sb="6" eb="8">
      <t>キカイ</t>
    </rPh>
    <phoneticPr fontId="6" alignment="distributed"/>
  </si>
  <si>
    <t>通信・映像・音響機器</t>
    <rPh sb="0" eb="2">
      <t>ツウシン</t>
    </rPh>
    <rPh sb="3" eb="5">
      <t>エイゾウ</t>
    </rPh>
    <rPh sb="6" eb="8">
      <t>オンキョウ</t>
    </rPh>
    <rPh sb="8" eb="10">
      <t>キキ</t>
    </rPh>
    <phoneticPr fontId="6" alignment="distributed"/>
  </si>
  <si>
    <t>電子計算機・同附属装置</t>
    <rPh sb="0" eb="2">
      <t>デンシ</t>
    </rPh>
    <rPh sb="2" eb="5">
      <t>ケイサンキ</t>
    </rPh>
    <rPh sb="6" eb="9">
      <t>ドウフゾク</t>
    </rPh>
    <rPh sb="9" eb="11">
      <t>ソウチ</t>
    </rPh>
    <phoneticPr fontId="6" alignment="distributed"/>
  </si>
  <si>
    <t>乗用車</t>
    <rPh sb="0" eb="3">
      <t>ジョウヨウシャ</t>
    </rPh>
    <phoneticPr fontId="6" alignment="distributed"/>
  </si>
  <si>
    <t>その他の自動車</t>
    <rPh sb="0" eb="3">
      <t>ソノタ</t>
    </rPh>
    <rPh sb="4" eb="7">
      <t>ジドウシャ</t>
    </rPh>
    <phoneticPr fontId="6" alignment="distributed"/>
  </si>
  <si>
    <t>自動車部品・同附属品</t>
    <rPh sb="0" eb="3">
      <t>ジドウシャ</t>
    </rPh>
    <rPh sb="3" eb="5">
      <t>ブヒン</t>
    </rPh>
    <rPh sb="6" eb="10">
      <t>ドウフゾクヒン</t>
    </rPh>
    <phoneticPr fontId="6" alignment="distributed"/>
  </si>
  <si>
    <t>船舶・同修理</t>
    <rPh sb="0" eb="2">
      <t>センパク</t>
    </rPh>
    <rPh sb="3" eb="6">
      <t>ドウシュウリ</t>
    </rPh>
    <phoneticPr fontId="6" alignment="distributed"/>
  </si>
  <si>
    <t>その他の輸送機械・同修理</t>
    <rPh sb="0" eb="3">
      <t>ソノタ</t>
    </rPh>
    <rPh sb="4" eb="6">
      <t>ユソウ</t>
    </rPh>
    <rPh sb="6" eb="8">
      <t>キカイ</t>
    </rPh>
    <rPh sb="9" eb="12">
      <t>ドウシュウリ</t>
    </rPh>
    <phoneticPr fontId="6" alignment="distributed"/>
  </si>
  <si>
    <t>その他の製造工業製品</t>
    <rPh sb="0" eb="3">
      <t>ソノタ</t>
    </rPh>
    <rPh sb="4" eb="6">
      <t>セイゾウ</t>
    </rPh>
    <rPh sb="6" eb="8">
      <t>コウギョウ</t>
    </rPh>
    <rPh sb="8" eb="10">
      <t>セイヒン</t>
    </rPh>
    <phoneticPr fontId="6" alignment="distributed"/>
  </si>
  <si>
    <t>再生資源回収・加工処理</t>
    <rPh sb="0" eb="2">
      <t>サイセイ</t>
    </rPh>
    <rPh sb="2" eb="4">
      <t>シゲン</t>
    </rPh>
    <rPh sb="4" eb="6">
      <t>カイシュウ</t>
    </rPh>
    <rPh sb="7" eb="9">
      <t>カコウ</t>
    </rPh>
    <rPh sb="9" eb="11">
      <t>ショリ</t>
    </rPh>
    <phoneticPr fontId="6" alignment="distributed"/>
  </si>
  <si>
    <t>建築</t>
    <rPh sb="0" eb="2">
      <t>ケンチク</t>
    </rPh>
    <phoneticPr fontId="6" alignment="distributed"/>
  </si>
  <si>
    <t>建設補修</t>
    <rPh sb="0" eb="2">
      <t>ケンセツ</t>
    </rPh>
    <rPh sb="2" eb="4">
      <t>ホシュウ</t>
    </rPh>
    <phoneticPr fontId="6" alignment="distributed"/>
  </si>
  <si>
    <t>公共事業</t>
    <rPh sb="0" eb="2">
      <t>コウキョウ</t>
    </rPh>
    <rPh sb="2" eb="4">
      <t>ジギョウ</t>
    </rPh>
    <phoneticPr fontId="6" alignment="distributed"/>
  </si>
  <si>
    <t>その他の土木建設</t>
    <rPh sb="0" eb="3">
      <t>ソノタ</t>
    </rPh>
    <rPh sb="4" eb="6">
      <t>ドボク</t>
    </rPh>
    <rPh sb="6" eb="8">
      <t>ケンセツ</t>
    </rPh>
    <phoneticPr fontId="6" alignment="distributed"/>
  </si>
  <si>
    <t>電力</t>
    <rPh sb="0" eb="2">
      <t>デンリョク</t>
    </rPh>
    <phoneticPr fontId="6" alignment="distributed"/>
  </si>
  <si>
    <t>ガス・熱供給</t>
    <rPh sb="0" eb="2">
      <t>ガス</t>
    </rPh>
    <rPh sb="3" eb="4">
      <t>ネツ</t>
    </rPh>
    <rPh sb="4" eb="6">
      <t>キョウキュウ</t>
    </rPh>
    <phoneticPr fontId="6" alignment="distributed"/>
  </si>
  <si>
    <t>水道</t>
    <rPh sb="0" eb="2">
      <t>スイドウ</t>
    </rPh>
    <phoneticPr fontId="6" alignment="distributed"/>
  </si>
  <si>
    <t>廃棄物処理</t>
    <rPh sb="0" eb="3">
      <t>ハイキブツ</t>
    </rPh>
    <rPh sb="3" eb="5">
      <t>ショリ</t>
    </rPh>
    <phoneticPr fontId="6" alignment="distributed"/>
  </si>
  <si>
    <t>商業</t>
    <rPh sb="0" eb="2">
      <t>ショウギョウ</t>
    </rPh>
    <phoneticPr fontId="6" alignment="distributed"/>
  </si>
  <si>
    <t>金融・保険</t>
    <rPh sb="0" eb="2">
      <t>キンユウ</t>
    </rPh>
    <rPh sb="3" eb="5">
      <t>ホケン</t>
    </rPh>
    <phoneticPr fontId="6" alignment="distributed"/>
  </si>
  <si>
    <t>不動産仲介及び賃貸</t>
    <rPh sb="0" eb="3">
      <t>フドウサン</t>
    </rPh>
    <rPh sb="3" eb="5">
      <t>チュウカイ</t>
    </rPh>
    <rPh sb="5" eb="7">
      <t>オヨビ</t>
    </rPh>
    <rPh sb="7" eb="9">
      <t>チンタイ</t>
    </rPh>
    <phoneticPr fontId="6" alignment="distributed"/>
  </si>
  <si>
    <t>住宅賃貸料</t>
    <rPh sb="0" eb="2">
      <t>ジュウタク</t>
    </rPh>
    <rPh sb="2" eb="5">
      <t>チンタイリョウ</t>
    </rPh>
    <phoneticPr fontId="6" alignment="distributed"/>
  </si>
  <si>
    <t>住宅賃貸料（帰属家賃）</t>
    <rPh sb="0" eb="2">
      <t>ジュウタク</t>
    </rPh>
    <rPh sb="2" eb="5">
      <t>チンタイリョウ</t>
    </rPh>
    <rPh sb="6" eb="8">
      <t>キゾク</t>
    </rPh>
    <rPh sb="8" eb="10">
      <t>ヤチン</t>
    </rPh>
    <phoneticPr fontId="6" alignment="distributed"/>
  </si>
  <si>
    <t>鉄道輸送</t>
    <rPh sb="0" eb="2">
      <t>テツドウ</t>
    </rPh>
    <rPh sb="2" eb="4">
      <t>ユソウ</t>
    </rPh>
    <phoneticPr fontId="6" alignment="distributed"/>
  </si>
  <si>
    <t>道路輸送（自家輸送を除く。）</t>
    <rPh sb="0" eb="2">
      <t>ドウロ</t>
    </rPh>
    <rPh sb="2" eb="4">
      <t>ユソウ</t>
    </rPh>
    <rPh sb="5" eb="7">
      <t>ジカ</t>
    </rPh>
    <rPh sb="7" eb="9">
      <t>ユソウ</t>
    </rPh>
    <rPh sb="10" eb="12">
      <t>ノゾク</t>
    </rPh>
    <phoneticPr fontId="6" alignment="distributed"/>
  </si>
  <si>
    <t>自家輸送</t>
    <rPh sb="0" eb="2">
      <t>ジカ</t>
    </rPh>
    <rPh sb="2" eb="4">
      <t>ユソウ</t>
    </rPh>
    <phoneticPr fontId="6" alignment="distributed"/>
  </si>
  <si>
    <t>水運</t>
    <rPh sb="0" eb="2">
      <t>スイウン</t>
    </rPh>
    <phoneticPr fontId="6" alignment="distributed"/>
  </si>
  <si>
    <t>航空輸送</t>
    <rPh sb="0" eb="2">
      <t>コウクウ</t>
    </rPh>
    <rPh sb="2" eb="4">
      <t>ユソウ</t>
    </rPh>
    <phoneticPr fontId="6" alignment="distributed"/>
  </si>
  <si>
    <t>貨物利用運送</t>
    <rPh sb="0" eb="2">
      <t>カモツ</t>
    </rPh>
    <rPh sb="2" eb="4">
      <t>リヨウ</t>
    </rPh>
    <rPh sb="4" eb="6">
      <t>ウンソウ</t>
    </rPh>
    <phoneticPr fontId="6" alignment="distributed"/>
  </si>
  <si>
    <t>倉庫</t>
    <rPh sb="0" eb="2">
      <t>ソウコ</t>
    </rPh>
    <phoneticPr fontId="6" alignment="distributed"/>
  </si>
  <si>
    <t>運輸附帯サービス</t>
    <rPh sb="0" eb="2">
      <t>ウンユ</t>
    </rPh>
    <rPh sb="2" eb="4">
      <t>フタイ</t>
    </rPh>
    <rPh sb="4" eb="8">
      <t>サービス</t>
    </rPh>
    <phoneticPr fontId="6" alignment="distributed"/>
  </si>
  <si>
    <t>郵便・信書便</t>
    <rPh sb="0" eb="2">
      <t>ユウビン</t>
    </rPh>
    <rPh sb="3" eb="6">
      <t>シンショビン</t>
    </rPh>
    <phoneticPr fontId="6" alignment="distributed"/>
  </si>
  <si>
    <t>通信</t>
    <rPh sb="0" eb="2">
      <t>ツウシン</t>
    </rPh>
    <phoneticPr fontId="6" alignment="distributed"/>
  </si>
  <si>
    <t>放送</t>
    <rPh sb="0" eb="2">
      <t>ホウソウ</t>
    </rPh>
    <phoneticPr fontId="6" alignment="distributed"/>
  </si>
  <si>
    <t>情報サービス</t>
    <rPh sb="0" eb="2">
      <t>ジョウホウ</t>
    </rPh>
    <rPh sb="2" eb="6">
      <t>サービス</t>
    </rPh>
    <phoneticPr fontId="6" alignment="distributed"/>
  </si>
  <si>
    <t>インターネット附随サービス</t>
    <rPh sb="0" eb="7">
      <t>インターネット</t>
    </rPh>
    <rPh sb="7" eb="9">
      <t>フズイ</t>
    </rPh>
    <rPh sb="9" eb="13">
      <t>サービス</t>
    </rPh>
    <phoneticPr fontId="6" alignment="distributed"/>
  </si>
  <si>
    <t>映像・音声・文字情報制作</t>
    <rPh sb="0" eb="2">
      <t>エイゾウ</t>
    </rPh>
    <rPh sb="3" eb="5">
      <t>オンセイ</t>
    </rPh>
    <rPh sb="6" eb="8">
      <t>モジ</t>
    </rPh>
    <rPh sb="8" eb="10">
      <t>ジョウホウ</t>
    </rPh>
    <rPh sb="10" eb="12">
      <t>セイサク</t>
    </rPh>
    <phoneticPr fontId="6" alignment="distributed"/>
  </si>
  <si>
    <t>公務</t>
    <rPh sb="0" eb="2">
      <t>コウム</t>
    </rPh>
    <phoneticPr fontId="6" alignment="distributed"/>
  </si>
  <si>
    <t>教育</t>
    <rPh sb="0" eb="2">
      <t>キョウイク</t>
    </rPh>
    <phoneticPr fontId="6" alignment="distributed"/>
  </si>
  <si>
    <t>研究</t>
    <rPh sb="0" eb="2">
      <t>ケンキュウ</t>
    </rPh>
    <phoneticPr fontId="6"/>
  </si>
  <si>
    <t>医療</t>
    <rPh sb="0" eb="2">
      <t>イリョウ</t>
    </rPh>
    <phoneticPr fontId="6" alignment="distributed"/>
  </si>
  <si>
    <t>保健衛生</t>
    <rPh sb="0" eb="2">
      <t>ホケン</t>
    </rPh>
    <rPh sb="2" eb="4">
      <t>エイセイ</t>
    </rPh>
    <phoneticPr fontId="6" alignment="distributed"/>
  </si>
  <si>
    <t>社会保険・社会福祉</t>
    <rPh sb="0" eb="2">
      <t>シャカイ</t>
    </rPh>
    <rPh sb="2" eb="4">
      <t>ホケン</t>
    </rPh>
    <rPh sb="5" eb="7">
      <t>シャカイ</t>
    </rPh>
    <rPh sb="7" eb="9">
      <t>フクシ</t>
    </rPh>
    <phoneticPr fontId="6" alignment="distributed"/>
  </si>
  <si>
    <t>介護</t>
    <rPh sb="0" eb="2">
      <t>カイゴ</t>
    </rPh>
    <phoneticPr fontId="6" alignment="distributed"/>
  </si>
  <si>
    <t>他に分類されない会員制団体</t>
  </si>
  <si>
    <t>物品賃貸サービス</t>
    <rPh sb="0" eb="2">
      <t>ブッピン</t>
    </rPh>
    <rPh sb="2" eb="4">
      <t>チンタイ</t>
    </rPh>
    <rPh sb="4" eb="8">
      <t>サービス</t>
    </rPh>
    <phoneticPr fontId="6" alignment="distributed"/>
  </si>
  <si>
    <t>広告</t>
    <rPh sb="0" eb="2">
      <t>コウコク</t>
    </rPh>
    <phoneticPr fontId="6" alignment="distributed"/>
  </si>
  <si>
    <t>自動車整備・機械修理</t>
    <rPh sb="0" eb="3">
      <t>ジドウシャ</t>
    </rPh>
    <rPh sb="3" eb="5">
      <t>セイビ</t>
    </rPh>
    <rPh sb="6" eb="8">
      <t>キカイ</t>
    </rPh>
    <rPh sb="8" eb="10">
      <t>シュウリ</t>
    </rPh>
    <phoneticPr fontId="6" alignment="distributed"/>
  </si>
  <si>
    <t>その他の対事業所サービス</t>
    <rPh sb="0" eb="3">
      <t>ソノタ</t>
    </rPh>
    <rPh sb="4" eb="8">
      <t>タイジギョウショ</t>
    </rPh>
    <rPh sb="8" eb="12">
      <t>サービス</t>
    </rPh>
    <phoneticPr fontId="6" alignment="distributed"/>
  </si>
  <si>
    <t>宿泊業</t>
    <rPh sb="0" eb="3">
      <t>シュクハクギョウ</t>
    </rPh>
    <phoneticPr fontId="6" alignment="distributed"/>
  </si>
  <si>
    <t>飲食サービス</t>
    <rPh sb="0" eb="2">
      <t>インショク</t>
    </rPh>
    <rPh sb="2" eb="6">
      <t>サービス</t>
    </rPh>
    <phoneticPr fontId="6" alignment="distributed"/>
  </si>
  <si>
    <t>洗濯・理容・美容・浴場業</t>
    <rPh sb="0" eb="2">
      <t>センタク</t>
    </rPh>
    <rPh sb="3" eb="5">
      <t>リヨウ</t>
    </rPh>
    <rPh sb="6" eb="8">
      <t>ビヨウ</t>
    </rPh>
    <rPh sb="9" eb="12">
      <t>ヨクジョウギョウ</t>
    </rPh>
    <phoneticPr fontId="6" alignment="distributed"/>
  </si>
  <si>
    <t>娯楽サービス</t>
    <rPh sb="0" eb="2">
      <t>ゴラク</t>
    </rPh>
    <rPh sb="2" eb="6">
      <t>サービス</t>
    </rPh>
    <phoneticPr fontId="6" alignment="distributed"/>
  </si>
  <si>
    <t>その他の対個人サービス</t>
    <rPh sb="0" eb="3">
      <t>ソノタ</t>
    </rPh>
    <rPh sb="4" eb="5">
      <t>タイ</t>
    </rPh>
    <rPh sb="5" eb="7">
      <t>コジン</t>
    </rPh>
    <rPh sb="7" eb="11">
      <t>サービス</t>
    </rPh>
    <phoneticPr fontId="6" alignment="distributed"/>
  </si>
  <si>
    <t>事務用品</t>
    <rPh sb="0" eb="2">
      <t>ジム</t>
    </rPh>
    <rPh sb="2" eb="4">
      <t>ヨウヒン</t>
    </rPh>
    <phoneticPr fontId="6" alignment="distributed"/>
  </si>
  <si>
    <t>分類不明</t>
    <rPh sb="0" eb="2">
      <t>ブンルイ</t>
    </rPh>
    <rPh sb="2" eb="4">
      <t>フメイ</t>
    </rPh>
    <phoneticPr fontId="6" alignment="distributed"/>
  </si>
  <si>
    <t>家計消費支出
購入者価格
自給率</t>
    <rPh sb="0" eb="2">
      <t>カケイ</t>
    </rPh>
    <rPh sb="2" eb="4">
      <t>ショウヒ</t>
    </rPh>
    <rPh sb="4" eb="6">
      <t>シシュツ</t>
    </rPh>
    <rPh sb="7" eb="9">
      <t>コウニュウ</t>
    </rPh>
    <rPh sb="9" eb="10">
      <t>シャ</t>
    </rPh>
    <rPh sb="10" eb="12">
      <t>カカク</t>
    </rPh>
    <rPh sb="13" eb="15">
      <t>ジキュウ</t>
    </rPh>
    <rPh sb="15" eb="16">
      <t>リツ</t>
    </rPh>
    <phoneticPr fontId="34"/>
  </si>
  <si>
    <t>埼玉県　家計消費支出マージン率</t>
    <rPh sb="0" eb="3">
      <t>サイタマケン</t>
    </rPh>
    <rPh sb="4" eb="6">
      <t>カケイ</t>
    </rPh>
    <rPh sb="6" eb="8">
      <t>ショウヒ</t>
    </rPh>
    <rPh sb="8" eb="10">
      <t>シシュツ</t>
    </rPh>
    <rPh sb="14" eb="15">
      <t>リツ</t>
    </rPh>
    <phoneticPr fontId="34"/>
  </si>
  <si>
    <t>全国　家計消費支出マージン率</t>
    <rPh sb="0" eb="2">
      <t>ゼンコク</t>
    </rPh>
    <rPh sb="3" eb="5">
      <t>カケイ</t>
    </rPh>
    <rPh sb="5" eb="7">
      <t>ショウヒ</t>
    </rPh>
    <rPh sb="7" eb="9">
      <t>シシュツ</t>
    </rPh>
    <rPh sb="13" eb="14">
      <t>リツ</t>
    </rPh>
    <phoneticPr fontId="34"/>
  </si>
  <si>
    <t>宿泊旅行</t>
    <rPh sb="0" eb="2">
      <t>シュクハク</t>
    </rPh>
    <rPh sb="2" eb="4">
      <t>リョコウ</t>
    </rPh>
    <phoneticPr fontId="2"/>
  </si>
  <si>
    <t>日帰旅行</t>
    <rPh sb="0" eb="2">
      <t>ヒガエ</t>
    </rPh>
    <rPh sb="2" eb="4">
      <t>リョコウ</t>
    </rPh>
    <phoneticPr fontId="2"/>
  </si>
  <si>
    <t>旅行・観光消費動向調査</t>
    <rPh sb="0" eb="2">
      <t>リョコウ</t>
    </rPh>
    <rPh sb="3" eb="5">
      <t>カンコウ</t>
    </rPh>
    <rPh sb="5" eb="7">
      <t>ショウヒ</t>
    </rPh>
    <rPh sb="7" eb="9">
      <t>ドウコウ</t>
    </rPh>
    <rPh sb="9" eb="11">
      <t>チョウサ</t>
    </rPh>
    <phoneticPr fontId="2"/>
  </si>
  <si>
    <t>品目</t>
    <rPh sb="0" eb="2">
      <t>ヒンモク</t>
    </rPh>
    <phoneticPr fontId="2"/>
  </si>
  <si>
    <t>一人当たり消費額</t>
    <rPh sb="0" eb="2">
      <t>ヒトリ</t>
    </rPh>
    <rPh sb="2" eb="3">
      <t>ア</t>
    </rPh>
    <rPh sb="5" eb="7">
      <t>ショウヒ</t>
    </rPh>
    <rPh sb="7" eb="8">
      <t>ガク</t>
    </rPh>
    <phoneticPr fontId="2"/>
  </si>
  <si>
    <t>円/人日</t>
    <rPh sb="0" eb="1">
      <t>エン</t>
    </rPh>
    <rPh sb="2" eb="3">
      <t>ニン</t>
    </rPh>
    <rPh sb="3" eb="4">
      <t>ヒ</t>
    </rPh>
    <phoneticPr fontId="2"/>
  </si>
  <si>
    <t>バス</t>
  </si>
  <si>
    <t>タクシー・ハイヤー</t>
  </si>
  <si>
    <t>埼玉県</t>
    <rPh sb="0" eb="3">
      <t>サイタマケン</t>
    </rPh>
    <phoneticPr fontId="2"/>
  </si>
  <si>
    <r>
      <t>埼玉県
統合中分類</t>
    </r>
    <r>
      <rPr>
        <sz val="11"/>
        <color theme="0"/>
        <rFont val="ＭＳ Ｐゴシック"/>
        <family val="3"/>
        <charset val="128"/>
      </rPr>
      <t xml:space="preserve"> (107部門)</t>
    </r>
    <rPh sb="0" eb="3">
      <t>サイタマケン</t>
    </rPh>
    <rPh sb="4" eb="6">
      <t>トウゴウ</t>
    </rPh>
    <rPh sb="6" eb="7">
      <t>ナカ</t>
    </rPh>
    <rPh sb="7" eb="9">
      <t>ブンルイ</t>
    </rPh>
    <rPh sb="14" eb="16">
      <t>ブモン</t>
    </rPh>
    <phoneticPr fontId="4"/>
  </si>
  <si>
    <t>生産者価格
自給率</t>
    <rPh sb="0" eb="3">
      <t>セイサンシャ</t>
    </rPh>
    <rPh sb="3" eb="5">
      <t>カカク</t>
    </rPh>
    <rPh sb="6" eb="9">
      <t>ジキュウリツ</t>
    </rPh>
    <phoneticPr fontId="34"/>
  </si>
  <si>
    <t>雇用者所得率</t>
    <rPh sb="0" eb="3">
      <t>コヨウシャ</t>
    </rPh>
    <rPh sb="3" eb="5">
      <t>ショトク</t>
    </rPh>
    <rPh sb="5" eb="6">
      <t>リツ</t>
    </rPh>
    <phoneticPr fontId="6" alignment="distributed"/>
  </si>
  <si>
    <t>営業余剰率</t>
    <rPh sb="0" eb="2">
      <t>エイギョウ</t>
    </rPh>
    <rPh sb="2" eb="4">
      <t>ヨジョウ</t>
    </rPh>
    <rPh sb="4" eb="5">
      <t>リツ</t>
    </rPh>
    <phoneticPr fontId="6" alignment="distributed"/>
  </si>
  <si>
    <t>家計消費支出
構成比</t>
    <rPh sb="0" eb="2">
      <t>カケイ</t>
    </rPh>
    <rPh sb="2" eb="4">
      <t>ショウヒ</t>
    </rPh>
    <rPh sb="4" eb="6">
      <t>シシュツ</t>
    </rPh>
    <rPh sb="7" eb="10">
      <t>コウセイヒ</t>
    </rPh>
    <phoneticPr fontId="34"/>
  </si>
  <si>
    <t>就業係数</t>
    <rPh sb="0" eb="2">
      <t>シュウギョウ</t>
    </rPh>
    <rPh sb="2" eb="4">
      <t>ケイスウ</t>
    </rPh>
    <phoneticPr fontId="34"/>
  </si>
  <si>
    <t>雇用係数</t>
    <rPh sb="0" eb="2">
      <t>コヨウ</t>
    </rPh>
    <rPh sb="2" eb="4">
      <t>ケイスウ</t>
    </rPh>
    <phoneticPr fontId="6" alignment="distributed"/>
  </si>
  <si>
    <t>逆行列係数</t>
    <rPh sb="0" eb="5">
      <t>ギャクギョウレツケイスウ</t>
    </rPh>
    <phoneticPr fontId="34"/>
  </si>
  <si>
    <t>たばこ</t>
    <phoneticPr fontId="6" alignment="distributed"/>
  </si>
  <si>
    <t>石油化学系基礎製品</t>
    <rPh sb="0" eb="9">
      <t>セキユカガクケイキソセイヒン</t>
    </rPh>
    <phoneticPr fontId="6" alignment="distributed"/>
  </si>
  <si>
    <t>有機化学工業製品（石油化学系基礎製品・合成樹脂を除く。）</t>
    <rPh sb="0" eb="2">
      <t>ユウキ</t>
    </rPh>
    <rPh sb="2" eb="4">
      <t>カガク</t>
    </rPh>
    <rPh sb="4" eb="6">
      <t>コウギョウ</t>
    </rPh>
    <rPh sb="6" eb="8">
      <t>セイヒン</t>
    </rPh>
    <rPh sb="9" eb="11">
      <t>セキユ</t>
    </rPh>
    <rPh sb="11" eb="14">
      <t>カガクケイ</t>
    </rPh>
    <rPh sb="14" eb="16">
      <t>キソ</t>
    </rPh>
    <rPh sb="16" eb="18">
      <t>セイヒン</t>
    </rPh>
    <rPh sb="19" eb="21">
      <t>ゴウセイ</t>
    </rPh>
    <rPh sb="21" eb="23">
      <t>ジュシ</t>
    </rPh>
    <rPh sb="24" eb="25">
      <t>ノゾ</t>
    </rPh>
    <phoneticPr fontId="6" alignment="distributed"/>
  </si>
  <si>
    <t>なめし革・革製品・毛皮</t>
    <rPh sb="0" eb="11">
      <t>ナメシガワ・カワセイヒン・ケガワ</t>
    </rPh>
    <phoneticPr fontId="6" alignment="distributed"/>
  </si>
  <si>
    <t>鋳鍛造品（鉄）</t>
    <rPh sb="0" eb="7">
      <t>イタンゾウシナ（テツ）</t>
    </rPh>
    <phoneticPr fontId="6" alignment="distributed"/>
  </si>
  <si>
    <t>建設用・建築用金属製品</t>
    <rPh sb="0" eb="11">
      <t>ケンセツヨウ・ケンチクヨウキンゾクセイヒン</t>
    </rPh>
    <phoneticPr fontId="6" alignment="distributed"/>
  </si>
  <si>
    <t>研究</t>
    <rPh sb="0" eb="2">
      <t>ケンキュウ</t>
    </rPh>
    <phoneticPr fontId="6" alignment="distributed"/>
  </si>
  <si>
    <t>他に分類されない会員制団体</t>
    <phoneticPr fontId="6" alignment="distributed"/>
  </si>
  <si>
    <t>内生部門計</t>
    <rPh sb="0" eb="2">
      <t>ナイセイ</t>
    </rPh>
    <rPh sb="2" eb="4">
      <t>ブモン</t>
    </rPh>
    <rPh sb="4" eb="5">
      <t>ケイ</t>
    </rPh>
    <phoneticPr fontId="6" alignment="distributed"/>
  </si>
  <si>
    <r>
      <t>入力するシートは、</t>
    </r>
    <r>
      <rPr>
        <sz val="11"/>
        <color theme="9" tint="-0.249977111117893"/>
        <rFont val="ＭＳ Ｐゴシック"/>
        <family val="3"/>
        <charset val="128"/>
        <scheme val="minor"/>
      </rPr>
      <t>「入力消費」</t>
    </r>
    <r>
      <rPr>
        <sz val="11"/>
        <color rgb="FFFF0000"/>
        <rFont val="ＭＳ Ｐゴシック"/>
        <family val="3"/>
        <charset val="128"/>
        <scheme val="minor"/>
      </rPr>
      <t>「入力開催」</t>
    </r>
    <r>
      <rPr>
        <sz val="11"/>
        <color theme="1"/>
        <rFont val="ＭＳ Ｐゴシック"/>
        <family val="3"/>
        <charset val="128"/>
        <scheme val="minor"/>
      </rPr>
      <t>の２つのシートです。</t>
    </r>
    <rPh sb="0" eb="2">
      <t>ニュウリョク</t>
    </rPh>
    <rPh sb="10" eb="12">
      <t>ニュウリョク</t>
    </rPh>
    <rPh sb="12" eb="14">
      <t>ショウヒ</t>
    </rPh>
    <rPh sb="16" eb="18">
      <t>ニュウリョク</t>
    </rPh>
    <rPh sb="18" eb="20">
      <t>カイサイ</t>
    </rPh>
    <phoneticPr fontId="2"/>
  </si>
  <si>
    <r>
      <t>　</t>
    </r>
    <r>
      <rPr>
        <sz val="11"/>
        <color theme="9" tint="-0.249977111117893"/>
        <rFont val="ＭＳ Ｐゴシック"/>
        <family val="3"/>
        <charset val="128"/>
        <scheme val="minor"/>
      </rPr>
      <t>「入力消費」</t>
    </r>
    <r>
      <rPr>
        <sz val="11"/>
        <color theme="1"/>
        <rFont val="ＭＳ Ｐゴシック"/>
        <family val="3"/>
        <charset val="128"/>
        <scheme val="minor"/>
      </rPr>
      <t>････イベント参加者の消費に関するデータの入力</t>
    </r>
    <rPh sb="2" eb="4">
      <t>ニュウリョク</t>
    </rPh>
    <rPh sb="4" eb="6">
      <t>ショウヒ</t>
    </rPh>
    <rPh sb="15" eb="18">
      <t>サンカシャ</t>
    </rPh>
    <rPh sb="19" eb="21">
      <t>ショウヒ</t>
    </rPh>
    <rPh sb="22" eb="23">
      <t>カン</t>
    </rPh>
    <rPh sb="29" eb="31">
      <t>ニュウリョク</t>
    </rPh>
    <phoneticPr fontId="2"/>
  </si>
  <si>
    <r>
      <t>　</t>
    </r>
    <r>
      <rPr>
        <sz val="11"/>
        <color rgb="FFFF0000"/>
        <rFont val="ＭＳ Ｐゴシック"/>
        <family val="3"/>
        <charset val="128"/>
        <scheme val="minor"/>
      </rPr>
      <t>「入力開催」</t>
    </r>
    <r>
      <rPr>
        <sz val="11"/>
        <color theme="1"/>
        <rFont val="ＭＳ Ｐゴシック"/>
        <family val="3"/>
        <charset val="128"/>
        <scheme val="minor"/>
      </rPr>
      <t>････イベント開催者の経費に関するデータの入力</t>
    </r>
    <rPh sb="2" eb="4">
      <t>ニュウリョク</t>
    </rPh>
    <rPh sb="4" eb="6">
      <t>カイサイ</t>
    </rPh>
    <rPh sb="15" eb="17">
      <t>カイサイ</t>
    </rPh>
    <rPh sb="17" eb="18">
      <t>シャ</t>
    </rPh>
    <rPh sb="19" eb="21">
      <t>ケイヒ</t>
    </rPh>
    <rPh sb="22" eb="23">
      <t>カン</t>
    </rPh>
    <rPh sb="29" eb="31">
      <t>ニュウリョク</t>
    </rPh>
    <phoneticPr fontId="2"/>
  </si>
  <si>
    <r>
      <t>　（なお、観光旅行者の消費による経済波及効果については、</t>
    </r>
    <r>
      <rPr>
        <sz val="11"/>
        <color theme="9" tint="-0.249977111117893"/>
        <rFont val="ＭＳ Ｐゴシック"/>
        <family val="3"/>
        <charset val="128"/>
        <scheme val="minor"/>
      </rPr>
      <t>「入力消費」</t>
    </r>
    <r>
      <rPr>
        <sz val="11"/>
        <color theme="1"/>
        <rFont val="ＭＳ Ｐゴシック"/>
        <family val="3"/>
        <charset val="128"/>
        <scheme val="minor"/>
      </rPr>
      <t>のみの入力となります。）</t>
    </r>
    <rPh sb="5" eb="7">
      <t>カンコウ</t>
    </rPh>
    <rPh sb="7" eb="10">
      <t>リョコウシャ</t>
    </rPh>
    <rPh sb="11" eb="13">
      <t>ショウヒ</t>
    </rPh>
    <rPh sb="16" eb="18">
      <t>ケイザイ</t>
    </rPh>
    <rPh sb="18" eb="20">
      <t>ハキュウ</t>
    </rPh>
    <rPh sb="20" eb="22">
      <t>コウカ</t>
    </rPh>
    <rPh sb="29" eb="31">
      <t>ニュウリョク</t>
    </rPh>
    <rPh sb="31" eb="33">
      <t>ショウヒ</t>
    </rPh>
    <rPh sb="37" eb="39">
      <t>ニュウリョク</t>
    </rPh>
    <phoneticPr fontId="2"/>
  </si>
  <si>
    <r>
      <t>イベント参加者の消費は、</t>
    </r>
    <r>
      <rPr>
        <sz val="11"/>
        <color theme="5" tint="-0.499984740745262"/>
        <rFont val="ＭＳ Ｐゴシック"/>
        <family val="3"/>
        <charset val="128"/>
        <scheme val="minor"/>
      </rPr>
      <t>【イベント参加人数】×【一人当たり消費額】</t>
    </r>
    <r>
      <rPr>
        <sz val="11"/>
        <color theme="1"/>
        <rFont val="ＭＳ Ｐゴシック"/>
        <family val="3"/>
        <charset val="128"/>
        <scheme val="minor"/>
      </rPr>
      <t>で、全体の消費額を計算します。</t>
    </r>
    <rPh sb="4" eb="7">
      <t>サンカシャ</t>
    </rPh>
    <rPh sb="8" eb="10">
      <t>ショウヒ</t>
    </rPh>
    <rPh sb="17" eb="19">
      <t>サンカ</t>
    </rPh>
    <rPh sb="19" eb="21">
      <t>ニンズウ</t>
    </rPh>
    <rPh sb="24" eb="26">
      <t>ヒトリ</t>
    </rPh>
    <rPh sb="26" eb="27">
      <t>ア</t>
    </rPh>
    <rPh sb="29" eb="32">
      <t>ショウヒガク</t>
    </rPh>
    <rPh sb="35" eb="37">
      <t>ゼンタイ</t>
    </rPh>
    <rPh sb="38" eb="41">
      <t>ショウヒガク</t>
    </rPh>
    <rPh sb="42" eb="44">
      <t>ケイサン</t>
    </rPh>
    <phoneticPr fontId="2"/>
  </si>
  <si>
    <t>物価調整は、毎年行っており、６月末頃に更新する予定です。</t>
    <rPh sb="0" eb="2">
      <t>ブッカ</t>
    </rPh>
    <rPh sb="2" eb="4">
      <t>チョウセイ</t>
    </rPh>
    <rPh sb="6" eb="8">
      <t>マイトシ</t>
    </rPh>
    <rPh sb="8" eb="9">
      <t>オコナ</t>
    </rPh>
    <rPh sb="15" eb="16">
      <t>ガツ</t>
    </rPh>
    <rPh sb="16" eb="17">
      <t>マツ</t>
    </rPh>
    <rPh sb="17" eb="18">
      <t>ゴロ</t>
    </rPh>
    <rPh sb="19" eb="21">
      <t>コウシン</t>
    </rPh>
    <rPh sb="23" eb="25">
      <t>ヨテイ</t>
    </rPh>
    <phoneticPr fontId="2"/>
  </si>
  <si>
    <t>入力消費</t>
    <rPh sb="0" eb="2">
      <t>ニュウリョク</t>
    </rPh>
    <rPh sb="2" eb="4">
      <t>ショウヒ</t>
    </rPh>
    <phoneticPr fontId="34"/>
  </si>
  <si>
    <t>イベント参加者の人数を日帰り、宿泊別に入力します。</t>
    <rPh sb="4" eb="7">
      <t>サンカシャ</t>
    </rPh>
    <rPh sb="8" eb="10">
      <t>ニンズウ</t>
    </rPh>
    <rPh sb="11" eb="13">
      <t>ヒガエ</t>
    </rPh>
    <rPh sb="15" eb="17">
      <t>シュクハク</t>
    </rPh>
    <rPh sb="17" eb="18">
      <t>ベツ</t>
    </rPh>
    <rPh sb="19" eb="21">
      <t>ニュウリョク</t>
    </rPh>
    <phoneticPr fontId="2"/>
  </si>
  <si>
    <t>「日帰り」、「宿泊」別に「一人当たり消費額」を品目ごとに入力します。</t>
    <rPh sb="1" eb="3">
      <t>ヒガエ</t>
    </rPh>
    <rPh sb="7" eb="9">
      <t>シュクハク</t>
    </rPh>
    <rPh sb="10" eb="11">
      <t>ベツ</t>
    </rPh>
    <rPh sb="13" eb="15">
      <t>ヒトリ</t>
    </rPh>
    <rPh sb="15" eb="16">
      <t>ア</t>
    </rPh>
    <rPh sb="18" eb="21">
      <t>ショウヒガク</t>
    </rPh>
    <rPh sb="23" eb="25">
      <t>ヒンモク</t>
    </rPh>
    <rPh sb="28" eb="30">
      <t>ニュウリョク</t>
    </rPh>
    <phoneticPr fontId="2"/>
  </si>
  <si>
    <t>　「一人当たり消費額」は、全国の平均値を品目別に例示してありますが、アンケート等で「一人当たり消費額」を推計することをお勧めします。</t>
    <rPh sb="2" eb="4">
      <t>ヒトリ</t>
    </rPh>
    <rPh sb="4" eb="5">
      <t>ア</t>
    </rPh>
    <rPh sb="7" eb="10">
      <t>ショウヒガク</t>
    </rPh>
    <rPh sb="13" eb="15">
      <t>ゼンコク</t>
    </rPh>
    <rPh sb="16" eb="19">
      <t>ヘイキンチ</t>
    </rPh>
    <rPh sb="20" eb="22">
      <t>ヒンモク</t>
    </rPh>
    <rPh sb="22" eb="23">
      <t>ベツ</t>
    </rPh>
    <rPh sb="24" eb="26">
      <t>レイジ</t>
    </rPh>
    <rPh sb="39" eb="40">
      <t>トウ</t>
    </rPh>
    <rPh sb="42" eb="44">
      <t>ヒトリ</t>
    </rPh>
    <rPh sb="44" eb="45">
      <t>ア</t>
    </rPh>
    <rPh sb="47" eb="49">
      <t>ショウヒ</t>
    </rPh>
    <rPh sb="49" eb="50">
      <t>ガク</t>
    </rPh>
    <rPh sb="52" eb="54">
      <t>スイケイ</t>
    </rPh>
    <rPh sb="60" eb="61">
      <t>スス</t>
    </rPh>
    <phoneticPr fontId="2"/>
  </si>
  <si>
    <t>　「一人当入力」欄に消費額を入力してください。</t>
    <rPh sb="10" eb="13">
      <t>ショウヒガク</t>
    </rPh>
    <rPh sb="14" eb="16">
      <t>ニュウリョク</t>
    </rPh>
    <phoneticPr fontId="2"/>
  </si>
  <si>
    <t>　全国平均値は、国土交通省観光庁が実施している「旅行・観光消費動向調査」の「旅行・観光産業の経済効果に関する調査研究」のデータを基に計算しています。</t>
    <rPh sb="1" eb="3">
      <t>ゼンコク</t>
    </rPh>
    <rPh sb="3" eb="5">
      <t>ヘイキン</t>
    </rPh>
    <rPh sb="5" eb="6">
      <t>チ</t>
    </rPh>
    <rPh sb="8" eb="10">
      <t>コクド</t>
    </rPh>
    <rPh sb="10" eb="13">
      <t>コウツウショウ</t>
    </rPh>
    <rPh sb="13" eb="15">
      <t>カンコウ</t>
    </rPh>
    <rPh sb="15" eb="16">
      <t>チョウ</t>
    </rPh>
    <rPh sb="17" eb="19">
      <t>ジッシ</t>
    </rPh>
    <rPh sb="24" eb="26">
      <t>リョコウ</t>
    </rPh>
    <rPh sb="27" eb="29">
      <t>カンコウ</t>
    </rPh>
    <rPh sb="29" eb="31">
      <t>ショウヒ</t>
    </rPh>
    <rPh sb="31" eb="33">
      <t>ドウコウ</t>
    </rPh>
    <rPh sb="33" eb="35">
      <t>チョウサ</t>
    </rPh>
    <rPh sb="38" eb="40">
      <t>リョコウ</t>
    </rPh>
    <rPh sb="41" eb="43">
      <t>カンコウ</t>
    </rPh>
    <rPh sb="43" eb="45">
      <t>サンギョウ</t>
    </rPh>
    <rPh sb="46" eb="48">
      <t>ケイザイ</t>
    </rPh>
    <rPh sb="48" eb="50">
      <t>コウカ</t>
    </rPh>
    <rPh sb="51" eb="52">
      <t>カン</t>
    </rPh>
    <rPh sb="54" eb="56">
      <t>チョウサ</t>
    </rPh>
    <rPh sb="56" eb="58">
      <t>ケンキュウ</t>
    </rPh>
    <rPh sb="64" eb="65">
      <t>モト</t>
    </rPh>
    <rPh sb="66" eb="68">
      <t>ケイサン</t>
    </rPh>
    <phoneticPr fontId="2"/>
  </si>
  <si>
    <t>入力開催</t>
    <rPh sb="0" eb="2">
      <t>ニュウリョク</t>
    </rPh>
    <rPh sb="2" eb="4">
      <t>カイサイ</t>
    </rPh>
    <phoneticPr fontId="34"/>
  </si>
  <si>
    <t>定義</t>
    <rPh sb="0" eb="2">
      <t>テイギ</t>
    </rPh>
    <phoneticPr fontId="34"/>
  </si>
  <si>
    <t>報告書</t>
    <rPh sb="0" eb="3">
      <t>ホウコクショ</t>
    </rPh>
    <phoneticPr fontId="34"/>
  </si>
  <si>
    <t>合算した結果については、波及効果の大きい順に、上位２０部門を表示し、グラフ化しています。</t>
    <rPh sb="0" eb="2">
      <t>ガッサン</t>
    </rPh>
    <rPh sb="4" eb="6">
      <t>ケッカ</t>
    </rPh>
    <rPh sb="12" eb="14">
      <t>ハキュウ</t>
    </rPh>
    <rPh sb="14" eb="16">
      <t>コウカ</t>
    </rPh>
    <rPh sb="17" eb="18">
      <t>オオ</t>
    </rPh>
    <rPh sb="20" eb="21">
      <t>ジュン</t>
    </rPh>
    <rPh sb="23" eb="25">
      <t>ジョウイ</t>
    </rPh>
    <rPh sb="27" eb="29">
      <t>ブモン</t>
    </rPh>
    <rPh sb="30" eb="32">
      <t>ヒョウジ</t>
    </rPh>
    <rPh sb="37" eb="38">
      <t>カ</t>
    </rPh>
    <phoneticPr fontId="2"/>
  </si>
  <si>
    <r>
      <rPr>
        <sz val="11"/>
        <color theme="9" tint="-0.249977111117893"/>
        <rFont val="ＭＳ Ｐゴシック"/>
        <family val="3"/>
        <charset val="128"/>
        <scheme val="minor"/>
      </rPr>
      <t>「イベント参加者の消費」、</t>
    </r>
    <r>
      <rPr>
        <sz val="11"/>
        <color rgb="FFFF0000"/>
        <rFont val="ＭＳ Ｐゴシック"/>
        <family val="3"/>
        <charset val="128"/>
        <scheme val="minor"/>
      </rPr>
      <t>「開催経費」</t>
    </r>
    <r>
      <rPr>
        <sz val="11"/>
        <color theme="1"/>
        <rFont val="ＭＳ Ｐゴシック"/>
        <family val="3"/>
        <charset val="128"/>
        <scheme val="minor"/>
      </rPr>
      <t>に分けて分析結果をまとめています。</t>
    </r>
    <rPh sb="5" eb="8">
      <t>サンカシャ</t>
    </rPh>
    <rPh sb="9" eb="11">
      <t>ショウヒ</t>
    </rPh>
    <rPh sb="14" eb="16">
      <t>カイサイ</t>
    </rPh>
    <rPh sb="16" eb="18">
      <t>ケイヒ</t>
    </rPh>
    <rPh sb="20" eb="21">
      <t>ワ</t>
    </rPh>
    <rPh sb="23" eb="25">
      <t>ブンセキ</t>
    </rPh>
    <rPh sb="25" eb="27">
      <t>ケッカ</t>
    </rPh>
    <phoneticPr fontId="2"/>
  </si>
  <si>
    <r>
      <rPr>
        <sz val="11"/>
        <color theme="9" tint="-0.249977111117893"/>
        <rFont val="ＭＳ Ｐゴシック"/>
        <family val="3"/>
        <charset val="128"/>
        <scheme val="minor"/>
      </rPr>
      <t>「イベント参加者の消費」、</t>
    </r>
    <r>
      <rPr>
        <sz val="11"/>
        <color rgb="FFFF0000"/>
        <rFont val="ＭＳ Ｐゴシック"/>
        <family val="3"/>
        <charset val="128"/>
        <scheme val="minor"/>
      </rPr>
      <t>「開催経費」</t>
    </r>
    <r>
      <rPr>
        <sz val="11"/>
        <color theme="1"/>
        <rFont val="ＭＳ Ｐゴシック"/>
        <family val="3"/>
        <charset val="128"/>
        <scheme val="minor"/>
      </rPr>
      <t>については、入力した内容を区分ごとに表示しています。</t>
    </r>
    <rPh sb="5" eb="8">
      <t>サンカシャ</t>
    </rPh>
    <rPh sb="9" eb="11">
      <t>ショウヒ</t>
    </rPh>
    <rPh sb="14" eb="16">
      <t>カイサイ</t>
    </rPh>
    <rPh sb="16" eb="18">
      <t>ケイヒ</t>
    </rPh>
    <rPh sb="25" eb="27">
      <t>ニュウリョク</t>
    </rPh>
    <rPh sb="29" eb="31">
      <t>ナイヨウ</t>
    </rPh>
    <rPh sb="32" eb="34">
      <t>クブン</t>
    </rPh>
    <rPh sb="37" eb="39">
      <t>ヒョウジ</t>
    </rPh>
    <phoneticPr fontId="2"/>
  </si>
  <si>
    <t>flow</t>
    <phoneticPr fontId="34"/>
  </si>
  <si>
    <t>消費波及</t>
    <rPh sb="0" eb="2">
      <t>ショウヒ</t>
    </rPh>
    <rPh sb="2" eb="4">
      <t>ハキュウ</t>
    </rPh>
    <phoneticPr fontId="34"/>
  </si>
  <si>
    <t>開催波及</t>
    <rPh sb="0" eb="2">
      <t>カイサイ</t>
    </rPh>
    <rPh sb="2" eb="4">
      <t>ハキュウ</t>
    </rPh>
    <phoneticPr fontId="34"/>
  </si>
  <si>
    <t>DATA</t>
    <phoneticPr fontId="34"/>
  </si>
  <si>
    <t>係数</t>
    <rPh sb="0" eb="2">
      <t>ケイスウ</t>
    </rPh>
    <phoneticPr fontId="34"/>
  </si>
  <si>
    <t>マージン</t>
    <phoneticPr fontId="34"/>
  </si>
  <si>
    <t>毎年変更する係数が保存されています。</t>
    <rPh sb="0" eb="2">
      <t>マイトシ</t>
    </rPh>
    <rPh sb="2" eb="4">
      <t>ヘンコウ</t>
    </rPh>
    <rPh sb="6" eb="8">
      <t>ケイスウ</t>
    </rPh>
    <rPh sb="9" eb="11">
      <t>ホゾン</t>
    </rPh>
    <phoneticPr fontId="34"/>
  </si>
  <si>
    <t>家計消費支出のマージン率等が保存されています。</t>
    <rPh sb="0" eb="2">
      <t>カケイ</t>
    </rPh>
    <rPh sb="2" eb="4">
      <t>ショウヒ</t>
    </rPh>
    <rPh sb="4" eb="6">
      <t>シシュツ</t>
    </rPh>
    <rPh sb="11" eb="12">
      <t>リツ</t>
    </rPh>
    <rPh sb="12" eb="13">
      <t>トウ</t>
    </rPh>
    <rPh sb="14" eb="16">
      <t>ホゾン</t>
    </rPh>
    <phoneticPr fontId="34"/>
  </si>
  <si>
    <t>・分析ツールで使用している逆行列係数表は、2015年埼玉県産業連関表から求めています。</t>
    <phoneticPr fontId="34"/>
  </si>
  <si>
    <t>・「入力消費」シートの「一人当たり消費額（全国平均）」は、「旅行・観光産業消費動向調査」の「旅行・観光産業の経済効果に関する調査研究」の参考表のデータを基に計算しました。</t>
    <rPh sb="2" eb="4">
      <t>ニュウリョク</t>
    </rPh>
    <rPh sb="4" eb="6">
      <t>ショウヒ</t>
    </rPh>
    <rPh sb="12" eb="14">
      <t>ヒトリ</t>
    </rPh>
    <rPh sb="21" eb="23">
      <t>ゼンコク</t>
    </rPh>
    <rPh sb="23" eb="25">
      <t>ヘイキン</t>
    </rPh>
    <rPh sb="46" eb="48">
      <t>リョコウ</t>
    </rPh>
    <rPh sb="49" eb="51">
      <t>カンコウ</t>
    </rPh>
    <rPh sb="51" eb="53">
      <t>サンギョウ</t>
    </rPh>
    <rPh sb="54" eb="56">
      <t>ケイザイ</t>
    </rPh>
    <rPh sb="56" eb="58">
      <t>コウカ</t>
    </rPh>
    <rPh sb="59" eb="60">
      <t>カン</t>
    </rPh>
    <rPh sb="62" eb="64">
      <t>チョウサ</t>
    </rPh>
    <rPh sb="64" eb="66">
      <t>ケンキュウ</t>
    </rPh>
    <rPh sb="68" eb="70">
      <t>サンコウ</t>
    </rPh>
    <rPh sb="70" eb="71">
      <t>ヒョウ</t>
    </rPh>
    <phoneticPr fontId="2"/>
  </si>
  <si>
    <t>・分析部門分類は、統合中分類（１０７部門）で行っています。</t>
    <rPh sb="1" eb="3">
      <t>ブンセキ</t>
    </rPh>
    <rPh sb="3" eb="5">
      <t>ブモン</t>
    </rPh>
    <rPh sb="5" eb="7">
      <t>ブンルイ</t>
    </rPh>
    <rPh sb="9" eb="11">
      <t>トウゴウ</t>
    </rPh>
    <rPh sb="11" eb="14">
      <t>チュウブンルイ</t>
    </rPh>
    <rPh sb="18" eb="20">
      <t>ブモン</t>
    </rPh>
    <rPh sb="22" eb="23">
      <t>オコナ</t>
    </rPh>
    <phoneticPr fontId="34"/>
  </si>
  <si>
    <t>・報告書では、住宅賃貸料（帰属家賃）、自家輸送、事務用品、分類不明は、波及効果の大きい順に並び替える対象から外し、その他に含めています。</t>
    <rPh sb="1" eb="4">
      <t>ホウコクショ</t>
    </rPh>
    <rPh sb="7" eb="9">
      <t>ジュウタク</t>
    </rPh>
    <rPh sb="9" eb="12">
      <t>チンタイリョウ</t>
    </rPh>
    <rPh sb="13" eb="15">
      <t>キゾク</t>
    </rPh>
    <rPh sb="15" eb="17">
      <t>ヤチン</t>
    </rPh>
    <rPh sb="19" eb="21">
      <t>ジカ</t>
    </rPh>
    <rPh sb="21" eb="23">
      <t>ユソウ</t>
    </rPh>
    <rPh sb="24" eb="26">
      <t>ジム</t>
    </rPh>
    <rPh sb="26" eb="28">
      <t>ヨウヒン</t>
    </rPh>
    <rPh sb="29" eb="31">
      <t>ブンルイ</t>
    </rPh>
    <rPh sb="31" eb="33">
      <t>フメイ</t>
    </rPh>
    <rPh sb="35" eb="37">
      <t>ハキュウ</t>
    </rPh>
    <rPh sb="37" eb="39">
      <t>コウカ</t>
    </rPh>
    <rPh sb="40" eb="41">
      <t>オオ</t>
    </rPh>
    <rPh sb="43" eb="44">
      <t>ジュン</t>
    </rPh>
    <rPh sb="45" eb="46">
      <t>ナラ</t>
    </rPh>
    <rPh sb="47" eb="48">
      <t>カ</t>
    </rPh>
    <rPh sb="50" eb="52">
      <t>タイショウ</t>
    </rPh>
    <rPh sb="54" eb="55">
      <t>ハズ</t>
    </rPh>
    <rPh sb="59" eb="60">
      <t>ホカ</t>
    </rPh>
    <rPh sb="61" eb="62">
      <t>フク</t>
    </rPh>
    <phoneticPr fontId="34"/>
  </si>
  <si>
    <r>
      <t>消費額は、</t>
    </r>
    <r>
      <rPr>
        <sz val="11"/>
        <color theme="5" tint="-0.249977111117893"/>
        <rFont val="Arial Unicode MS"/>
        <family val="3"/>
        <charset val="128"/>
      </rPr>
      <t>【参加者人数】 ×【 一人当たり消費額】</t>
    </r>
    <r>
      <rPr>
        <sz val="11"/>
        <color theme="1"/>
        <rFont val="Arial Unicode MS"/>
        <family val="2"/>
        <charset val="128"/>
      </rPr>
      <t>で計算します。</t>
    </r>
    <rPh sb="0" eb="2">
      <t>ショウヒ</t>
    </rPh>
    <rPh sb="2" eb="3">
      <t>ガク</t>
    </rPh>
    <rPh sb="6" eb="9">
      <t>サンカシャ</t>
    </rPh>
    <rPh sb="9" eb="11">
      <t>ニンズウ</t>
    </rPh>
    <rPh sb="16" eb="18">
      <t>ヒトリ</t>
    </rPh>
    <rPh sb="18" eb="19">
      <t>ア</t>
    </rPh>
    <rPh sb="21" eb="24">
      <t>ショウヒガク</t>
    </rPh>
    <rPh sb="26" eb="28">
      <t>ケイサン</t>
    </rPh>
    <phoneticPr fontId="2"/>
  </si>
  <si>
    <t>統合中分類（107部門）</t>
    <rPh sb="0" eb="2">
      <t>トウゴウ</t>
    </rPh>
    <rPh sb="2" eb="5">
      <t>チュウブンルイ</t>
    </rPh>
    <rPh sb="9" eb="11">
      <t>ブモン</t>
    </rPh>
    <phoneticPr fontId="2"/>
  </si>
  <si>
    <t>統合小分類
（187部門）</t>
    <rPh sb="0" eb="2">
      <t>トウゴウ</t>
    </rPh>
    <rPh sb="2" eb="5">
      <t>ショウブンルイ</t>
    </rPh>
    <rPh sb="10" eb="12">
      <t>ブモン</t>
    </rPh>
    <phoneticPr fontId="2"/>
  </si>
  <si>
    <t>農林漁業</t>
    <rPh sb="0" eb="2">
      <t>ノウリン</t>
    </rPh>
    <rPh sb="2" eb="4">
      <t>ギョギョウ</t>
    </rPh>
    <phoneticPr fontId="2"/>
  </si>
  <si>
    <t>かぼちゃ、ピーマン、トマト、なす、はくさい、ねぎ、きゅうり、いちご、メロン、すいか、さといも、だいこん、キャベツ、ほうれん草、みつば、しゅんぎく、にんにく、たけのこ、れんこん、ごぼう、にんじん、もやし</t>
    <rPh sb="61" eb="62">
      <t>ソウ</t>
    </rPh>
    <phoneticPr fontId="2"/>
  </si>
  <si>
    <r>
      <t>みかん、りんご、もも、パイン、バナナ、</t>
    </r>
    <r>
      <rPr>
        <sz val="10"/>
        <rFont val="ＭＳ ゴシック"/>
        <family val="3"/>
        <charset val="128"/>
      </rPr>
      <t>レモン</t>
    </r>
    <r>
      <rPr>
        <sz val="10"/>
        <color theme="1"/>
        <rFont val="ＭＳ ゴシック"/>
        <family val="3"/>
        <charset val="128"/>
      </rPr>
      <t>、グレープフルーツ、キウイフルーツ、ぶどう、はっさく、梨、栗</t>
    </r>
    <rPh sb="49" eb="50">
      <t>ナシ</t>
    </rPh>
    <rPh sb="51" eb="52">
      <t>クリ</t>
    </rPh>
    <phoneticPr fontId="2"/>
  </si>
  <si>
    <r>
      <t>さとうきび、コーヒー豆、ホップ、茶（生葉）、そば、あわ、きび、菜種、ごま、</t>
    </r>
    <r>
      <rPr>
        <sz val="10"/>
        <color theme="9" tint="-0.249977111117893"/>
        <rFont val="ＭＳ ゴシック"/>
        <family val="3"/>
        <charset val="128"/>
      </rPr>
      <t>※きのこは「015 林業」</t>
    </r>
    <rPh sb="10" eb="11">
      <t>マメ</t>
    </rPh>
    <rPh sb="16" eb="17">
      <t>チャ</t>
    </rPh>
    <rPh sb="18" eb="19">
      <t>ナマ</t>
    </rPh>
    <rPh sb="19" eb="20">
      <t>ハ</t>
    </rPh>
    <rPh sb="31" eb="33">
      <t>ナタネ</t>
    </rPh>
    <phoneticPr fontId="2"/>
  </si>
  <si>
    <r>
      <t>牧草、種苗、花、芝、</t>
    </r>
    <r>
      <rPr>
        <sz val="10"/>
        <rFont val="ＭＳ ゴシック"/>
        <family val="3"/>
        <charset val="128"/>
      </rPr>
      <t>桑</t>
    </r>
    <r>
      <rPr>
        <sz val="10"/>
        <color theme="1"/>
        <rFont val="ＭＳ ゴシック"/>
        <family val="3"/>
        <charset val="128"/>
      </rPr>
      <t>、葉たばこ、綿花、こうぞ、みつまた</t>
    </r>
    <rPh sb="0" eb="2">
      <t>ボクソウ</t>
    </rPh>
    <rPh sb="3" eb="5">
      <t>シュビョウ</t>
    </rPh>
    <rPh sb="6" eb="7">
      <t>ハナ</t>
    </rPh>
    <rPh sb="8" eb="9">
      <t>シバ</t>
    </rPh>
    <rPh sb="10" eb="11">
      <t>クワ</t>
    </rPh>
    <rPh sb="12" eb="13">
      <t>ハ</t>
    </rPh>
    <rPh sb="17" eb="19">
      <t>メンカ</t>
    </rPh>
    <phoneticPr fontId="2"/>
  </si>
  <si>
    <r>
      <t>獣医業、カントリーエレベーター、ライスセンター、種付け、</t>
    </r>
    <r>
      <rPr>
        <sz val="10"/>
        <color theme="9" tint="-0.249977111117893"/>
        <rFont val="ＭＳ ゴシック"/>
        <family val="3"/>
        <charset val="128"/>
      </rPr>
      <t>※造園業・植木業は「679 その他の対個人サービス」</t>
    </r>
    <rPh sb="0" eb="2">
      <t>ジュウイ</t>
    </rPh>
    <rPh sb="2" eb="3">
      <t>ギョウ</t>
    </rPh>
    <rPh sb="24" eb="25">
      <t>タネ</t>
    </rPh>
    <rPh sb="25" eb="26">
      <t>ツ</t>
    </rPh>
    <rPh sb="29" eb="32">
      <t>ゾウエンギョウ</t>
    </rPh>
    <rPh sb="33" eb="35">
      <t>ウエキ</t>
    </rPh>
    <rPh sb="35" eb="36">
      <t>ギョウ</t>
    </rPh>
    <rPh sb="44" eb="45">
      <t>タ</t>
    </rPh>
    <rPh sb="46" eb="47">
      <t>タイ</t>
    </rPh>
    <rPh sb="47" eb="49">
      <t>コジン</t>
    </rPh>
    <phoneticPr fontId="2"/>
  </si>
  <si>
    <t>石炭・原油・天然ガス</t>
    <rPh sb="0" eb="2">
      <t>セキタン</t>
    </rPh>
    <phoneticPr fontId="34"/>
  </si>
  <si>
    <t>その他の鉱物</t>
    <rPh sb="2" eb="3">
      <t>ホカ</t>
    </rPh>
    <rPh sb="4" eb="6">
      <t>コウブツ</t>
    </rPh>
    <phoneticPr fontId="34"/>
  </si>
  <si>
    <t>砂・砂利・玉石の掘採、砕石、石材</t>
    <rPh sb="0" eb="1">
      <t>スナ</t>
    </rPh>
    <rPh sb="2" eb="4">
      <t>ジャリ</t>
    </rPh>
    <rPh sb="5" eb="7">
      <t>タマイシ</t>
    </rPh>
    <rPh sb="8" eb="9">
      <t>ホ</t>
    </rPh>
    <rPh sb="9" eb="10">
      <t>サイ</t>
    </rPh>
    <rPh sb="11" eb="13">
      <t>サイセキ</t>
    </rPh>
    <rPh sb="14" eb="16">
      <t>セキザイ</t>
    </rPh>
    <phoneticPr fontId="2"/>
  </si>
  <si>
    <t>その他の鉱物</t>
    <rPh sb="2" eb="3">
      <t>ホカ</t>
    </rPh>
    <rPh sb="4" eb="6">
      <t>コウブツ</t>
    </rPh>
    <phoneticPr fontId="2"/>
  </si>
  <si>
    <t>鉄鉱石、非鉄金属鉱物、石灰石、けい石、けい砂、ドロマイト、ろう石、粘土、長石、カオリン、重晶石、ベントナイト、けいそう土の掘採</t>
    <rPh sb="0" eb="3">
      <t>テッコウセキ</t>
    </rPh>
    <rPh sb="4" eb="6">
      <t>ヒテツ</t>
    </rPh>
    <rPh sb="6" eb="8">
      <t>キンゾク</t>
    </rPh>
    <rPh sb="8" eb="10">
      <t>コウブツ</t>
    </rPh>
    <rPh sb="11" eb="14">
      <t>セッカイセキ</t>
    </rPh>
    <rPh sb="17" eb="18">
      <t>イシ</t>
    </rPh>
    <rPh sb="21" eb="22">
      <t>スナ</t>
    </rPh>
    <rPh sb="31" eb="32">
      <t>イシ</t>
    </rPh>
    <rPh sb="33" eb="35">
      <t>ネンド</t>
    </rPh>
    <rPh sb="36" eb="38">
      <t>チョウセキ</t>
    </rPh>
    <phoneticPr fontId="2"/>
  </si>
  <si>
    <t>食料品</t>
    <phoneticPr fontId="34"/>
  </si>
  <si>
    <t>牛肉、豚肉、鶏肉、羊肉、馬肉等、肉加工品（ハム、焼豚、ベーコン）、びん缶詰（コンビーフ、うずら）、飲用牛乳、チーズ、バター、アイスクリーム、乳酸菌飲料、れん乳、発酵乳、精製はちみつ、乾燥卵</t>
    <rPh sb="0" eb="1">
      <t>ウシ</t>
    </rPh>
    <rPh sb="1" eb="2">
      <t>ニク</t>
    </rPh>
    <rPh sb="3" eb="5">
      <t>ブタニク</t>
    </rPh>
    <rPh sb="6" eb="7">
      <t>ニワトリ</t>
    </rPh>
    <rPh sb="7" eb="8">
      <t>ニク</t>
    </rPh>
    <rPh sb="9" eb="10">
      <t>ヒツジ</t>
    </rPh>
    <rPh sb="10" eb="11">
      <t>ニク</t>
    </rPh>
    <rPh sb="12" eb="14">
      <t>バニク</t>
    </rPh>
    <rPh sb="14" eb="15">
      <t>トウ</t>
    </rPh>
    <rPh sb="84" eb="86">
      <t>セイセイ</t>
    </rPh>
    <rPh sb="91" eb="93">
      <t>カンソウ</t>
    </rPh>
    <rPh sb="93" eb="94">
      <t>タマゴ</t>
    </rPh>
    <phoneticPr fontId="2"/>
  </si>
  <si>
    <t>漬物、冷凍野菜、ジャム、切干だいこん、かんぴょう、干し柿、乾燥野菜、干しいたけ、マッシュポテト、野菜びん・缶詰、果実びん・缶詰、濃縮果汁・天然果汁</t>
    <rPh sb="0" eb="2">
      <t>ツケモノ</t>
    </rPh>
    <rPh sb="3" eb="5">
      <t>レイトウ</t>
    </rPh>
    <rPh sb="5" eb="7">
      <t>ヤサイ</t>
    </rPh>
    <rPh sb="12" eb="14">
      <t>キリボシ</t>
    </rPh>
    <rPh sb="25" eb="26">
      <t>ホ</t>
    </rPh>
    <rPh sb="27" eb="28">
      <t>ガキ</t>
    </rPh>
    <rPh sb="29" eb="31">
      <t>カンソウ</t>
    </rPh>
    <rPh sb="31" eb="33">
      <t>ヤサイ</t>
    </rPh>
    <rPh sb="34" eb="35">
      <t>ホ</t>
    </rPh>
    <rPh sb="48" eb="50">
      <t>ヤサイ</t>
    </rPh>
    <rPh sb="53" eb="55">
      <t>カンヅメ</t>
    </rPh>
    <rPh sb="56" eb="58">
      <t>カジツ</t>
    </rPh>
    <rPh sb="61" eb="63">
      <t>カンヅメ</t>
    </rPh>
    <rPh sb="64" eb="66">
      <t>ノウシュク</t>
    </rPh>
    <rPh sb="66" eb="68">
      <t>カジュウ</t>
    </rPh>
    <rPh sb="69" eb="71">
      <t>テンネン</t>
    </rPh>
    <rPh sb="71" eb="73">
      <t>カジュウ</t>
    </rPh>
    <phoneticPr fontId="2"/>
  </si>
  <si>
    <r>
      <t>砂糖、でん粉、サラダ油、マーガリン、水あめ、マヨネーズ、味噌、めんつゆ、ふりかけ、酢、ケチャップ、香辛料、即席カレー、お茶漬け、ふりかけ類　</t>
    </r>
    <r>
      <rPr>
        <sz val="10"/>
        <color theme="9" tint="-0.249977111117893"/>
        <rFont val="ＭＳ ゴシック"/>
        <family val="3"/>
        <charset val="128"/>
      </rPr>
      <t>※塩は「202 無機化学工業製品」</t>
    </r>
    <rPh sb="0" eb="2">
      <t>サトウ</t>
    </rPh>
    <rPh sb="5" eb="6">
      <t>プン</t>
    </rPh>
    <rPh sb="10" eb="11">
      <t>アブラ</t>
    </rPh>
    <rPh sb="18" eb="19">
      <t>ミズ</t>
    </rPh>
    <rPh sb="28" eb="30">
      <t>ミソ</t>
    </rPh>
    <rPh sb="41" eb="42">
      <t>ス</t>
    </rPh>
    <rPh sb="49" eb="52">
      <t>コウシンリョウ</t>
    </rPh>
    <rPh sb="53" eb="55">
      <t>ソクセキ</t>
    </rPh>
    <rPh sb="60" eb="62">
      <t>チャヅ</t>
    </rPh>
    <rPh sb="68" eb="69">
      <t>ルイ</t>
    </rPh>
    <rPh sb="71" eb="72">
      <t>シオ</t>
    </rPh>
    <rPh sb="78" eb="80">
      <t>ムキ</t>
    </rPh>
    <rPh sb="80" eb="82">
      <t>カガク</t>
    </rPh>
    <rPh sb="82" eb="84">
      <t>コウギョウ</t>
    </rPh>
    <rPh sb="84" eb="86">
      <t>セイヒン</t>
    </rPh>
    <phoneticPr fontId="2"/>
  </si>
  <si>
    <r>
      <t>冷凍調理食品、レトルト食品、インスタント食品、惣菜、弁当製造小売、がんもどき、納豆、豆腐、粉末ジュース、ゆば、春雨、こぶ茶、麦茶　</t>
    </r>
    <r>
      <rPr>
        <sz val="10"/>
        <color theme="9" tint="-0.249977111117893"/>
        <rFont val="ＭＳ ゴシック"/>
        <family val="3"/>
        <charset val="128"/>
      </rPr>
      <t>※B級グルメの出店は「672 飲食サービス」</t>
    </r>
    <rPh sb="0" eb="2">
      <t>レイトウ</t>
    </rPh>
    <rPh sb="2" eb="4">
      <t>チョウリ</t>
    </rPh>
    <rPh sb="4" eb="6">
      <t>ショクヒン</t>
    </rPh>
    <rPh sb="11" eb="13">
      <t>ショクヒン</t>
    </rPh>
    <rPh sb="20" eb="22">
      <t>ショクヒン</t>
    </rPh>
    <rPh sb="23" eb="25">
      <t>ソウザイ</t>
    </rPh>
    <rPh sb="26" eb="28">
      <t>ベントウ</t>
    </rPh>
    <rPh sb="28" eb="30">
      <t>セイゾウ</t>
    </rPh>
    <rPh sb="30" eb="32">
      <t>コウ</t>
    </rPh>
    <rPh sb="39" eb="41">
      <t>ナットウ</t>
    </rPh>
    <rPh sb="42" eb="44">
      <t>トウフ</t>
    </rPh>
    <rPh sb="45" eb="47">
      <t>フンマツ</t>
    </rPh>
    <rPh sb="55" eb="57">
      <t>ハルサメ</t>
    </rPh>
    <rPh sb="60" eb="61">
      <t>チャ</t>
    </rPh>
    <rPh sb="62" eb="64">
      <t>ムギチャ</t>
    </rPh>
    <rPh sb="67" eb="68">
      <t>キュウ</t>
    </rPh>
    <rPh sb="72" eb="74">
      <t>シュッテン</t>
    </rPh>
    <rPh sb="80" eb="82">
      <t>インショク</t>
    </rPh>
    <phoneticPr fontId="2"/>
  </si>
  <si>
    <r>
      <t>清酒、ビール、ウィスキー、ワイン、ブランデー、焼酎、果実酒、</t>
    </r>
    <r>
      <rPr>
        <sz val="10"/>
        <color theme="9" tint="-0.249977111117893"/>
        <rFont val="ＭＳ ゴシック"/>
        <family val="3"/>
        <charset val="128"/>
      </rPr>
      <t>※甘酒は「111 食料品」</t>
    </r>
    <rPh sb="0" eb="2">
      <t>セイシュ</t>
    </rPh>
    <rPh sb="23" eb="25">
      <t>ショウチュウ</t>
    </rPh>
    <rPh sb="26" eb="28">
      <t>カジツ</t>
    </rPh>
    <rPh sb="28" eb="29">
      <t>シュ</t>
    </rPh>
    <rPh sb="31" eb="32">
      <t>アマ</t>
    </rPh>
    <rPh sb="32" eb="33">
      <t>サケ</t>
    </rPh>
    <rPh sb="39" eb="42">
      <t>ショクリョウヒン</t>
    </rPh>
    <phoneticPr fontId="2"/>
  </si>
  <si>
    <r>
      <t>緑茶飲料、麦茶飲料、コーヒー、清涼飲料、製氷、ミネラルウォーター、</t>
    </r>
    <r>
      <rPr>
        <sz val="10"/>
        <rFont val="ＭＳ ゴシック"/>
        <family val="3"/>
        <charset val="128"/>
      </rPr>
      <t>野菜ジュース、</t>
    </r>
    <r>
      <rPr>
        <sz val="10"/>
        <color theme="9" tint="-0.249977111117893"/>
        <rFont val="ＭＳ ゴシック"/>
        <family val="3"/>
        <charset val="128"/>
      </rPr>
      <t>※ココア、濃縮果汁・天然果汁は「111 食料品」</t>
    </r>
    <rPh sb="0" eb="2">
      <t>リョクチャ</t>
    </rPh>
    <rPh sb="2" eb="4">
      <t>インリョウ</t>
    </rPh>
    <rPh sb="5" eb="7">
      <t>ムギチャ</t>
    </rPh>
    <rPh sb="7" eb="9">
      <t>インリョウ</t>
    </rPh>
    <rPh sb="15" eb="17">
      <t>セイリョウ</t>
    </rPh>
    <rPh sb="17" eb="19">
      <t>インリョウ</t>
    </rPh>
    <rPh sb="20" eb="22">
      <t>セイヒョウ</t>
    </rPh>
    <rPh sb="33" eb="35">
      <t>ヤサイ</t>
    </rPh>
    <rPh sb="45" eb="47">
      <t>ノウシュク</t>
    </rPh>
    <rPh sb="47" eb="49">
      <t>カジュウ</t>
    </rPh>
    <rPh sb="50" eb="52">
      <t>テンネン</t>
    </rPh>
    <rPh sb="52" eb="54">
      <t>カジュウ</t>
    </rPh>
    <rPh sb="60" eb="63">
      <t>ショクリョウヒン</t>
    </rPh>
    <phoneticPr fontId="2"/>
  </si>
  <si>
    <t>飼料・有機質肥料</t>
    <phoneticPr fontId="34"/>
  </si>
  <si>
    <t>家畜・養魚用飼料、ペットフード、魚かす、動物性有機質肥料、植物性有機質肥料、たい肥</t>
    <rPh sb="0" eb="2">
      <t>カチク</t>
    </rPh>
    <rPh sb="3" eb="5">
      <t>ヨウギョ</t>
    </rPh>
    <rPh sb="5" eb="6">
      <t>ヨウ</t>
    </rPh>
    <rPh sb="6" eb="8">
      <t>シリョウ</t>
    </rPh>
    <rPh sb="16" eb="17">
      <t>サカナ</t>
    </rPh>
    <rPh sb="20" eb="23">
      <t>ドウブツセイ</t>
    </rPh>
    <rPh sb="23" eb="26">
      <t>ユウキシツ</t>
    </rPh>
    <rPh sb="26" eb="28">
      <t>ヒリョウ</t>
    </rPh>
    <rPh sb="29" eb="32">
      <t>ショクブツセイ</t>
    </rPh>
    <rPh sb="32" eb="35">
      <t>ユウキシツ</t>
    </rPh>
    <rPh sb="35" eb="37">
      <t>ヒリョウ</t>
    </rPh>
    <rPh sb="40" eb="41">
      <t>ヒ</t>
    </rPh>
    <phoneticPr fontId="2"/>
  </si>
  <si>
    <t>紡績糸</t>
    <rPh sb="0" eb="2">
      <t>ボウセキ</t>
    </rPh>
    <rPh sb="2" eb="3">
      <t>イト</t>
    </rPh>
    <phoneticPr fontId="2"/>
  </si>
  <si>
    <t>製糸（生糸、副蚕糸）、綿紡績糸、化学繊維紡績糸（ビスコース・スフ糸、キュプラ・スフ糸、アセテート、ナイロン、アクリル、ポリエステル）、毛紡績糸、ねん糸</t>
    <rPh sb="0" eb="2">
      <t>セイシ</t>
    </rPh>
    <rPh sb="3" eb="5">
      <t>キイト</t>
    </rPh>
    <rPh sb="6" eb="7">
      <t>フク</t>
    </rPh>
    <rPh sb="7" eb="8">
      <t>カイコ</t>
    </rPh>
    <rPh sb="8" eb="9">
      <t>イト</t>
    </rPh>
    <rPh sb="11" eb="12">
      <t>メン</t>
    </rPh>
    <rPh sb="12" eb="14">
      <t>ボウセキ</t>
    </rPh>
    <rPh sb="14" eb="15">
      <t>イト</t>
    </rPh>
    <rPh sb="16" eb="18">
      <t>カガク</t>
    </rPh>
    <rPh sb="18" eb="20">
      <t>センイ</t>
    </rPh>
    <rPh sb="20" eb="22">
      <t>ボウセキ</t>
    </rPh>
    <rPh sb="22" eb="23">
      <t>シ</t>
    </rPh>
    <rPh sb="32" eb="33">
      <t>イト</t>
    </rPh>
    <rPh sb="41" eb="42">
      <t>イト</t>
    </rPh>
    <rPh sb="67" eb="68">
      <t>ケ</t>
    </rPh>
    <rPh sb="68" eb="70">
      <t>ボウセキ</t>
    </rPh>
    <rPh sb="70" eb="71">
      <t>イト</t>
    </rPh>
    <rPh sb="74" eb="75">
      <t>シ</t>
    </rPh>
    <phoneticPr fontId="2"/>
  </si>
  <si>
    <t>綱・網、ロープ、漁網、組ひも</t>
    <rPh sb="0" eb="1">
      <t>ツナ</t>
    </rPh>
    <rPh sb="2" eb="3">
      <t>アミ</t>
    </rPh>
    <rPh sb="8" eb="9">
      <t>ギョ</t>
    </rPh>
    <rPh sb="9" eb="10">
      <t>アミ</t>
    </rPh>
    <rPh sb="11" eb="12">
      <t>クミ</t>
    </rPh>
    <phoneticPr fontId="2"/>
  </si>
  <si>
    <t>織物製・ニット製衣服</t>
    <rPh sb="0" eb="2">
      <t>オリモノ</t>
    </rPh>
    <rPh sb="2" eb="3">
      <t>セイ</t>
    </rPh>
    <rPh sb="7" eb="8">
      <t>セイ</t>
    </rPh>
    <rPh sb="8" eb="10">
      <t>イフク</t>
    </rPh>
    <phoneticPr fontId="2"/>
  </si>
  <si>
    <t>成人男子・少年服、成人女子・少女服、乳幼児服、シャツ、事務用・作業用・衛生用衣服、スポーツ用衣服、学生服、下着、寝着類、帯、和服、ショール、セーター、足袋類等</t>
    <rPh sb="0" eb="2">
      <t>セイジン</t>
    </rPh>
    <rPh sb="2" eb="4">
      <t>ダンシ</t>
    </rPh>
    <rPh sb="5" eb="7">
      <t>ショウネン</t>
    </rPh>
    <rPh sb="7" eb="8">
      <t>フク</t>
    </rPh>
    <rPh sb="9" eb="11">
      <t>セイジン</t>
    </rPh>
    <rPh sb="11" eb="13">
      <t>ジョシ</t>
    </rPh>
    <rPh sb="14" eb="16">
      <t>ショウジョ</t>
    </rPh>
    <rPh sb="16" eb="17">
      <t>フク</t>
    </rPh>
    <rPh sb="18" eb="21">
      <t>ニュウヨウジ</t>
    </rPh>
    <rPh sb="21" eb="22">
      <t>フク</t>
    </rPh>
    <rPh sb="27" eb="30">
      <t>ジムヨウ</t>
    </rPh>
    <rPh sb="31" eb="33">
      <t>サギョウ</t>
    </rPh>
    <rPh sb="33" eb="34">
      <t>ヨウ</t>
    </rPh>
    <rPh sb="35" eb="37">
      <t>エイセイ</t>
    </rPh>
    <rPh sb="37" eb="38">
      <t>ヨウ</t>
    </rPh>
    <rPh sb="38" eb="40">
      <t>イフク</t>
    </rPh>
    <rPh sb="45" eb="46">
      <t>ヨウ</t>
    </rPh>
    <rPh sb="46" eb="48">
      <t>イフク</t>
    </rPh>
    <rPh sb="49" eb="52">
      <t>ガクセイフク</t>
    </rPh>
    <rPh sb="53" eb="55">
      <t>シタギ</t>
    </rPh>
    <rPh sb="56" eb="57">
      <t>シン</t>
    </rPh>
    <rPh sb="57" eb="58">
      <t>チャク</t>
    </rPh>
    <rPh sb="58" eb="59">
      <t>ルイ</t>
    </rPh>
    <rPh sb="60" eb="61">
      <t>オビ</t>
    </rPh>
    <rPh sb="62" eb="64">
      <t>ワフク</t>
    </rPh>
    <rPh sb="75" eb="77">
      <t>タビ</t>
    </rPh>
    <rPh sb="77" eb="78">
      <t>ルイ</t>
    </rPh>
    <rPh sb="78" eb="79">
      <t>トウ</t>
    </rPh>
    <phoneticPr fontId="2"/>
  </si>
  <si>
    <t>帽子、ネクタイ、ハンカチ、スカーフ、マフラー、繊維製履物、毛皮製衣服、なめし革製衣服、繊維製履物</t>
    <rPh sb="0" eb="2">
      <t>ボウシ</t>
    </rPh>
    <rPh sb="23" eb="25">
      <t>センイ</t>
    </rPh>
    <rPh sb="25" eb="26">
      <t>セイ</t>
    </rPh>
    <rPh sb="26" eb="28">
      <t>ハキモノ</t>
    </rPh>
    <rPh sb="29" eb="31">
      <t>ケガワ</t>
    </rPh>
    <rPh sb="31" eb="32">
      <t>セイ</t>
    </rPh>
    <rPh sb="32" eb="34">
      <t>イフク</t>
    </rPh>
    <rPh sb="38" eb="39">
      <t>カワ</t>
    </rPh>
    <rPh sb="39" eb="40">
      <t>セイ</t>
    </rPh>
    <rPh sb="40" eb="42">
      <t>イフク</t>
    </rPh>
    <rPh sb="43" eb="45">
      <t>センイ</t>
    </rPh>
    <rPh sb="45" eb="46">
      <t>セイ</t>
    </rPh>
    <rPh sb="46" eb="48">
      <t>ハキモノ</t>
    </rPh>
    <phoneticPr fontId="2"/>
  </si>
  <si>
    <r>
      <t>シーツ、タオルケット、じゅうたん、タフテッドカーペット、床マット（繊維製）、毛布、帆布製品（テント）、カーテン、テーブルクロス、ふとん、まくら、クッション、ガーゼ、包帯、脱脂綿、ばんそうこう（布製）、衛生マスク、三角きん、眼帯、綿棒　</t>
    </r>
    <r>
      <rPr>
        <sz val="10"/>
        <color theme="9" tint="-0.249977111117893"/>
        <rFont val="ＭＳ ゴシック"/>
        <family val="3"/>
        <charset val="128"/>
      </rPr>
      <t>※縫いぐるみは「391 その他の製造工業製品」</t>
    </r>
    <rPh sb="28" eb="29">
      <t>ユカ</t>
    </rPh>
    <rPh sb="33" eb="35">
      <t>センイ</t>
    </rPh>
    <rPh sb="35" eb="36">
      <t>セイ</t>
    </rPh>
    <rPh sb="38" eb="40">
      <t>モウフ</t>
    </rPh>
    <rPh sb="41" eb="42">
      <t>ホ</t>
    </rPh>
    <rPh sb="42" eb="43">
      <t>ヌノ</t>
    </rPh>
    <rPh sb="43" eb="45">
      <t>セイヒン</t>
    </rPh>
    <rPh sb="82" eb="84">
      <t>ホウタイ</t>
    </rPh>
    <rPh sb="85" eb="88">
      <t>ダッシメン</t>
    </rPh>
    <rPh sb="96" eb="98">
      <t>ヌノセイ</t>
    </rPh>
    <rPh sb="100" eb="102">
      <t>エイセイ</t>
    </rPh>
    <rPh sb="106" eb="108">
      <t>サンカク</t>
    </rPh>
    <rPh sb="111" eb="113">
      <t>ガンタイ</t>
    </rPh>
    <rPh sb="114" eb="116">
      <t>メンボウ</t>
    </rPh>
    <rPh sb="118" eb="119">
      <t>ヌ</t>
    </rPh>
    <rPh sb="131" eb="132">
      <t>ホカ</t>
    </rPh>
    <rPh sb="133" eb="135">
      <t>セイゾウ</t>
    </rPh>
    <rPh sb="135" eb="137">
      <t>コウギョウ</t>
    </rPh>
    <rPh sb="137" eb="139">
      <t>セイヒン</t>
    </rPh>
    <phoneticPr fontId="2"/>
  </si>
  <si>
    <t>製材、合板・集成材、木材チップ</t>
    <rPh sb="0" eb="2">
      <t>セイザイ</t>
    </rPh>
    <rPh sb="3" eb="5">
      <t>ゴウハン</t>
    </rPh>
    <rPh sb="6" eb="9">
      <t>シュウセイザイ</t>
    </rPh>
    <rPh sb="10" eb="12">
      <t>モクザイ</t>
    </rPh>
    <phoneticPr fontId="2"/>
  </si>
  <si>
    <t>造作材、パーティクルボード、床柱、木箱、酒たる、おけ、コルク製品、げた、床板、せいろ</t>
    <rPh sb="0" eb="2">
      <t>ゾウサク</t>
    </rPh>
    <rPh sb="2" eb="3">
      <t>ザイ</t>
    </rPh>
    <rPh sb="14" eb="15">
      <t>ユカ</t>
    </rPh>
    <rPh sb="15" eb="16">
      <t>ハシラ</t>
    </rPh>
    <rPh sb="17" eb="18">
      <t>キ</t>
    </rPh>
    <rPh sb="18" eb="19">
      <t>ハコ</t>
    </rPh>
    <rPh sb="20" eb="21">
      <t>サケ</t>
    </rPh>
    <rPh sb="30" eb="32">
      <t>セイヒン</t>
    </rPh>
    <rPh sb="36" eb="38">
      <t>ユカイタ</t>
    </rPh>
    <phoneticPr fontId="2"/>
  </si>
  <si>
    <t>木製・金属製（机、テーブル、いす、流し台、調理台、ガス台、たんす、音響機器用キャビネット、すだれ、額縁、雨戸、ふすま）</t>
    <rPh sb="0" eb="2">
      <t>モクセイ</t>
    </rPh>
    <rPh sb="3" eb="6">
      <t>キンゾクセイ</t>
    </rPh>
    <rPh sb="7" eb="8">
      <t>ツクエ</t>
    </rPh>
    <rPh sb="17" eb="18">
      <t>ナガ</t>
    </rPh>
    <rPh sb="19" eb="20">
      <t>ダイ</t>
    </rPh>
    <rPh sb="21" eb="23">
      <t>チョウリ</t>
    </rPh>
    <rPh sb="23" eb="24">
      <t>ダイ</t>
    </rPh>
    <rPh sb="27" eb="28">
      <t>ダイ</t>
    </rPh>
    <rPh sb="33" eb="35">
      <t>オンキョウ</t>
    </rPh>
    <rPh sb="35" eb="37">
      <t>キキ</t>
    </rPh>
    <rPh sb="37" eb="38">
      <t>ヨウ</t>
    </rPh>
    <rPh sb="49" eb="51">
      <t>ガクブチ</t>
    </rPh>
    <rPh sb="52" eb="54">
      <t>アマド</t>
    </rPh>
    <phoneticPr fontId="2"/>
  </si>
  <si>
    <t>洋紙、和紙、コピー用紙、包装用紙、段ボール</t>
    <rPh sb="0" eb="2">
      <t>ヨウシ</t>
    </rPh>
    <rPh sb="3" eb="5">
      <t>ワシ</t>
    </rPh>
    <rPh sb="9" eb="11">
      <t>ヨウシ</t>
    </rPh>
    <rPh sb="12" eb="14">
      <t>ホウソウ</t>
    </rPh>
    <rPh sb="14" eb="16">
      <t>ヨウシ</t>
    </rPh>
    <rPh sb="17" eb="18">
      <t>ダン</t>
    </rPh>
    <phoneticPr fontId="2"/>
  </si>
  <si>
    <t>他
その</t>
    <rPh sb="0" eb="1">
      <t>ホカ</t>
    </rPh>
    <phoneticPr fontId="2"/>
  </si>
  <si>
    <t>石油化学系基礎製品</t>
    <rPh sb="4" eb="5">
      <t>ケイ</t>
    </rPh>
    <phoneticPr fontId="34"/>
  </si>
  <si>
    <t>有機化学工業製品
（石油化学系基礎製品・合成樹脂を除く）</t>
    <rPh sb="14" eb="15">
      <t>ケイ</t>
    </rPh>
    <rPh sb="20" eb="22">
      <t>ゴウセイ</t>
    </rPh>
    <rPh sb="22" eb="24">
      <t>ジュシ</t>
    </rPh>
    <rPh sb="25" eb="26">
      <t>ノゾ</t>
    </rPh>
    <phoneticPr fontId="2"/>
  </si>
  <si>
    <t>脂肪族中間物・環式中間物・合成染料・有機顔料</t>
    <rPh sb="0" eb="2">
      <t>シボウ</t>
    </rPh>
    <rPh sb="2" eb="3">
      <t>ゾク</t>
    </rPh>
    <rPh sb="3" eb="5">
      <t>チュウカン</t>
    </rPh>
    <rPh sb="5" eb="6">
      <t>ブツ</t>
    </rPh>
    <rPh sb="7" eb="8">
      <t>カン</t>
    </rPh>
    <rPh sb="8" eb="9">
      <t>シキ</t>
    </rPh>
    <rPh sb="9" eb="11">
      <t>チュウカン</t>
    </rPh>
    <rPh sb="11" eb="12">
      <t>ブツ</t>
    </rPh>
    <rPh sb="13" eb="15">
      <t>ゴウセイ</t>
    </rPh>
    <rPh sb="15" eb="17">
      <t>センリョウ</t>
    </rPh>
    <rPh sb="18" eb="20">
      <t>ユウキ</t>
    </rPh>
    <rPh sb="20" eb="22">
      <t>ガンリョウ</t>
    </rPh>
    <phoneticPr fontId="2"/>
  </si>
  <si>
    <t>合成オクタノール・ブタノール、酢酸、二塩化エチレン、アクリロニトリル、エチレングリコール、合成石炭酸、合成染料・有機顔料、テレフタル酸</t>
    <rPh sb="0" eb="2">
      <t>ゴウセイ</t>
    </rPh>
    <rPh sb="15" eb="17">
      <t>サクサン</t>
    </rPh>
    <rPh sb="18" eb="19">
      <t>ニ</t>
    </rPh>
    <rPh sb="19" eb="21">
      <t>エンカ</t>
    </rPh>
    <rPh sb="45" eb="47">
      <t>ゴウセイ</t>
    </rPh>
    <rPh sb="47" eb="50">
      <t>セキタンサン</t>
    </rPh>
    <rPh sb="51" eb="53">
      <t>ゴウセイ</t>
    </rPh>
    <rPh sb="53" eb="55">
      <t>センリョウ</t>
    </rPh>
    <rPh sb="56" eb="58">
      <t>ユウキ</t>
    </rPh>
    <rPh sb="58" eb="60">
      <t>ガンリョウ</t>
    </rPh>
    <rPh sb="66" eb="67">
      <t>サン</t>
    </rPh>
    <phoneticPr fontId="2"/>
  </si>
  <si>
    <t>精製メタノール、ホルマリン、塩化メチル、フロンガス、可塑剤、純ベンゼン、ナフタリン、エチルアルコール、ゴム老化防止剤</t>
    <rPh sb="0" eb="2">
      <t>セイセイ</t>
    </rPh>
    <rPh sb="14" eb="16">
      <t>エンカ</t>
    </rPh>
    <rPh sb="26" eb="27">
      <t>カ</t>
    </rPh>
    <rPh sb="28" eb="29">
      <t>ザイ</t>
    </rPh>
    <rPh sb="30" eb="31">
      <t>ジュン</t>
    </rPh>
    <rPh sb="53" eb="55">
      <t>ロウカ</t>
    </rPh>
    <rPh sb="55" eb="57">
      <t>ボウシ</t>
    </rPh>
    <rPh sb="57" eb="58">
      <t>ザイ</t>
    </rPh>
    <phoneticPr fontId="2"/>
  </si>
  <si>
    <t>化学最終製品(医薬品を除く)</t>
    <rPh sb="11" eb="12">
      <t>ノゾ</t>
    </rPh>
    <phoneticPr fontId="34"/>
  </si>
  <si>
    <t>油脂加工製品・界面活性剤</t>
    <rPh sb="0" eb="2">
      <t>ユシ</t>
    </rPh>
    <rPh sb="2" eb="4">
      <t>カコウ</t>
    </rPh>
    <rPh sb="4" eb="6">
      <t>セイヒン</t>
    </rPh>
    <rPh sb="7" eb="9">
      <t>カイメン</t>
    </rPh>
    <rPh sb="9" eb="12">
      <t>カッセイザイ</t>
    </rPh>
    <phoneticPr fontId="2"/>
  </si>
  <si>
    <t>石鹸、合成洗剤、界面活性剤</t>
    <rPh sb="0" eb="2">
      <t>セッケン</t>
    </rPh>
    <rPh sb="3" eb="5">
      <t>ゴウセイ</t>
    </rPh>
    <rPh sb="5" eb="7">
      <t>センザイ</t>
    </rPh>
    <rPh sb="8" eb="10">
      <t>カイメン</t>
    </rPh>
    <rPh sb="10" eb="13">
      <t>カッセイザイ</t>
    </rPh>
    <phoneticPr fontId="2"/>
  </si>
  <si>
    <t>化粧品・歯磨</t>
    <rPh sb="0" eb="3">
      <t>ケショウヒン</t>
    </rPh>
    <rPh sb="4" eb="6">
      <t>ハミガ</t>
    </rPh>
    <phoneticPr fontId="34"/>
  </si>
  <si>
    <t>化粧品、歯磨、香水、オーデコロン、シャンプー、リンス、養毛剤、クリーム、パック、口紅、髭そりクリーム、おしろい、日焼止め</t>
    <phoneticPr fontId="34"/>
  </si>
  <si>
    <r>
      <t>農薬、除草剤、殺虫剤、</t>
    </r>
    <r>
      <rPr>
        <sz val="10"/>
        <color theme="9" tint="-0.249977111117893"/>
        <rFont val="ＭＳ ゴシック"/>
        <family val="3"/>
        <charset val="128"/>
      </rPr>
      <t>※家庭用の殺虫剤等は「207 医薬品」</t>
    </r>
    <rPh sb="0" eb="2">
      <t>ノウヤク</t>
    </rPh>
    <rPh sb="3" eb="6">
      <t>ジョソウザイ</t>
    </rPh>
    <rPh sb="7" eb="9">
      <t>サッチュウ</t>
    </rPh>
    <rPh sb="9" eb="10">
      <t>ザイ</t>
    </rPh>
    <rPh sb="12" eb="15">
      <t>カテイヨウ</t>
    </rPh>
    <rPh sb="16" eb="19">
      <t>サッチュウザイ</t>
    </rPh>
    <rPh sb="19" eb="20">
      <t>トウ</t>
    </rPh>
    <rPh sb="26" eb="29">
      <t>イヤクヒン</t>
    </rPh>
    <phoneticPr fontId="2"/>
  </si>
  <si>
    <t>フィルム（写真、X線）、感光紙、ゼラチン、接着剤、クレンザー、ろうそく、ワックス、合成香料、修正液、ダイナマイト、導火線</t>
    <rPh sb="21" eb="23">
      <t>セッチャク</t>
    </rPh>
    <rPh sb="23" eb="24">
      <t>ザイ</t>
    </rPh>
    <rPh sb="41" eb="43">
      <t>ゴウセイ</t>
    </rPh>
    <rPh sb="43" eb="45">
      <t>コウリョウ</t>
    </rPh>
    <rPh sb="46" eb="49">
      <t>シュウセイエキ</t>
    </rPh>
    <rPh sb="57" eb="60">
      <t>ドウカセン</t>
    </rPh>
    <phoneticPr fontId="2"/>
  </si>
  <si>
    <t>炭製品石油石</t>
    <rPh sb="0" eb="1">
      <t>セキタン</t>
    </rPh>
    <rPh sb="1" eb="3">
      <t>セイヒン</t>
    </rPh>
    <rPh sb="3" eb="5">
      <t>セキユ</t>
    </rPh>
    <rPh sb="5" eb="6">
      <t>イシ</t>
    </rPh>
    <phoneticPr fontId="2"/>
  </si>
  <si>
    <r>
      <t>プラスチック製（ビニル袋、シート、IDカード、いすカバー、カーテン、自動車カバー、テーブルカバー、テント、粘着テープ、風呂敷、帽子、レインコート、ワッペン、板、棒、管、ホース、雨とい、スポンジ、断熱材（発砲製品）、発砲スチロール、カップラーメン容器、畳床、自動車ダッシュボード、ホイールキャップ、プッシュボタン、ネジ、家庭用風呂、浄化槽、パイプ、コンテナ、安全帽、海上用ブイ、カラーコーン、ヘルメット、納豆容器、薬瓶、水筒、洗剤・シャンプー容器、灯油缶、哺乳瓶、飲料容器、マヨネーズ容器、かご、箱、おけ、植木鉢、コップ、皿、食器、蠅たたき、洗濯ばさみ、風呂ふた、ようじ、レモン絞り器、キャッシュカード、消しゴム、人工芝、つり革、トイレ、歯ブラシ柄、ビニルテープ、湯たんぽ、まな板、ゴミ箱、ラッピングフィルム）、</t>
    </r>
    <r>
      <rPr>
        <sz val="10"/>
        <color theme="9" tint="-0.249977111117893"/>
        <rFont val="ＭＳ ゴシック"/>
        <family val="3"/>
        <charset val="128"/>
      </rPr>
      <t>※プラスチック製履物は「222 ゴム製品」</t>
    </r>
    <rPh sb="6" eb="7">
      <t>セイ</t>
    </rPh>
    <rPh sb="11" eb="12">
      <t>フクロ</t>
    </rPh>
    <rPh sb="34" eb="37">
      <t>ジドウシャ</t>
    </rPh>
    <rPh sb="53" eb="55">
      <t>ネンチャク</t>
    </rPh>
    <rPh sb="59" eb="62">
      <t>フロシキ</t>
    </rPh>
    <rPh sb="63" eb="65">
      <t>ボウシ</t>
    </rPh>
    <rPh sb="78" eb="79">
      <t>イタ</t>
    </rPh>
    <rPh sb="80" eb="81">
      <t>ボウ</t>
    </rPh>
    <rPh sb="82" eb="83">
      <t>カン</t>
    </rPh>
    <rPh sb="88" eb="89">
      <t>アメ</t>
    </rPh>
    <rPh sb="97" eb="100">
      <t>ダンネツザイ</t>
    </rPh>
    <rPh sb="101" eb="103">
      <t>ハッポウ</t>
    </rPh>
    <rPh sb="103" eb="105">
      <t>セイヒン</t>
    </rPh>
    <rPh sb="107" eb="109">
      <t>ハッポウ</t>
    </rPh>
    <rPh sb="122" eb="124">
      <t>ヨウキ</t>
    </rPh>
    <rPh sb="125" eb="126">
      <t>タタミ</t>
    </rPh>
    <rPh sb="126" eb="127">
      <t>ユカ</t>
    </rPh>
    <rPh sb="128" eb="131">
      <t>ジドウシャ</t>
    </rPh>
    <rPh sb="159" eb="162">
      <t>カテイヨウ</t>
    </rPh>
    <rPh sb="162" eb="164">
      <t>フロ</t>
    </rPh>
    <rPh sb="165" eb="168">
      <t>ジョウカソウ</t>
    </rPh>
    <rPh sb="178" eb="180">
      <t>アンゼン</t>
    </rPh>
    <rPh sb="180" eb="181">
      <t>ボウ</t>
    </rPh>
    <rPh sb="182" eb="185">
      <t>カイジョウヨウ</t>
    </rPh>
    <rPh sb="201" eb="203">
      <t>ナットウ</t>
    </rPh>
    <rPh sb="203" eb="205">
      <t>ヨウキ</t>
    </rPh>
    <rPh sb="206" eb="207">
      <t>クスリ</t>
    </rPh>
    <rPh sb="207" eb="208">
      <t>ビン</t>
    </rPh>
    <rPh sb="209" eb="211">
      <t>スイトウ</t>
    </rPh>
    <rPh sb="212" eb="214">
      <t>センザイ</t>
    </rPh>
    <rPh sb="220" eb="222">
      <t>ヨウキ</t>
    </rPh>
    <rPh sb="223" eb="225">
      <t>トウユ</t>
    </rPh>
    <rPh sb="225" eb="226">
      <t>カン</t>
    </rPh>
    <rPh sb="227" eb="229">
      <t>ホニュウ</t>
    </rPh>
    <rPh sb="229" eb="230">
      <t>ビン</t>
    </rPh>
    <rPh sb="231" eb="233">
      <t>インリョウ</t>
    </rPh>
    <rPh sb="233" eb="235">
      <t>ヨウキ</t>
    </rPh>
    <rPh sb="241" eb="243">
      <t>ヨウキ</t>
    </rPh>
    <rPh sb="247" eb="248">
      <t>ハコ</t>
    </rPh>
    <rPh sb="252" eb="255">
      <t>ウエキバチ</t>
    </rPh>
    <rPh sb="260" eb="261">
      <t>サラ</t>
    </rPh>
    <rPh sb="262" eb="264">
      <t>ショッキ</t>
    </rPh>
    <rPh sb="265" eb="266">
      <t>ハエ</t>
    </rPh>
    <rPh sb="270" eb="272">
      <t>センタク</t>
    </rPh>
    <rPh sb="276" eb="278">
      <t>フロ</t>
    </rPh>
    <rPh sb="288" eb="289">
      <t>シボ</t>
    </rPh>
    <rPh sb="290" eb="291">
      <t>キ</t>
    </rPh>
    <rPh sb="301" eb="302">
      <t>ケ</t>
    </rPh>
    <rPh sb="306" eb="308">
      <t>ジンコウ</t>
    </rPh>
    <rPh sb="308" eb="309">
      <t>シバ</t>
    </rPh>
    <rPh sb="312" eb="313">
      <t>カワ</t>
    </rPh>
    <rPh sb="318" eb="319">
      <t>ハ</t>
    </rPh>
    <rPh sb="322" eb="323">
      <t>エ</t>
    </rPh>
    <rPh sb="331" eb="332">
      <t>ユ</t>
    </rPh>
    <rPh sb="338" eb="339">
      <t>イタ</t>
    </rPh>
    <rPh sb="342" eb="343">
      <t>バコ</t>
    </rPh>
    <rPh sb="362" eb="363">
      <t>セイ</t>
    </rPh>
    <rPh sb="363" eb="365">
      <t>ハキモノ</t>
    </rPh>
    <rPh sb="373" eb="375">
      <t>セイヒン</t>
    </rPh>
    <phoneticPr fontId="2"/>
  </si>
  <si>
    <t>なめし革・革製品・毛皮</t>
    <rPh sb="5" eb="6">
      <t>カワ</t>
    </rPh>
    <rPh sb="6" eb="8">
      <t>セイヒン</t>
    </rPh>
    <phoneticPr fontId="34"/>
  </si>
  <si>
    <t>なめし革・革製品・毛皮</t>
    <rPh sb="3" eb="4">
      <t>カワ</t>
    </rPh>
    <rPh sb="5" eb="6">
      <t>カワ</t>
    </rPh>
    <rPh sb="6" eb="8">
      <t>セイヒン</t>
    </rPh>
    <rPh sb="9" eb="11">
      <t>ケガワ</t>
    </rPh>
    <phoneticPr fontId="2"/>
  </si>
  <si>
    <t>タイル、便器、水槽、浴槽、電気絶縁材料、管、耐熱製品、ビーカー、置物、玩具、急す、皿、コップ、食器、瀬戸物、茶碗、とっくり、土瓶、はしおき、植木鉢、すりばち、壺、かめ、花器、灰皿、たこつぼ、とうろう、湯たんぽ、ネームプレート、がい子</t>
    <rPh sb="4" eb="6">
      <t>ベンキ</t>
    </rPh>
    <rPh sb="7" eb="9">
      <t>スイソウ</t>
    </rPh>
    <rPh sb="10" eb="12">
      <t>ヨクソウ</t>
    </rPh>
    <rPh sb="13" eb="15">
      <t>デンキ</t>
    </rPh>
    <rPh sb="15" eb="17">
      <t>ゼツエン</t>
    </rPh>
    <rPh sb="17" eb="19">
      <t>ザイリョウ</t>
    </rPh>
    <rPh sb="20" eb="21">
      <t>カン</t>
    </rPh>
    <rPh sb="22" eb="24">
      <t>タイネツ</t>
    </rPh>
    <rPh sb="24" eb="26">
      <t>セイヒン</t>
    </rPh>
    <rPh sb="32" eb="34">
      <t>オキモノ</t>
    </rPh>
    <rPh sb="35" eb="37">
      <t>ガング</t>
    </rPh>
    <rPh sb="38" eb="39">
      <t>キュウ</t>
    </rPh>
    <rPh sb="41" eb="42">
      <t>サラ</t>
    </rPh>
    <rPh sb="46" eb="47">
      <t>ショッキ</t>
    </rPh>
    <rPh sb="47" eb="49">
      <t>ショッキ</t>
    </rPh>
    <rPh sb="50" eb="53">
      <t>セトモノ</t>
    </rPh>
    <rPh sb="54" eb="56">
      <t>チャワン</t>
    </rPh>
    <rPh sb="62" eb="64">
      <t>ドビン</t>
    </rPh>
    <rPh sb="70" eb="72">
      <t>ウエキ</t>
    </rPh>
    <rPh sb="72" eb="73">
      <t>ハチ</t>
    </rPh>
    <rPh sb="79" eb="80">
      <t>ツボ</t>
    </rPh>
    <rPh sb="84" eb="86">
      <t>カキ</t>
    </rPh>
    <rPh sb="87" eb="89">
      <t>ハイザラ</t>
    </rPh>
    <rPh sb="100" eb="101">
      <t>ユ</t>
    </rPh>
    <rPh sb="115" eb="116">
      <t>シ</t>
    </rPh>
    <phoneticPr fontId="2"/>
  </si>
  <si>
    <t>普通鋼形鋼、普通鋼鋼板、普通鋼鋼帯、普通鋼小棒</t>
    <rPh sb="0" eb="2">
      <t>フツウ</t>
    </rPh>
    <rPh sb="2" eb="3">
      <t>コウ</t>
    </rPh>
    <rPh sb="3" eb="4">
      <t>カタチ</t>
    </rPh>
    <rPh sb="4" eb="5">
      <t>コウ</t>
    </rPh>
    <rPh sb="6" eb="8">
      <t>フツウ</t>
    </rPh>
    <phoneticPr fontId="2"/>
  </si>
  <si>
    <t>鋳鍛造品（鉄)</t>
    <rPh sb="5" eb="6">
      <t>テツ</t>
    </rPh>
    <phoneticPr fontId="34"/>
  </si>
  <si>
    <t>鋳鍛造品(鉄)</t>
    <rPh sb="5" eb="6">
      <t>テツ</t>
    </rPh>
    <phoneticPr fontId="34"/>
  </si>
  <si>
    <t>建設用・建築用金属製品</t>
    <rPh sb="2" eb="3">
      <t>ヨウ</t>
    </rPh>
    <phoneticPr fontId="34"/>
  </si>
  <si>
    <t>ガス・石油機器・暖房・調理装置</t>
    <rPh sb="3" eb="5">
      <t>セキユ</t>
    </rPh>
    <rPh sb="5" eb="7">
      <t>キキ</t>
    </rPh>
    <rPh sb="8" eb="10">
      <t>ダンボウ</t>
    </rPh>
    <rPh sb="11" eb="13">
      <t>チョウリ</t>
    </rPh>
    <rPh sb="13" eb="15">
      <t>ソウチ</t>
    </rPh>
    <phoneticPr fontId="2"/>
  </si>
  <si>
    <t>ろ過機器、分離機器、熱交換器、かくはん機、溶解機、蒸留機器、乳化機、集じん機器、鋳造機械、ダイカストマシン、プラスチック加工機械、押出成形機</t>
    <rPh sb="1" eb="2">
      <t>カ</t>
    </rPh>
    <rPh sb="2" eb="4">
      <t>キキ</t>
    </rPh>
    <rPh sb="5" eb="7">
      <t>ブンリ</t>
    </rPh>
    <rPh sb="7" eb="9">
      <t>キキ</t>
    </rPh>
    <rPh sb="10" eb="14">
      <t>ネツコウカンキ</t>
    </rPh>
    <rPh sb="19" eb="20">
      <t>キ</t>
    </rPh>
    <rPh sb="21" eb="23">
      <t>ヨウカイ</t>
    </rPh>
    <rPh sb="23" eb="24">
      <t>キ</t>
    </rPh>
    <rPh sb="25" eb="27">
      <t>ジョウリュウ</t>
    </rPh>
    <rPh sb="27" eb="29">
      <t>キキ</t>
    </rPh>
    <rPh sb="30" eb="31">
      <t>ニュウ</t>
    </rPh>
    <rPh sb="31" eb="32">
      <t>カ</t>
    </rPh>
    <rPh sb="32" eb="33">
      <t>キ</t>
    </rPh>
    <rPh sb="34" eb="35">
      <t>シュウ</t>
    </rPh>
    <rPh sb="37" eb="38">
      <t>キ</t>
    </rPh>
    <rPh sb="38" eb="39">
      <t>キ</t>
    </rPh>
    <rPh sb="40" eb="42">
      <t>チュウゾウ</t>
    </rPh>
    <rPh sb="42" eb="44">
      <t>キカイ</t>
    </rPh>
    <rPh sb="60" eb="62">
      <t>カコウ</t>
    </rPh>
    <rPh sb="62" eb="64">
      <t>キカイ</t>
    </rPh>
    <rPh sb="65" eb="67">
      <t>オシダシ</t>
    </rPh>
    <rPh sb="67" eb="70">
      <t>セイケイキ</t>
    </rPh>
    <phoneticPr fontId="2"/>
  </si>
  <si>
    <t>サービス用機器・娯楽用機器</t>
    <rPh sb="4" eb="5">
      <t>ヨウ</t>
    </rPh>
    <rPh sb="5" eb="7">
      <t>キキ</t>
    </rPh>
    <rPh sb="8" eb="11">
      <t>ゴラクヨウ</t>
    </rPh>
    <rPh sb="11" eb="13">
      <t>キキ</t>
    </rPh>
    <phoneticPr fontId="2"/>
  </si>
  <si>
    <r>
      <t>医療用機械器具・装置、病院用器具・装置、歯科用機械器具・装置、動物用医療機械器具、医療用品、歯科材料、</t>
    </r>
    <r>
      <rPr>
        <sz val="10"/>
        <color theme="9" tint="-0.249977111117893"/>
        <rFont val="ＭＳ ゴシック"/>
        <family val="3"/>
        <charset val="128"/>
      </rPr>
      <t>※医療用のX線装置、電子応用装置及びレーザー用装置は、「333 電子応用装置・電気計測器」</t>
    </r>
    <rPh sb="0" eb="3">
      <t>イリョウヨウ</t>
    </rPh>
    <rPh sb="3" eb="5">
      <t>キカイ</t>
    </rPh>
    <rPh sb="5" eb="7">
      <t>キグ</t>
    </rPh>
    <rPh sb="8" eb="10">
      <t>ソウチ</t>
    </rPh>
    <rPh sb="11" eb="14">
      <t>ビョウインヨウ</t>
    </rPh>
    <rPh sb="14" eb="16">
      <t>キグ</t>
    </rPh>
    <rPh sb="17" eb="19">
      <t>ソウチ</t>
    </rPh>
    <rPh sb="20" eb="22">
      <t>シカ</t>
    </rPh>
    <rPh sb="22" eb="23">
      <t>ヨウ</t>
    </rPh>
    <rPh sb="23" eb="25">
      <t>キカイ</t>
    </rPh>
    <rPh sb="25" eb="27">
      <t>キグ</t>
    </rPh>
    <rPh sb="28" eb="30">
      <t>ソウチ</t>
    </rPh>
    <rPh sb="31" eb="34">
      <t>ドウブツヨウ</t>
    </rPh>
    <rPh sb="34" eb="36">
      <t>イリョウ</t>
    </rPh>
    <rPh sb="36" eb="38">
      <t>キカイ</t>
    </rPh>
    <rPh sb="38" eb="40">
      <t>キグ</t>
    </rPh>
    <rPh sb="41" eb="43">
      <t>イリョウ</t>
    </rPh>
    <rPh sb="43" eb="45">
      <t>ヨウヒン</t>
    </rPh>
    <rPh sb="46" eb="48">
      <t>シカ</t>
    </rPh>
    <rPh sb="48" eb="50">
      <t>ザイリョウ</t>
    </rPh>
    <rPh sb="52" eb="55">
      <t>イリョウヨウ</t>
    </rPh>
    <rPh sb="57" eb="58">
      <t>セン</t>
    </rPh>
    <rPh sb="58" eb="60">
      <t>ソウチ</t>
    </rPh>
    <rPh sb="61" eb="63">
      <t>デンシ</t>
    </rPh>
    <rPh sb="63" eb="65">
      <t>オウヨウ</t>
    </rPh>
    <rPh sb="65" eb="67">
      <t>ソウチ</t>
    </rPh>
    <rPh sb="67" eb="68">
      <t>オヨ</t>
    </rPh>
    <rPh sb="73" eb="74">
      <t>ヨウ</t>
    </rPh>
    <rPh sb="74" eb="76">
      <t>ソウチ</t>
    </rPh>
    <rPh sb="83" eb="85">
      <t>デンシ</t>
    </rPh>
    <rPh sb="85" eb="87">
      <t>オウヨウ</t>
    </rPh>
    <rPh sb="87" eb="89">
      <t>ソウチ</t>
    </rPh>
    <rPh sb="90" eb="92">
      <t>デンキ</t>
    </rPh>
    <rPh sb="92" eb="95">
      <t>ケイソクキ</t>
    </rPh>
    <phoneticPr fontId="2"/>
  </si>
  <si>
    <r>
      <t>LEDランプ、超小型電動機（３W未満）、SDメモリカード、メモリスティック、カセットテープ・ビデオテープ（録音録画用）、CD・DVD・BD・MO（録音録画用）、光磁気ディスク、抵抗器、コンデンサ、トランス、スイッチ、コネクタ、磁気ヘッド、小型モータ（超音波モータ、サーボモータ）、リレー、</t>
    </r>
    <r>
      <rPr>
        <sz val="10"/>
        <color theme="9" tint="-0.249977111117893"/>
        <rFont val="ＭＳ ゴシック"/>
        <family val="3"/>
        <charset val="128"/>
      </rPr>
      <t>※記録済のCD・DVD・テープは「391 その他の製造工業製品」</t>
    </r>
    <rPh sb="7" eb="8">
      <t>チョウ</t>
    </rPh>
    <rPh sb="8" eb="10">
      <t>コガタ</t>
    </rPh>
    <rPh sb="10" eb="13">
      <t>デンドウキ</t>
    </rPh>
    <rPh sb="16" eb="18">
      <t>ミマン</t>
    </rPh>
    <phoneticPr fontId="2"/>
  </si>
  <si>
    <t>発電機器、電動機、変圧器、変成器、避雷針、配電盤、監視制御装置、分電盤、配線器具（小型開閉器、スイッチ、アダプタ、ソケット、コネクタ、コンセント、タップ、プラグ、ヒューズ、端子）、内燃機関電装品（充電発電機、自動車交流発電機、磁石発電機、コイル、スパークプラグ）、アーク溶接機、コンデンサ、電気炉、電熱装置</t>
    <rPh sb="5" eb="8">
      <t>デンドウキ</t>
    </rPh>
    <rPh sb="9" eb="12">
      <t>ヘンアツキ</t>
    </rPh>
    <rPh sb="13" eb="15">
      <t>ヘンセイ</t>
    </rPh>
    <rPh sb="15" eb="16">
      <t>キ</t>
    </rPh>
    <rPh sb="17" eb="20">
      <t>ヒライシン</t>
    </rPh>
    <rPh sb="21" eb="24">
      <t>ハイデンバン</t>
    </rPh>
    <rPh sb="25" eb="27">
      <t>カンシ</t>
    </rPh>
    <rPh sb="27" eb="29">
      <t>セイギョ</t>
    </rPh>
    <rPh sb="29" eb="31">
      <t>ソウチ</t>
    </rPh>
    <rPh sb="32" eb="33">
      <t>ブン</t>
    </rPh>
    <rPh sb="33" eb="34">
      <t>デン</t>
    </rPh>
    <rPh sb="34" eb="35">
      <t>バン</t>
    </rPh>
    <rPh sb="36" eb="38">
      <t>ハイセン</t>
    </rPh>
    <rPh sb="38" eb="40">
      <t>キグ</t>
    </rPh>
    <rPh sb="41" eb="43">
      <t>コガタ</t>
    </rPh>
    <rPh sb="43" eb="46">
      <t>カイヘイキ</t>
    </rPh>
    <rPh sb="86" eb="88">
      <t>タンシ</t>
    </rPh>
    <rPh sb="90" eb="92">
      <t>ナイネン</t>
    </rPh>
    <rPh sb="92" eb="94">
      <t>キカン</t>
    </rPh>
    <rPh sb="94" eb="97">
      <t>デンソウヒン</t>
    </rPh>
    <rPh sb="98" eb="100">
      <t>ジュウデン</t>
    </rPh>
    <rPh sb="100" eb="103">
      <t>ハツデンキ</t>
    </rPh>
    <rPh sb="104" eb="107">
      <t>ジドウシャ</t>
    </rPh>
    <rPh sb="107" eb="109">
      <t>コウリュウ</t>
    </rPh>
    <rPh sb="109" eb="112">
      <t>ハツデンキ</t>
    </rPh>
    <rPh sb="113" eb="115">
      <t>ジシャク</t>
    </rPh>
    <rPh sb="115" eb="118">
      <t>ハツデンキ</t>
    </rPh>
    <rPh sb="135" eb="137">
      <t>ヨウセツ</t>
    </rPh>
    <rPh sb="137" eb="138">
      <t>キ</t>
    </rPh>
    <rPh sb="145" eb="147">
      <t>デンキ</t>
    </rPh>
    <rPh sb="147" eb="148">
      <t>ロ</t>
    </rPh>
    <rPh sb="149" eb="151">
      <t>デンネツ</t>
    </rPh>
    <rPh sb="151" eb="153">
      <t>ソウチ</t>
    </rPh>
    <phoneticPr fontId="2"/>
  </si>
  <si>
    <t>エアコン（家庭用）、電子レンジ、電気がま、ジャーポット、電気冷蔵庫、食器洗い機、クッキングヒーター、空調、扇風機、空気清浄機、電気アイロン、電気掃除機、換気扇、除湿機、加湿器、電気洗濯機、乾燥機、電気温水洗浄便座、電気カミソリ、電気ストーブ、電気カーペット、電気マッサージ器具、電動歯ブラシ、芝刈機、ファンヒータ、こんろ、ジューサ、トースター、ホットプレート、こたつ、電気ばりかん、ドライヤー</t>
    <rPh sb="5" eb="8">
      <t>カテイヨウ</t>
    </rPh>
    <rPh sb="10" eb="12">
      <t>デンシ</t>
    </rPh>
    <rPh sb="16" eb="18">
      <t>デンキ</t>
    </rPh>
    <rPh sb="28" eb="30">
      <t>デンキ</t>
    </rPh>
    <rPh sb="30" eb="33">
      <t>レイゾウコ</t>
    </rPh>
    <rPh sb="34" eb="36">
      <t>ショッキ</t>
    </rPh>
    <rPh sb="36" eb="37">
      <t>アラ</t>
    </rPh>
    <rPh sb="50" eb="52">
      <t>クウチョウ</t>
    </rPh>
    <rPh sb="53" eb="56">
      <t>センプウキ</t>
    </rPh>
    <rPh sb="57" eb="59">
      <t>クウキ</t>
    </rPh>
    <rPh sb="59" eb="61">
      <t>セイジョウ</t>
    </rPh>
    <rPh sb="61" eb="62">
      <t>キ</t>
    </rPh>
    <rPh sb="63" eb="65">
      <t>デンキ</t>
    </rPh>
    <rPh sb="70" eb="72">
      <t>デンキ</t>
    </rPh>
    <rPh sb="72" eb="75">
      <t>ソウジキ</t>
    </rPh>
    <rPh sb="76" eb="79">
      <t>カンキセン</t>
    </rPh>
    <rPh sb="80" eb="83">
      <t>ジョシツキ</t>
    </rPh>
    <rPh sb="84" eb="86">
      <t>カシツ</t>
    </rPh>
    <rPh sb="86" eb="87">
      <t>キ</t>
    </rPh>
    <rPh sb="88" eb="90">
      <t>デンキ</t>
    </rPh>
    <rPh sb="90" eb="93">
      <t>センタクキ</t>
    </rPh>
    <rPh sb="94" eb="97">
      <t>カンソウキ</t>
    </rPh>
    <rPh sb="98" eb="100">
      <t>デンキ</t>
    </rPh>
    <rPh sb="100" eb="102">
      <t>オンスイ</t>
    </rPh>
    <rPh sb="102" eb="104">
      <t>センジョウ</t>
    </rPh>
    <rPh sb="104" eb="106">
      <t>ベンザ</t>
    </rPh>
    <rPh sb="107" eb="109">
      <t>デンキ</t>
    </rPh>
    <rPh sb="114" eb="116">
      <t>デンキ</t>
    </rPh>
    <rPh sb="121" eb="123">
      <t>デンキ</t>
    </rPh>
    <rPh sb="129" eb="131">
      <t>デンキ</t>
    </rPh>
    <rPh sb="136" eb="138">
      <t>キグ</t>
    </rPh>
    <rPh sb="139" eb="141">
      <t>デンドウ</t>
    </rPh>
    <rPh sb="141" eb="142">
      <t>ハ</t>
    </rPh>
    <rPh sb="146" eb="148">
      <t>シバカリ</t>
    </rPh>
    <rPh sb="148" eb="149">
      <t>キ</t>
    </rPh>
    <rPh sb="184" eb="186">
      <t>デンキ</t>
    </rPh>
    <phoneticPr fontId="2"/>
  </si>
  <si>
    <t>X線装置、CTスキャン装置、魚群探知機、超音波探知機、ビデオ録画装置（家庭用以外）、カラオケ装置、異物検査装置、電子顕微鏡、結石破砕装置、ペースメーカー、ガイガー計測器、赤外線カメラ、ビデオプロジェクター、レーザ装置、X線カメラ</t>
    <rPh sb="1" eb="2">
      <t>セン</t>
    </rPh>
    <rPh sb="2" eb="4">
      <t>ソウチ</t>
    </rPh>
    <rPh sb="11" eb="13">
      <t>ソウチ</t>
    </rPh>
    <rPh sb="14" eb="16">
      <t>ギョグン</t>
    </rPh>
    <rPh sb="16" eb="19">
      <t>タンチキ</t>
    </rPh>
    <rPh sb="20" eb="23">
      <t>チョウオンパ</t>
    </rPh>
    <rPh sb="23" eb="26">
      <t>タンチキ</t>
    </rPh>
    <rPh sb="30" eb="32">
      <t>ロクガ</t>
    </rPh>
    <rPh sb="32" eb="34">
      <t>ソウチ</t>
    </rPh>
    <rPh sb="35" eb="38">
      <t>カテイヨウ</t>
    </rPh>
    <rPh sb="38" eb="40">
      <t>イガイ</t>
    </rPh>
    <rPh sb="46" eb="48">
      <t>ソウチ</t>
    </rPh>
    <rPh sb="49" eb="51">
      <t>イブツ</t>
    </rPh>
    <rPh sb="51" eb="53">
      <t>ケンサ</t>
    </rPh>
    <rPh sb="53" eb="55">
      <t>ソウチ</t>
    </rPh>
    <rPh sb="56" eb="58">
      <t>デンシ</t>
    </rPh>
    <rPh sb="58" eb="61">
      <t>ケンビキョウ</t>
    </rPh>
    <rPh sb="62" eb="64">
      <t>ケッセキ</t>
    </rPh>
    <rPh sb="64" eb="65">
      <t>ハ</t>
    </rPh>
    <rPh sb="65" eb="66">
      <t>クダ</t>
    </rPh>
    <rPh sb="66" eb="68">
      <t>ソウチ</t>
    </rPh>
    <rPh sb="81" eb="84">
      <t>ケイソクキ</t>
    </rPh>
    <rPh sb="85" eb="88">
      <t>セキガイセン</t>
    </rPh>
    <rPh sb="106" eb="108">
      <t>ソウチ</t>
    </rPh>
    <rPh sb="110" eb="111">
      <t>セン</t>
    </rPh>
    <phoneticPr fontId="2"/>
  </si>
  <si>
    <r>
      <t>電球（一般電球、自動車用電球、紫外線ランプ、蛍光ランプ、クリスマスツリー用電球、水銀灯、写真閃光用電球、信号用電球）、電気照明器具（白熱電灯器具、蛍光灯器具、水銀灯器具、ヘッドライト、サーチライト）、電池（マンガン乾電池、アルカリマンガン乾電池、鉛蓄電池、リチウムイオン蓄電池、自動車用バッテリー）、太陽電池、導入線、ニクロム線、電球口金、リードフレーム、シリコンウエハ、フィラメント、永久磁石、取付具、</t>
    </r>
    <r>
      <rPr>
        <sz val="10"/>
        <color theme="9" tint="-0.249977111117893"/>
        <rFont val="ＭＳ ゴシック"/>
        <family val="3"/>
        <charset val="128"/>
      </rPr>
      <t>※LEDランプは、「329 その他の電子部品」</t>
    </r>
    <rPh sb="0" eb="2">
      <t>デンキュウ</t>
    </rPh>
    <rPh sb="3" eb="5">
      <t>イッパン</t>
    </rPh>
    <rPh sb="5" eb="7">
      <t>デンキュウ</t>
    </rPh>
    <rPh sb="8" eb="12">
      <t>ジドウシャヨウ</t>
    </rPh>
    <rPh sb="12" eb="14">
      <t>デンキュウ</t>
    </rPh>
    <rPh sb="15" eb="18">
      <t>シガイセン</t>
    </rPh>
    <rPh sb="22" eb="24">
      <t>ケイコウ</t>
    </rPh>
    <rPh sb="36" eb="37">
      <t>ヨウ</t>
    </rPh>
    <rPh sb="37" eb="39">
      <t>デンキュウ</t>
    </rPh>
    <rPh sb="40" eb="43">
      <t>スイギントウ</t>
    </rPh>
    <rPh sb="44" eb="46">
      <t>シャシン</t>
    </rPh>
    <rPh sb="46" eb="48">
      <t>センコウ</t>
    </rPh>
    <rPh sb="48" eb="49">
      <t>ヨウ</t>
    </rPh>
    <rPh sb="49" eb="51">
      <t>デンキュウ</t>
    </rPh>
    <rPh sb="52" eb="55">
      <t>シンゴウヨウ</t>
    </rPh>
    <rPh sb="55" eb="57">
      <t>デンキュウ</t>
    </rPh>
    <rPh sb="59" eb="61">
      <t>デンキ</t>
    </rPh>
    <rPh sb="61" eb="63">
      <t>ショウメイ</t>
    </rPh>
    <rPh sb="63" eb="65">
      <t>キグ</t>
    </rPh>
    <rPh sb="66" eb="68">
      <t>ハクネツ</t>
    </rPh>
    <rPh sb="68" eb="70">
      <t>デントウ</t>
    </rPh>
    <rPh sb="70" eb="72">
      <t>キグ</t>
    </rPh>
    <rPh sb="73" eb="76">
      <t>ケイコウトウ</t>
    </rPh>
    <rPh sb="76" eb="78">
      <t>キグ</t>
    </rPh>
    <rPh sb="79" eb="82">
      <t>スイギントウ</t>
    </rPh>
    <rPh sb="82" eb="84">
      <t>キグ</t>
    </rPh>
    <rPh sb="100" eb="102">
      <t>デンチ</t>
    </rPh>
    <rPh sb="107" eb="110">
      <t>カンデンチ</t>
    </rPh>
    <rPh sb="119" eb="122">
      <t>カンデンチ</t>
    </rPh>
    <rPh sb="123" eb="124">
      <t>ナマリ</t>
    </rPh>
    <rPh sb="124" eb="127">
      <t>チクデンチ</t>
    </rPh>
    <rPh sb="135" eb="138">
      <t>チクデンチ</t>
    </rPh>
    <rPh sb="139" eb="143">
      <t>ジドウシャヨウ</t>
    </rPh>
    <rPh sb="150" eb="152">
      <t>タイヨウ</t>
    </rPh>
    <rPh sb="152" eb="154">
      <t>デンチ</t>
    </rPh>
    <rPh sb="155" eb="157">
      <t>ドウニュウ</t>
    </rPh>
    <rPh sb="157" eb="158">
      <t>セン</t>
    </rPh>
    <rPh sb="163" eb="164">
      <t>セン</t>
    </rPh>
    <rPh sb="165" eb="167">
      <t>デンキュウ</t>
    </rPh>
    <rPh sb="167" eb="168">
      <t>クチ</t>
    </rPh>
    <rPh sb="168" eb="169">
      <t>キン</t>
    </rPh>
    <rPh sb="193" eb="195">
      <t>エイキュウ</t>
    </rPh>
    <rPh sb="195" eb="197">
      <t>ジシャク</t>
    </rPh>
    <rPh sb="198" eb="200">
      <t>トリツケ</t>
    </rPh>
    <rPh sb="200" eb="201">
      <t>グ</t>
    </rPh>
    <rPh sb="218" eb="219">
      <t>ホカ</t>
    </rPh>
    <rPh sb="220" eb="222">
      <t>デンシ</t>
    </rPh>
    <rPh sb="222" eb="224">
      <t>ブヒン</t>
    </rPh>
    <phoneticPr fontId="2"/>
  </si>
  <si>
    <t>情報通信機器</t>
    <rPh sb="0" eb="2">
      <t>ジョウホウ</t>
    </rPh>
    <rPh sb="2" eb="4">
      <t>ツウシン</t>
    </rPh>
    <rPh sb="4" eb="6">
      <t>キキ</t>
    </rPh>
    <phoneticPr fontId="2"/>
  </si>
  <si>
    <t>通信・映像・音響機器</t>
    <rPh sb="0" eb="2">
      <t>ツウシン</t>
    </rPh>
    <rPh sb="3" eb="5">
      <t>エイゾウ</t>
    </rPh>
    <rPh sb="6" eb="8">
      <t>オンキョウ</t>
    </rPh>
    <rPh sb="8" eb="10">
      <t>キキ</t>
    </rPh>
    <phoneticPr fontId="2"/>
  </si>
  <si>
    <t>電話機、交換機、インターホン、ファクシミリ、テレビ会議電話装置、モデム、携帯電話、PHS、カーナビ、ラジオ・TV放送装置、携帯用通信装置、GPS、ETC、ラジオ・TV受信装置、交通信号保安装置、火災報知設備、防犯警備装置、発光信号装置、ガス警報器</t>
    <rPh sb="0" eb="3">
      <t>デンワキ</t>
    </rPh>
    <rPh sb="4" eb="6">
      <t>コウカン</t>
    </rPh>
    <rPh sb="6" eb="7">
      <t>キ</t>
    </rPh>
    <rPh sb="25" eb="27">
      <t>カイギ</t>
    </rPh>
    <rPh sb="27" eb="29">
      <t>デンワ</t>
    </rPh>
    <rPh sb="29" eb="31">
      <t>ソウチ</t>
    </rPh>
    <rPh sb="36" eb="38">
      <t>ケイタイ</t>
    </rPh>
    <rPh sb="38" eb="40">
      <t>デンワ</t>
    </rPh>
    <rPh sb="56" eb="58">
      <t>ホウソウ</t>
    </rPh>
    <rPh sb="58" eb="60">
      <t>ソウチ</t>
    </rPh>
    <rPh sb="61" eb="64">
      <t>ケイタイヨウ</t>
    </rPh>
    <rPh sb="64" eb="66">
      <t>ツウシン</t>
    </rPh>
    <rPh sb="66" eb="68">
      <t>ソウチ</t>
    </rPh>
    <rPh sb="83" eb="85">
      <t>ジュシン</t>
    </rPh>
    <rPh sb="85" eb="87">
      <t>ソウチ</t>
    </rPh>
    <rPh sb="88" eb="90">
      <t>コウツウ</t>
    </rPh>
    <rPh sb="90" eb="92">
      <t>シンゴウ</t>
    </rPh>
    <rPh sb="92" eb="94">
      <t>ホアン</t>
    </rPh>
    <rPh sb="94" eb="96">
      <t>ソウチ</t>
    </rPh>
    <rPh sb="97" eb="99">
      <t>カサイ</t>
    </rPh>
    <rPh sb="99" eb="101">
      <t>ホウチ</t>
    </rPh>
    <rPh sb="101" eb="103">
      <t>セツビ</t>
    </rPh>
    <rPh sb="104" eb="106">
      <t>ボウハン</t>
    </rPh>
    <rPh sb="106" eb="108">
      <t>ケイビ</t>
    </rPh>
    <rPh sb="108" eb="110">
      <t>ソウチ</t>
    </rPh>
    <rPh sb="111" eb="113">
      <t>ハッコウ</t>
    </rPh>
    <rPh sb="113" eb="115">
      <t>シンゴウ</t>
    </rPh>
    <rPh sb="115" eb="117">
      <t>ソウチ</t>
    </rPh>
    <rPh sb="120" eb="123">
      <t>ケイホウキ</t>
    </rPh>
    <phoneticPr fontId="2"/>
  </si>
  <si>
    <t>映像・音響機器</t>
    <rPh sb="0" eb="2">
      <t>エイゾウ</t>
    </rPh>
    <rPh sb="3" eb="5">
      <t>オンキョウ</t>
    </rPh>
    <rPh sb="5" eb="7">
      <t>キキ</t>
    </rPh>
    <phoneticPr fontId="2"/>
  </si>
  <si>
    <t>磁気録画再生装置、ビデオカメラ、デジタルカメラ、ステレオ、カーステレオ、アンプ、補聴器、スピーカ、マイクロホン、イヤホン、CDラジカセ、ジュークボックス、ヘッドホン</t>
    <rPh sb="0" eb="2">
      <t>ジキ</t>
    </rPh>
    <rPh sb="2" eb="4">
      <t>ロクガ</t>
    </rPh>
    <rPh sb="4" eb="6">
      <t>サイセイ</t>
    </rPh>
    <rPh sb="6" eb="8">
      <t>ソウチ</t>
    </rPh>
    <rPh sb="40" eb="43">
      <t>ホチョウキ</t>
    </rPh>
    <phoneticPr fontId="2"/>
  </si>
  <si>
    <t>パソコン、汎用コンピュータ、ミニコン、オフィスコンピュータ、ワークステーション、サーバ、記憶装置、プリンタ、プロッタ、ディスプレイ、スキャナー、作図装置</t>
    <rPh sb="5" eb="7">
      <t>ハンヨウ</t>
    </rPh>
    <rPh sb="44" eb="46">
      <t>キオク</t>
    </rPh>
    <rPh sb="46" eb="48">
      <t>ソウチ</t>
    </rPh>
    <rPh sb="72" eb="74">
      <t>サクズ</t>
    </rPh>
    <rPh sb="74" eb="76">
      <t>ソウチ</t>
    </rPh>
    <phoneticPr fontId="2"/>
  </si>
  <si>
    <t>自動車部品・同附属品</t>
    <rPh sb="7" eb="8">
      <t>フ</t>
    </rPh>
    <phoneticPr fontId="2"/>
  </si>
  <si>
    <r>
      <t>自動車車体、荷台、ガソリンエンジン、ディーゼルエンジン、油ポンプ、エアークリーナ、エンジンギア、オイルフィルタ、カムシャフト、キャブレーター、吸気弁、クランクケース、サーモスタット、シリンダ、燃料タンク、排気弁、ラジエータ、冷却ファン、ピストン、ロッド、駆動軸、クラッチ、減速機、ハンドル、ホイール、車軸、トランスミッション、オイルブレーキ装置、サスペンション、エアータンク、ブレーキ、クラクション、窓枠部分、サッシ、消音器、ドア、ボンネット、マフラー、ワイパー、ドアロック、バンパ、カーエアコン、座席、カーライター、バックミラー、方向指示器、アクセル、窓ガラス開閉装置
、</t>
    </r>
    <r>
      <rPr>
        <sz val="10"/>
        <color theme="9" tint="-0.249977111117893"/>
        <rFont val="ＭＳ ゴシック"/>
        <family val="3"/>
        <charset val="128"/>
      </rPr>
      <t>※シートベルトは「391 その他の製造工業製品」、窓ガラスは「251 ガラス・ガラス製品」、タイヤは「222 ゴム製品」、スピードメータは「311 業務用機械」、エアバッグは「391 その他の製造工業製品」</t>
    </r>
    <rPh sb="0" eb="3">
      <t>ジドウシャ</t>
    </rPh>
    <rPh sb="3" eb="5">
      <t>シャタイ</t>
    </rPh>
    <rPh sb="6" eb="8">
      <t>ニダイ</t>
    </rPh>
    <rPh sb="28" eb="29">
      <t>ユ</t>
    </rPh>
    <rPh sb="71" eb="74">
      <t>キュウキベン</t>
    </rPh>
    <rPh sb="96" eb="98">
      <t>ネンリョウ</t>
    </rPh>
    <rPh sb="102" eb="104">
      <t>ハイキ</t>
    </rPh>
    <rPh sb="104" eb="105">
      <t>ベン</t>
    </rPh>
    <rPh sb="112" eb="114">
      <t>レイキャク</t>
    </rPh>
    <rPh sb="127" eb="129">
      <t>クドウ</t>
    </rPh>
    <rPh sb="129" eb="130">
      <t>ジク</t>
    </rPh>
    <rPh sb="136" eb="138">
      <t>ゲンソク</t>
    </rPh>
    <rPh sb="138" eb="139">
      <t>キ</t>
    </rPh>
    <rPh sb="150" eb="152">
      <t>シャジク</t>
    </rPh>
    <rPh sb="170" eb="172">
      <t>ソウチ</t>
    </rPh>
    <rPh sb="200" eb="202">
      <t>マドワク</t>
    </rPh>
    <rPh sb="202" eb="204">
      <t>ブブン</t>
    </rPh>
    <rPh sb="209" eb="212">
      <t>ショウオンキ</t>
    </rPh>
    <rPh sb="249" eb="251">
      <t>ザセキ</t>
    </rPh>
    <rPh sb="266" eb="268">
      <t>ホウコウ</t>
    </rPh>
    <rPh sb="268" eb="271">
      <t>シジキ</t>
    </rPh>
    <rPh sb="277" eb="278">
      <t>マド</t>
    </rPh>
    <rPh sb="281" eb="283">
      <t>カイヘイ</t>
    </rPh>
    <rPh sb="283" eb="285">
      <t>ソウチ</t>
    </rPh>
    <rPh sb="302" eb="303">
      <t>ホカ</t>
    </rPh>
    <rPh sb="304" eb="306">
      <t>セイゾウ</t>
    </rPh>
    <rPh sb="306" eb="308">
      <t>コウギョウ</t>
    </rPh>
    <rPh sb="308" eb="310">
      <t>セイヒン</t>
    </rPh>
    <rPh sb="312" eb="313">
      <t>マド</t>
    </rPh>
    <rPh sb="329" eb="331">
      <t>セイヒン</t>
    </rPh>
    <rPh sb="344" eb="346">
      <t>セイヒン</t>
    </rPh>
    <rPh sb="381" eb="382">
      <t>ホカ</t>
    </rPh>
    <rPh sb="383" eb="385">
      <t>セイゾウ</t>
    </rPh>
    <rPh sb="385" eb="387">
      <t>コウギョウ</t>
    </rPh>
    <rPh sb="387" eb="389">
      <t>セイヒン</t>
    </rPh>
    <phoneticPr fontId="2"/>
  </si>
  <si>
    <r>
      <t>時計、楽器（ピアノ、ギター、エレクトーン、オルガン、打楽器、管楽器、三味線、琴、琵琶、尺八、カスタネット、ハーモニカ、シンセサイザー）、レコード、CD・DVD・テープ（記録済）、プリベイドカード、テレビゲーム用（CD・DVD）、万年筆、シャープペンシル、ボールペン、鉛筆、クレヨン、絵具、毛筆、クレパス、ポスターカラー、スタンプ台、印章、印肉、目盛のない定規、コンパス、そろばん、のり、筆箱、穴あけ器、鉛筆削り、製図器、クリップ、黒板ふき、墨汁、千枚通し、下敷、ホッチキス、かつら、貴金属製（ガスライター、カップ、洋食器、ナイフ、フォーク、スプーン、靴べら、皿、花瓶、カフスボタン）、イヤリング、キーホルダ、におい袋、バッジ、くし、ブローチ、ネックレス、ネクタイピン、造花、荒縄、ござ、しめなわ、畳、俵、麦わら帽子、機関銃、魚雷、迫撃砲、ピストル、戦車、地雷、弾丸、漆器製（家具・台所・食器）、うちわ、ちょうちん、歯ブラシ、ほうき、はたき、モップ、傘、マッチ、看板、地球儀、魔法瓶、エアバッグ、チャイルドシート、いかだ、はしご、</t>
    </r>
    <r>
      <rPr>
        <sz val="10"/>
        <color theme="9" tint="-0.249977111117893"/>
        <rFont val="ＭＳ ゴシック"/>
        <family val="3"/>
        <charset val="128"/>
      </rPr>
      <t>※無記録のCD・DVD・テープは「329 その他の電子部品」</t>
    </r>
    <rPh sb="0" eb="2">
      <t>トケイ</t>
    </rPh>
    <rPh sb="3" eb="5">
      <t>ガッキ</t>
    </rPh>
    <rPh sb="26" eb="29">
      <t>ダガッキ</t>
    </rPh>
    <rPh sb="30" eb="33">
      <t>カンガッキ</t>
    </rPh>
    <rPh sb="34" eb="37">
      <t>シャミセン</t>
    </rPh>
    <rPh sb="38" eb="39">
      <t>コト</t>
    </rPh>
    <rPh sb="40" eb="42">
      <t>ビワ</t>
    </rPh>
    <rPh sb="43" eb="45">
      <t>シャクハチ</t>
    </rPh>
    <rPh sb="84" eb="86">
      <t>キロク</t>
    </rPh>
    <rPh sb="86" eb="87">
      <t>スミ</t>
    </rPh>
    <rPh sb="104" eb="105">
      <t>ヨウ</t>
    </rPh>
    <rPh sb="114" eb="117">
      <t>マンネンヒツ</t>
    </rPh>
    <rPh sb="133" eb="135">
      <t>エンピツ</t>
    </rPh>
    <rPh sb="141" eb="143">
      <t>エノグ</t>
    </rPh>
    <rPh sb="144" eb="146">
      <t>モウヒツ</t>
    </rPh>
    <rPh sb="164" eb="165">
      <t>ダイ</t>
    </rPh>
    <rPh sb="166" eb="168">
      <t>インショウ</t>
    </rPh>
    <rPh sb="169" eb="170">
      <t>イン</t>
    </rPh>
    <rPh sb="170" eb="171">
      <t>ニク</t>
    </rPh>
    <rPh sb="172" eb="174">
      <t>メモリ</t>
    </rPh>
    <rPh sb="177" eb="179">
      <t>ジョウギ</t>
    </rPh>
    <rPh sb="193" eb="195">
      <t>フデバコ</t>
    </rPh>
    <rPh sb="196" eb="197">
      <t>アナ</t>
    </rPh>
    <rPh sb="199" eb="200">
      <t>キ</t>
    </rPh>
    <rPh sb="201" eb="203">
      <t>エンピツ</t>
    </rPh>
    <rPh sb="203" eb="204">
      <t>ケズ</t>
    </rPh>
    <rPh sb="206" eb="208">
      <t>セイズ</t>
    </rPh>
    <rPh sb="208" eb="209">
      <t>キ</t>
    </rPh>
    <rPh sb="215" eb="217">
      <t>コクバン</t>
    </rPh>
    <rPh sb="220" eb="222">
      <t>ボクジュウ</t>
    </rPh>
    <rPh sb="223" eb="225">
      <t>センマイ</t>
    </rPh>
    <rPh sb="225" eb="226">
      <t>トオ</t>
    </rPh>
    <rPh sb="228" eb="230">
      <t>シタジ</t>
    </rPh>
    <rPh sb="241" eb="242">
      <t>キ</t>
    </rPh>
    <rPh sb="242" eb="245">
      <t>キンゾクセイ</t>
    </rPh>
    <rPh sb="257" eb="260">
      <t>ヨウショッキ</t>
    </rPh>
    <rPh sb="275" eb="276">
      <t>クツ</t>
    </rPh>
    <rPh sb="279" eb="280">
      <t>サラ</t>
    </rPh>
    <rPh sb="281" eb="283">
      <t>カビン</t>
    </rPh>
    <rPh sb="307" eb="308">
      <t>フクロ</t>
    </rPh>
    <rPh sb="334" eb="336">
      <t>ゾウカ</t>
    </rPh>
    <rPh sb="337" eb="339">
      <t>アラナワ</t>
    </rPh>
    <rPh sb="348" eb="349">
      <t>タタミ</t>
    </rPh>
    <rPh sb="350" eb="351">
      <t>タワラ</t>
    </rPh>
    <rPh sb="352" eb="353">
      <t>ムギ</t>
    </rPh>
    <rPh sb="355" eb="357">
      <t>ボウシ</t>
    </rPh>
    <rPh sb="358" eb="361">
      <t>キカンジュウ</t>
    </rPh>
    <rPh sb="362" eb="364">
      <t>ギョライ</t>
    </rPh>
    <rPh sb="365" eb="368">
      <t>ハクゲキホウ</t>
    </rPh>
    <rPh sb="374" eb="376">
      <t>センシャ</t>
    </rPh>
    <rPh sb="377" eb="379">
      <t>ジライ</t>
    </rPh>
    <rPh sb="380" eb="382">
      <t>ダンガン</t>
    </rPh>
    <rPh sb="383" eb="384">
      <t>ウルシ</t>
    </rPh>
    <rPh sb="384" eb="385">
      <t>キ</t>
    </rPh>
    <rPh sb="385" eb="386">
      <t>セイ</t>
    </rPh>
    <rPh sb="387" eb="389">
      <t>カグ</t>
    </rPh>
    <rPh sb="390" eb="392">
      <t>ダイドコロ</t>
    </rPh>
    <rPh sb="393" eb="395">
      <t>ショッキ</t>
    </rPh>
    <rPh sb="407" eb="408">
      <t>ハ</t>
    </rPh>
    <rPh sb="424" eb="425">
      <t>カサ</t>
    </rPh>
    <rPh sb="430" eb="432">
      <t>カンバン</t>
    </rPh>
    <rPh sb="433" eb="436">
      <t>チキュウギ</t>
    </rPh>
    <rPh sb="437" eb="440">
      <t>マホウビン</t>
    </rPh>
    <rPh sb="465" eb="466">
      <t>ム</t>
    </rPh>
    <rPh sb="466" eb="468">
      <t>キロク</t>
    </rPh>
    <rPh sb="487" eb="488">
      <t>ホカ</t>
    </rPh>
    <rPh sb="489" eb="491">
      <t>デンシ</t>
    </rPh>
    <rPh sb="491" eb="493">
      <t>ブヒン</t>
    </rPh>
    <phoneticPr fontId="2"/>
  </si>
  <si>
    <t>住宅建築</t>
    <rPh sb="0" eb="2">
      <t>ジュウタク</t>
    </rPh>
    <rPh sb="2" eb="4">
      <t>ケンチク</t>
    </rPh>
    <phoneticPr fontId="2"/>
  </si>
  <si>
    <t>木造・非木造住宅建築（新築、増築、改築含む）</t>
    <rPh sb="0" eb="2">
      <t>モクゾウ</t>
    </rPh>
    <rPh sb="3" eb="4">
      <t>ヒ</t>
    </rPh>
    <rPh sb="4" eb="6">
      <t>モクゾウ</t>
    </rPh>
    <rPh sb="6" eb="8">
      <t>ジュウタク</t>
    </rPh>
    <rPh sb="8" eb="10">
      <t>ケンチク</t>
    </rPh>
    <rPh sb="11" eb="13">
      <t>シンチク</t>
    </rPh>
    <rPh sb="14" eb="16">
      <t>ゾウチク</t>
    </rPh>
    <rPh sb="17" eb="19">
      <t>カイチク</t>
    </rPh>
    <rPh sb="19" eb="20">
      <t>フク</t>
    </rPh>
    <phoneticPr fontId="2"/>
  </si>
  <si>
    <t>非住宅建築</t>
    <rPh sb="0" eb="1">
      <t>ヒ</t>
    </rPh>
    <rPh sb="1" eb="3">
      <t>ジュウタク</t>
    </rPh>
    <rPh sb="3" eb="5">
      <t>ケンチク</t>
    </rPh>
    <phoneticPr fontId="2"/>
  </si>
  <si>
    <t>木造・非木造非住宅建築（新築、増築、改築含む）</t>
    <rPh sb="0" eb="2">
      <t>モクゾウ</t>
    </rPh>
    <rPh sb="3" eb="4">
      <t>ヒ</t>
    </rPh>
    <rPh sb="4" eb="6">
      <t>モクゾウ</t>
    </rPh>
    <rPh sb="6" eb="7">
      <t>ヒ</t>
    </rPh>
    <rPh sb="7" eb="9">
      <t>ジュウタク</t>
    </rPh>
    <rPh sb="9" eb="11">
      <t>ケンチク</t>
    </rPh>
    <rPh sb="12" eb="14">
      <t>シンチク</t>
    </rPh>
    <rPh sb="15" eb="17">
      <t>ゾウチク</t>
    </rPh>
    <rPh sb="18" eb="20">
      <t>カイチク</t>
    </rPh>
    <rPh sb="20" eb="21">
      <t>フク</t>
    </rPh>
    <phoneticPr fontId="2"/>
  </si>
  <si>
    <t>建築物・鉄道軌道・電気通信・上工業用水道・ガスタンク・駐車場に関する経常的補修工事及び耐用年数向上を伴う工事</t>
    <rPh sb="0" eb="3">
      <t>ケンチクブツ</t>
    </rPh>
    <rPh sb="4" eb="6">
      <t>テツドウ</t>
    </rPh>
    <rPh sb="6" eb="8">
      <t>キドウ</t>
    </rPh>
    <rPh sb="9" eb="11">
      <t>デンキ</t>
    </rPh>
    <rPh sb="11" eb="13">
      <t>ツウシン</t>
    </rPh>
    <rPh sb="14" eb="15">
      <t>ジョウ</t>
    </rPh>
    <rPh sb="15" eb="18">
      <t>コウギョウヨウ</t>
    </rPh>
    <rPh sb="18" eb="20">
      <t>スイドウ</t>
    </rPh>
    <rPh sb="27" eb="30">
      <t>チュウシャジョウ</t>
    </rPh>
    <rPh sb="31" eb="32">
      <t>カン</t>
    </rPh>
    <rPh sb="34" eb="37">
      <t>ケイジョウテキ</t>
    </rPh>
    <rPh sb="37" eb="39">
      <t>ホシュウ</t>
    </rPh>
    <rPh sb="39" eb="41">
      <t>コウジ</t>
    </rPh>
    <rPh sb="41" eb="42">
      <t>オヨ</t>
    </rPh>
    <rPh sb="43" eb="45">
      <t>タイヨウ</t>
    </rPh>
    <rPh sb="45" eb="47">
      <t>ネンスウ</t>
    </rPh>
    <rPh sb="47" eb="49">
      <t>コウジョウ</t>
    </rPh>
    <rPh sb="50" eb="51">
      <t>トモナ</t>
    </rPh>
    <rPh sb="52" eb="54">
      <t>コウジ</t>
    </rPh>
    <phoneticPr fontId="2"/>
  </si>
  <si>
    <t>ガス
電力・</t>
    <rPh sb="3" eb="5">
      <t>デンリョク</t>
    </rPh>
    <phoneticPr fontId="2"/>
  </si>
  <si>
    <t>原子力発電、火力発電、水力発電、風力発電、太陽光発電、自家発電</t>
    <rPh sb="0" eb="3">
      <t>ゲンシリョク</t>
    </rPh>
    <rPh sb="3" eb="5">
      <t>ハツデン</t>
    </rPh>
    <rPh sb="6" eb="8">
      <t>カリョク</t>
    </rPh>
    <rPh sb="8" eb="10">
      <t>ハツデン</t>
    </rPh>
    <rPh sb="11" eb="13">
      <t>スイリョク</t>
    </rPh>
    <rPh sb="13" eb="15">
      <t>ハツデン</t>
    </rPh>
    <rPh sb="16" eb="18">
      <t>フウリョク</t>
    </rPh>
    <rPh sb="18" eb="20">
      <t>ハツデン</t>
    </rPh>
    <rPh sb="21" eb="24">
      <t>タイヨウコウ</t>
    </rPh>
    <rPh sb="24" eb="26">
      <t>ハツデン</t>
    </rPh>
    <rPh sb="27" eb="29">
      <t>ジカ</t>
    </rPh>
    <rPh sb="29" eb="31">
      <t>ハツデン</t>
    </rPh>
    <phoneticPr fontId="2"/>
  </si>
  <si>
    <t>処理
廃棄物</t>
    <rPh sb="0" eb="2">
      <t>ショリ</t>
    </rPh>
    <rPh sb="3" eb="5">
      <t>ハイキ</t>
    </rPh>
    <rPh sb="5" eb="6">
      <t>モノ</t>
    </rPh>
    <phoneticPr fontId="2"/>
  </si>
  <si>
    <r>
      <t>自動車、自動車部品、オートバイ、自転車、食料品、飲料、たばこ、医薬品、化粧品、洗面用品、織物、衣料、履物、革製品、家庭用品、金物類、塗料、ガラス等の小売、通信販売、</t>
    </r>
    <r>
      <rPr>
        <sz val="10"/>
        <color theme="9" tint="-0.249977111117893"/>
        <rFont val="ＭＳ ゴシック"/>
        <family val="3"/>
        <charset val="128"/>
      </rPr>
      <t>※弁当の製造小売は「111 食料品」</t>
    </r>
    <rPh sb="0" eb="3">
      <t>ジドウシャ</t>
    </rPh>
    <rPh sb="4" eb="7">
      <t>ジドウシャ</t>
    </rPh>
    <rPh sb="7" eb="9">
      <t>ブヒン</t>
    </rPh>
    <rPh sb="16" eb="19">
      <t>ジテンシャ</t>
    </rPh>
    <rPh sb="20" eb="23">
      <t>ショクリョウヒン</t>
    </rPh>
    <rPh sb="24" eb="26">
      <t>インリョウ</t>
    </rPh>
    <rPh sb="31" eb="34">
      <t>イヤクヒン</t>
    </rPh>
    <rPh sb="35" eb="38">
      <t>ケショウヒン</t>
    </rPh>
    <rPh sb="39" eb="41">
      <t>センメン</t>
    </rPh>
    <rPh sb="41" eb="43">
      <t>ヨウヒン</t>
    </rPh>
    <rPh sb="44" eb="46">
      <t>オリモノ</t>
    </rPh>
    <rPh sb="47" eb="49">
      <t>イリョウ</t>
    </rPh>
    <rPh sb="50" eb="52">
      <t>ハキモノ</t>
    </rPh>
    <rPh sb="53" eb="54">
      <t>カワ</t>
    </rPh>
    <rPh sb="54" eb="56">
      <t>セイヒン</t>
    </rPh>
    <rPh sb="57" eb="59">
      <t>カテイ</t>
    </rPh>
    <rPh sb="59" eb="61">
      <t>ヨウヒン</t>
    </rPh>
    <rPh sb="62" eb="64">
      <t>カナモノ</t>
    </rPh>
    <rPh sb="64" eb="65">
      <t>ルイ</t>
    </rPh>
    <rPh sb="66" eb="68">
      <t>トリョウ</t>
    </rPh>
    <rPh sb="72" eb="73">
      <t>トウ</t>
    </rPh>
    <rPh sb="74" eb="76">
      <t>コウリ</t>
    </rPh>
    <rPh sb="77" eb="79">
      <t>ツウシン</t>
    </rPh>
    <rPh sb="79" eb="81">
      <t>ハンバイ</t>
    </rPh>
    <rPh sb="83" eb="85">
      <t>ベントウ</t>
    </rPh>
    <rPh sb="86" eb="88">
      <t>セイゾウ</t>
    </rPh>
    <rPh sb="88" eb="90">
      <t>コウ</t>
    </rPh>
    <rPh sb="96" eb="99">
      <t>ショクリョウヒン</t>
    </rPh>
    <phoneticPr fontId="2"/>
  </si>
  <si>
    <t>・保険金融</t>
    <rPh sb="1" eb="3">
      <t>ホケン</t>
    </rPh>
    <rPh sb="3" eb="5">
      <t>キンユウ</t>
    </rPh>
    <phoneticPr fontId="2"/>
  </si>
  <si>
    <t>生命保険、保険年金、簡易保険、郵便年金、生命保険代理店、農協共済（生命保険共済）、生命保険相談所、火災保険、地震保険、海上保険、自動車保険、盗難保険、損害保険、国民年金基金、国民年金基金連合会、厚生年金基金、企業年金基金等</t>
    <rPh sb="0" eb="2">
      <t>セイメイ</t>
    </rPh>
    <rPh sb="2" eb="4">
      <t>ホケン</t>
    </rPh>
    <rPh sb="5" eb="7">
      <t>ホケン</t>
    </rPh>
    <rPh sb="7" eb="8">
      <t>ネン</t>
    </rPh>
    <rPh sb="8" eb="9">
      <t>キン</t>
    </rPh>
    <rPh sb="10" eb="12">
      <t>カンイ</t>
    </rPh>
    <rPh sb="12" eb="14">
      <t>ホケン</t>
    </rPh>
    <rPh sb="15" eb="17">
      <t>ユウビン</t>
    </rPh>
    <rPh sb="17" eb="19">
      <t>ネンキン</t>
    </rPh>
    <rPh sb="20" eb="22">
      <t>セイメイ</t>
    </rPh>
    <rPh sb="22" eb="24">
      <t>ホケン</t>
    </rPh>
    <rPh sb="24" eb="27">
      <t>ダイリテン</t>
    </rPh>
    <rPh sb="28" eb="30">
      <t>ノウキョウ</t>
    </rPh>
    <rPh sb="30" eb="32">
      <t>キョウサイ</t>
    </rPh>
    <rPh sb="33" eb="35">
      <t>セイメイ</t>
    </rPh>
    <rPh sb="35" eb="37">
      <t>ホケン</t>
    </rPh>
    <rPh sb="37" eb="39">
      <t>キョウサイ</t>
    </rPh>
    <rPh sb="41" eb="43">
      <t>セイメイ</t>
    </rPh>
    <rPh sb="43" eb="45">
      <t>ホケン</t>
    </rPh>
    <rPh sb="45" eb="48">
      <t>ソウダンジョ</t>
    </rPh>
    <rPh sb="49" eb="51">
      <t>カサイ</t>
    </rPh>
    <rPh sb="51" eb="53">
      <t>ホケン</t>
    </rPh>
    <rPh sb="54" eb="56">
      <t>ジシン</t>
    </rPh>
    <rPh sb="56" eb="58">
      <t>ホケン</t>
    </rPh>
    <rPh sb="59" eb="61">
      <t>カイジョウ</t>
    </rPh>
    <rPh sb="61" eb="63">
      <t>ホケン</t>
    </rPh>
    <rPh sb="64" eb="67">
      <t>ジドウシャ</t>
    </rPh>
    <rPh sb="67" eb="69">
      <t>ホケン</t>
    </rPh>
    <rPh sb="70" eb="72">
      <t>トウナン</t>
    </rPh>
    <rPh sb="72" eb="74">
      <t>ホケン</t>
    </rPh>
    <rPh sb="75" eb="77">
      <t>ソンガイ</t>
    </rPh>
    <rPh sb="77" eb="79">
      <t>ホケン</t>
    </rPh>
    <rPh sb="80" eb="82">
      <t>コクミン</t>
    </rPh>
    <rPh sb="82" eb="84">
      <t>ネンキン</t>
    </rPh>
    <rPh sb="84" eb="86">
      <t>キキン</t>
    </rPh>
    <rPh sb="87" eb="89">
      <t>コクミン</t>
    </rPh>
    <rPh sb="89" eb="91">
      <t>ネンキン</t>
    </rPh>
    <rPh sb="91" eb="93">
      <t>キキン</t>
    </rPh>
    <rPh sb="93" eb="96">
      <t>レンゴウカイ</t>
    </rPh>
    <rPh sb="97" eb="99">
      <t>コウセイ</t>
    </rPh>
    <rPh sb="99" eb="101">
      <t>ネンキン</t>
    </rPh>
    <rPh sb="101" eb="103">
      <t>キキン</t>
    </rPh>
    <rPh sb="104" eb="106">
      <t>キギョウ</t>
    </rPh>
    <rPh sb="106" eb="108">
      <t>ネンキン</t>
    </rPh>
    <phoneticPr fontId="2"/>
  </si>
  <si>
    <r>
      <t>貸店舗、貸ビル、貸会議室、貸倉庫、不動産代理仲介、不動産管理業、</t>
    </r>
    <r>
      <rPr>
        <sz val="10"/>
        <color theme="9" tint="-0.249977111117893"/>
        <rFont val="ＭＳ ゴシック"/>
        <family val="3"/>
        <charset val="128"/>
      </rPr>
      <t>※駐車場業は「578 運輸附帯サービス」、文化会館や県民会館の会議室の使用料の場合は「659 他に分類されない会員制団体」、スーパーアリーナや埼玉スタジアムの会場借上料の場合は「674 娯楽サービス」</t>
    </r>
    <rPh sb="0" eb="1">
      <t>カシ</t>
    </rPh>
    <rPh sb="1" eb="3">
      <t>テンポ</t>
    </rPh>
    <rPh sb="4" eb="5">
      <t>カ</t>
    </rPh>
    <rPh sb="8" eb="9">
      <t>カシ</t>
    </rPh>
    <rPh sb="9" eb="12">
      <t>カイギシツ</t>
    </rPh>
    <rPh sb="13" eb="14">
      <t>カシ</t>
    </rPh>
    <rPh sb="14" eb="16">
      <t>ソウコ</t>
    </rPh>
    <rPh sb="17" eb="20">
      <t>フドウサン</t>
    </rPh>
    <rPh sb="20" eb="22">
      <t>ダイリ</t>
    </rPh>
    <rPh sb="22" eb="24">
      <t>チュウカイ</t>
    </rPh>
    <rPh sb="25" eb="28">
      <t>フドウサン</t>
    </rPh>
    <rPh sb="28" eb="30">
      <t>カンリ</t>
    </rPh>
    <rPh sb="30" eb="31">
      <t>ギョウ</t>
    </rPh>
    <rPh sb="33" eb="36">
      <t>チュウシャジョウ</t>
    </rPh>
    <rPh sb="36" eb="37">
      <t>ギョウ</t>
    </rPh>
    <rPh sb="43" eb="45">
      <t>ウンユ</t>
    </rPh>
    <rPh sb="45" eb="46">
      <t>フ</t>
    </rPh>
    <rPh sb="53" eb="55">
      <t>ブンカ</t>
    </rPh>
    <rPh sb="55" eb="57">
      <t>カイカン</t>
    </rPh>
    <rPh sb="58" eb="60">
      <t>ケンミン</t>
    </rPh>
    <rPh sb="60" eb="62">
      <t>カイカン</t>
    </rPh>
    <rPh sb="63" eb="66">
      <t>カイギシツ</t>
    </rPh>
    <rPh sb="67" eb="69">
      <t>シヨウ</t>
    </rPh>
    <rPh sb="69" eb="70">
      <t>リョウ</t>
    </rPh>
    <rPh sb="71" eb="73">
      <t>バアイ</t>
    </rPh>
    <rPh sb="79" eb="80">
      <t>タ</t>
    </rPh>
    <rPh sb="81" eb="83">
      <t>ブンルイ</t>
    </rPh>
    <rPh sb="87" eb="90">
      <t>カイインセイ</t>
    </rPh>
    <rPh sb="90" eb="92">
      <t>ダンタイ</t>
    </rPh>
    <rPh sb="103" eb="105">
      <t>サイタマ</t>
    </rPh>
    <rPh sb="111" eb="113">
      <t>カイジョウ</t>
    </rPh>
    <rPh sb="113" eb="115">
      <t>カリア</t>
    </rPh>
    <rPh sb="115" eb="116">
      <t>リョウ</t>
    </rPh>
    <rPh sb="117" eb="119">
      <t>バアイ</t>
    </rPh>
    <rPh sb="125" eb="127">
      <t>ゴラク</t>
    </rPh>
    <phoneticPr fontId="2"/>
  </si>
  <si>
    <r>
      <t>バス、ハイヤー、タクシー、軽車両による旅客輸送、</t>
    </r>
    <r>
      <rPr>
        <sz val="10"/>
        <color theme="9" tint="-0.249977111117893"/>
        <rFont val="ＭＳ ゴシック"/>
        <family val="3"/>
        <charset val="128"/>
      </rPr>
      <t>※自動車運転代行業は「679　その他の対個人サービス」</t>
    </r>
    <rPh sb="13" eb="14">
      <t>ケイ</t>
    </rPh>
    <rPh sb="14" eb="16">
      <t>シャリョウ</t>
    </rPh>
    <rPh sb="19" eb="21">
      <t>リョキャク</t>
    </rPh>
    <rPh sb="21" eb="23">
      <t>ユソウ</t>
    </rPh>
    <rPh sb="25" eb="28">
      <t>ジドウシャ</t>
    </rPh>
    <rPh sb="28" eb="30">
      <t>ウンテン</t>
    </rPh>
    <rPh sb="30" eb="32">
      <t>ダイコウ</t>
    </rPh>
    <rPh sb="32" eb="33">
      <t>ギョウ</t>
    </rPh>
    <rPh sb="41" eb="42">
      <t>ホカ</t>
    </rPh>
    <rPh sb="43" eb="44">
      <t>タイ</t>
    </rPh>
    <rPh sb="44" eb="46">
      <t>コジン</t>
    </rPh>
    <phoneticPr fontId="2"/>
  </si>
  <si>
    <r>
      <t>野積倉庫、サイロ倉庫、タンク倉庫、トランクルーム、冷蔵倉庫、水面倉庫、農業協同組合倉庫、</t>
    </r>
    <r>
      <rPr>
        <sz val="10"/>
        <color theme="9" tint="-0.249977111117893"/>
        <rFont val="ＭＳ ゴシック"/>
        <family val="3"/>
        <charset val="128"/>
      </rPr>
      <t>※コインロッカーは「679 その他の対個人サービス」</t>
    </r>
    <rPh sb="0" eb="1">
      <t>ノ</t>
    </rPh>
    <rPh sb="1" eb="2">
      <t>ツ</t>
    </rPh>
    <rPh sb="2" eb="4">
      <t>ソウコ</t>
    </rPh>
    <rPh sb="8" eb="10">
      <t>ソウコ</t>
    </rPh>
    <rPh sb="14" eb="16">
      <t>ソウコ</t>
    </rPh>
    <rPh sb="25" eb="27">
      <t>レイゾウ</t>
    </rPh>
    <rPh sb="27" eb="29">
      <t>ソウコ</t>
    </rPh>
    <rPh sb="30" eb="32">
      <t>スイメン</t>
    </rPh>
    <rPh sb="32" eb="34">
      <t>ソウコ</t>
    </rPh>
    <rPh sb="35" eb="37">
      <t>ノウギョウ</t>
    </rPh>
    <rPh sb="37" eb="39">
      <t>キョウドウ</t>
    </rPh>
    <rPh sb="39" eb="41">
      <t>クミアイ</t>
    </rPh>
    <rPh sb="41" eb="43">
      <t>ソウコ</t>
    </rPh>
    <rPh sb="60" eb="61">
      <t>ホカ</t>
    </rPh>
    <rPh sb="62" eb="63">
      <t>タイ</t>
    </rPh>
    <rPh sb="63" eb="65">
      <t>コジン</t>
    </rPh>
    <phoneticPr fontId="2"/>
  </si>
  <si>
    <t>その他の運輸附帯サービス</t>
    <rPh sb="2" eb="3">
      <t>ホカ</t>
    </rPh>
    <rPh sb="4" eb="6">
      <t>ウンユ</t>
    </rPh>
    <rPh sb="6" eb="7">
      <t>フ</t>
    </rPh>
    <phoneticPr fontId="2"/>
  </si>
  <si>
    <r>
      <t>駐車場業、有料道路、自動車ターミナル、水運施設管理、検数業、検量業、運輸鑑定業、水先案内人、サルベージ業、海難救助業、航空管理、航空交通管制、機内飲食物売上、旅行業、運送代理店、旅行代理店、</t>
    </r>
    <r>
      <rPr>
        <sz val="10"/>
        <color theme="9" tint="-0.249977111117893"/>
        <rFont val="ＭＳ ゴシック"/>
        <family val="3"/>
        <charset val="128"/>
      </rPr>
      <t>※公安委員会の設置するパーキングメーターは「611 公務」、レンタカーは「661 物品賃貸サービス」</t>
    </r>
    <rPh sb="0" eb="3">
      <t>チュウシャジョウ</t>
    </rPh>
    <rPh sb="3" eb="4">
      <t>ギョウ</t>
    </rPh>
    <rPh sb="5" eb="7">
      <t>ユウリョウ</t>
    </rPh>
    <rPh sb="7" eb="9">
      <t>ドウロ</t>
    </rPh>
    <rPh sb="10" eb="13">
      <t>ジドウシャ</t>
    </rPh>
    <rPh sb="19" eb="21">
      <t>スイウン</t>
    </rPh>
    <rPh sb="21" eb="23">
      <t>シセツ</t>
    </rPh>
    <rPh sb="23" eb="25">
      <t>カンリ</t>
    </rPh>
    <rPh sb="26" eb="27">
      <t>ケン</t>
    </rPh>
    <rPh sb="27" eb="28">
      <t>スウ</t>
    </rPh>
    <rPh sb="28" eb="29">
      <t>ギョウ</t>
    </rPh>
    <rPh sb="30" eb="32">
      <t>ケンリョウ</t>
    </rPh>
    <rPh sb="32" eb="33">
      <t>ギョウ</t>
    </rPh>
    <rPh sb="34" eb="36">
      <t>ウンユ</t>
    </rPh>
    <rPh sb="36" eb="38">
      <t>カンテイ</t>
    </rPh>
    <rPh sb="38" eb="39">
      <t>ギョウ</t>
    </rPh>
    <rPh sb="40" eb="42">
      <t>ミズサキ</t>
    </rPh>
    <rPh sb="42" eb="45">
      <t>アンナイニン</t>
    </rPh>
    <rPh sb="51" eb="52">
      <t>ギョウ</t>
    </rPh>
    <rPh sb="53" eb="55">
      <t>カイナン</t>
    </rPh>
    <rPh sb="55" eb="57">
      <t>キュウジョ</t>
    </rPh>
    <rPh sb="57" eb="58">
      <t>ギョウ</t>
    </rPh>
    <rPh sb="59" eb="61">
      <t>コウクウ</t>
    </rPh>
    <rPh sb="61" eb="63">
      <t>カンリ</t>
    </rPh>
    <rPh sb="64" eb="66">
      <t>コウクウ</t>
    </rPh>
    <rPh sb="66" eb="68">
      <t>コウツウ</t>
    </rPh>
    <rPh sb="68" eb="70">
      <t>カンセイ</t>
    </rPh>
    <rPh sb="71" eb="73">
      <t>キナイ</t>
    </rPh>
    <rPh sb="73" eb="76">
      <t>インショクブツ</t>
    </rPh>
    <rPh sb="76" eb="78">
      <t>ウリアゲ</t>
    </rPh>
    <rPh sb="79" eb="82">
      <t>リョコウギョウ</t>
    </rPh>
    <rPh sb="83" eb="85">
      <t>ウンソウ</t>
    </rPh>
    <rPh sb="85" eb="88">
      <t>ダイリテン</t>
    </rPh>
    <rPh sb="89" eb="91">
      <t>リョコウ</t>
    </rPh>
    <rPh sb="91" eb="93">
      <t>ダイリ</t>
    </rPh>
    <rPh sb="93" eb="94">
      <t>テン</t>
    </rPh>
    <rPh sb="96" eb="98">
      <t>コウアン</t>
    </rPh>
    <rPh sb="98" eb="100">
      <t>イイン</t>
    </rPh>
    <rPh sb="100" eb="101">
      <t>カイ</t>
    </rPh>
    <rPh sb="102" eb="104">
      <t>セッチ</t>
    </rPh>
    <rPh sb="121" eb="123">
      <t>コウム</t>
    </rPh>
    <rPh sb="136" eb="138">
      <t>ブッピン</t>
    </rPh>
    <rPh sb="138" eb="140">
      <t>チンタイ</t>
    </rPh>
    <phoneticPr fontId="2"/>
  </si>
  <si>
    <t>通常郵便物、小包郵便物、信書便、郵便切手</t>
    <rPh sb="0" eb="2">
      <t>ツウジョウ</t>
    </rPh>
    <rPh sb="2" eb="5">
      <t>ユウビンブツ</t>
    </rPh>
    <rPh sb="6" eb="8">
      <t>コヅツミ</t>
    </rPh>
    <rPh sb="8" eb="11">
      <t>ユウビンブツ</t>
    </rPh>
    <rPh sb="12" eb="14">
      <t>シンショ</t>
    </rPh>
    <rPh sb="14" eb="15">
      <t>ビン</t>
    </rPh>
    <rPh sb="16" eb="18">
      <t>ユウビン</t>
    </rPh>
    <rPh sb="18" eb="20">
      <t>キッテ</t>
    </rPh>
    <phoneticPr fontId="2"/>
  </si>
  <si>
    <t>通信</t>
    <rPh sb="0" eb="2">
      <t>ツウシンデンツウ</t>
    </rPh>
    <phoneticPr fontId="2"/>
  </si>
  <si>
    <t>電話、電信、電報、携帯電話、PHS、無線、ISP、IX業、IDC業、携帯電話取扱店</t>
    <rPh sb="0" eb="2">
      <t>デンワ</t>
    </rPh>
    <rPh sb="3" eb="5">
      <t>デンシン</t>
    </rPh>
    <rPh sb="6" eb="8">
      <t>デンポウ</t>
    </rPh>
    <rPh sb="9" eb="11">
      <t>ケイタイ</t>
    </rPh>
    <rPh sb="11" eb="13">
      <t>デンワ</t>
    </rPh>
    <rPh sb="18" eb="20">
      <t>ムセン</t>
    </rPh>
    <rPh sb="27" eb="28">
      <t>ギョウ</t>
    </rPh>
    <rPh sb="32" eb="33">
      <t>ギョウ</t>
    </rPh>
    <rPh sb="34" eb="36">
      <t>ケイタイ</t>
    </rPh>
    <rPh sb="36" eb="38">
      <t>デンワ</t>
    </rPh>
    <rPh sb="38" eb="40">
      <t>トリアツカイ</t>
    </rPh>
    <rPh sb="40" eb="41">
      <t>テン</t>
    </rPh>
    <phoneticPr fontId="2"/>
  </si>
  <si>
    <t>インターネット附随サービス</t>
    <rPh sb="7" eb="8">
      <t>フ</t>
    </rPh>
    <rPh sb="8" eb="9">
      <t>ズイ</t>
    </rPh>
    <phoneticPr fontId="2"/>
  </si>
  <si>
    <r>
      <t>サーバ・ハウジング・サービス、アプリケーション・サービス・プロバイダ、電子認証、情報ネットワーク・セキュリティ・サービス、ポータルサイト運営　</t>
    </r>
    <r>
      <rPr>
        <sz val="10"/>
        <color theme="9" tint="-0.249977111117893"/>
        <rFont val="ＭＳ ゴシック"/>
        <family val="3"/>
        <charset val="128"/>
      </rPr>
      <t>※ネットバンキングは「531 金融保険業」、ネット広告業は「662 広告」</t>
    </r>
    <rPh sb="35" eb="37">
      <t>デンシ</t>
    </rPh>
    <rPh sb="37" eb="39">
      <t>ニンショウ</t>
    </rPh>
    <rPh sb="40" eb="42">
      <t>ジョウホウ</t>
    </rPh>
    <rPh sb="68" eb="70">
      <t>ウンエイ</t>
    </rPh>
    <rPh sb="86" eb="88">
      <t>キンユウ</t>
    </rPh>
    <rPh sb="88" eb="91">
      <t>ホケンギョウ</t>
    </rPh>
    <rPh sb="96" eb="98">
      <t>コウコク</t>
    </rPh>
    <rPh sb="98" eb="99">
      <t>ギョウ</t>
    </rPh>
    <rPh sb="105" eb="107">
      <t>コウコク</t>
    </rPh>
    <phoneticPr fontId="2"/>
  </si>
  <si>
    <t>新聞・書籍・雑誌の出版、定期刊行物の出版、共同通信社、時事通信社、興信所、映画製作、映画配給、テレビ番組制作、CM制作、映画出演者あっせん、貸スタジオ業、レコード制作、音楽出版、ラジオ番組制作、広告制作（印刷物にかかるもの）</t>
    <rPh sb="0" eb="2">
      <t>シンブン</t>
    </rPh>
    <rPh sb="3" eb="5">
      <t>ショセキ</t>
    </rPh>
    <rPh sb="6" eb="8">
      <t>ザッシ</t>
    </rPh>
    <rPh sb="9" eb="11">
      <t>シュッパン</t>
    </rPh>
    <rPh sb="12" eb="14">
      <t>テイキ</t>
    </rPh>
    <rPh sb="14" eb="17">
      <t>カンコウブツ</t>
    </rPh>
    <rPh sb="18" eb="20">
      <t>シュッパン</t>
    </rPh>
    <rPh sb="21" eb="23">
      <t>キョウドウ</t>
    </rPh>
    <rPh sb="23" eb="26">
      <t>ツウシンシャ</t>
    </rPh>
    <rPh sb="27" eb="29">
      <t>ジジ</t>
    </rPh>
    <rPh sb="29" eb="32">
      <t>ツウシンシャ</t>
    </rPh>
    <rPh sb="33" eb="36">
      <t>コウシンジョ</t>
    </rPh>
    <rPh sb="37" eb="39">
      <t>エイガ</t>
    </rPh>
    <rPh sb="39" eb="41">
      <t>セイサク</t>
    </rPh>
    <rPh sb="42" eb="44">
      <t>エイガ</t>
    </rPh>
    <rPh sb="44" eb="46">
      <t>ハイキュウ</t>
    </rPh>
    <rPh sb="50" eb="52">
      <t>バングミ</t>
    </rPh>
    <rPh sb="52" eb="54">
      <t>セイサク</t>
    </rPh>
    <rPh sb="57" eb="59">
      <t>セイサク</t>
    </rPh>
    <rPh sb="60" eb="62">
      <t>エイガ</t>
    </rPh>
    <rPh sb="62" eb="65">
      <t>シュツエンシャ</t>
    </rPh>
    <rPh sb="70" eb="71">
      <t>カシ</t>
    </rPh>
    <rPh sb="75" eb="76">
      <t>ギョウ</t>
    </rPh>
    <rPh sb="81" eb="83">
      <t>セイサク</t>
    </rPh>
    <rPh sb="84" eb="86">
      <t>オンガク</t>
    </rPh>
    <rPh sb="86" eb="88">
      <t>シュッパン</t>
    </rPh>
    <rPh sb="92" eb="94">
      <t>バングミ</t>
    </rPh>
    <rPh sb="94" eb="96">
      <t>セイサク</t>
    </rPh>
    <rPh sb="97" eb="99">
      <t>コウコク</t>
    </rPh>
    <rPh sb="99" eb="101">
      <t>セイサク</t>
    </rPh>
    <rPh sb="102" eb="105">
      <t>インサツブツ</t>
    </rPh>
    <phoneticPr fontId="2"/>
  </si>
  <si>
    <t>小学校、中学校、高等学校、大学、短期大学、高等専門学校、盲学校、聾学校、養護学校、幼稚園、専修学校、各種学校、学校給食</t>
    <rPh sb="0" eb="3">
      <t>ショウガッコウ</t>
    </rPh>
    <rPh sb="4" eb="7">
      <t>チュウガッコウ</t>
    </rPh>
    <rPh sb="8" eb="10">
      <t>コウトウ</t>
    </rPh>
    <rPh sb="10" eb="12">
      <t>ガッコウ</t>
    </rPh>
    <rPh sb="13" eb="15">
      <t>ダイガク</t>
    </rPh>
    <rPh sb="16" eb="18">
      <t>タンキ</t>
    </rPh>
    <rPh sb="18" eb="20">
      <t>ダイガク</t>
    </rPh>
    <rPh sb="21" eb="23">
      <t>コウトウ</t>
    </rPh>
    <rPh sb="23" eb="25">
      <t>センモン</t>
    </rPh>
    <rPh sb="25" eb="27">
      <t>ガッコウ</t>
    </rPh>
    <rPh sb="28" eb="29">
      <t>モウ</t>
    </rPh>
    <rPh sb="29" eb="31">
      <t>ガッコウ</t>
    </rPh>
    <rPh sb="32" eb="33">
      <t>ロウ</t>
    </rPh>
    <rPh sb="33" eb="35">
      <t>ガッコウ</t>
    </rPh>
    <rPh sb="36" eb="38">
      <t>ヨウゴ</t>
    </rPh>
    <rPh sb="38" eb="40">
      <t>ガッコウ</t>
    </rPh>
    <rPh sb="41" eb="44">
      <t>ヨウチエン</t>
    </rPh>
    <rPh sb="45" eb="47">
      <t>センシュウ</t>
    </rPh>
    <rPh sb="47" eb="49">
      <t>ガッコウ</t>
    </rPh>
    <rPh sb="50" eb="52">
      <t>カクシュ</t>
    </rPh>
    <rPh sb="52" eb="54">
      <t>ガッコウ</t>
    </rPh>
    <rPh sb="55" eb="57">
      <t>ガッコウ</t>
    </rPh>
    <rPh sb="57" eb="59">
      <t>キュウショク</t>
    </rPh>
    <phoneticPr fontId="2"/>
  </si>
  <si>
    <t>病院、一般診療所、歯科診療所、看護業、助産所、療術業、歯科技工所、衛生検査所、薬局、骨髄バンク、マッサージ</t>
    <rPh sb="0" eb="2">
      <t>ビョウイン</t>
    </rPh>
    <rPh sb="3" eb="5">
      <t>イッパン</t>
    </rPh>
    <rPh sb="5" eb="8">
      <t>シンリョウジョ</t>
    </rPh>
    <rPh sb="9" eb="11">
      <t>シカ</t>
    </rPh>
    <rPh sb="11" eb="13">
      <t>シンリョウ</t>
    </rPh>
    <rPh sb="13" eb="14">
      <t>ジョ</t>
    </rPh>
    <rPh sb="15" eb="17">
      <t>カンゴ</t>
    </rPh>
    <rPh sb="17" eb="18">
      <t>ギョウ</t>
    </rPh>
    <rPh sb="19" eb="21">
      <t>ジョサン</t>
    </rPh>
    <rPh sb="21" eb="22">
      <t>ジョ</t>
    </rPh>
    <rPh sb="23" eb="24">
      <t>リョウ</t>
    </rPh>
    <rPh sb="24" eb="25">
      <t>ジュツ</t>
    </rPh>
    <rPh sb="25" eb="26">
      <t>ギョウ</t>
    </rPh>
    <rPh sb="27" eb="29">
      <t>シカ</t>
    </rPh>
    <rPh sb="29" eb="31">
      <t>ギコウ</t>
    </rPh>
    <rPh sb="31" eb="32">
      <t>ジョ</t>
    </rPh>
    <rPh sb="33" eb="35">
      <t>エイセイ</t>
    </rPh>
    <rPh sb="35" eb="37">
      <t>ケンサ</t>
    </rPh>
    <rPh sb="37" eb="38">
      <t>ショ</t>
    </rPh>
    <rPh sb="39" eb="41">
      <t>ヤッキョク</t>
    </rPh>
    <rPh sb="42" eb="44">
      <t>コツズイ</t>
    </rPh>
    <phoneticPr fontId="2"/>
  </si>
  <si>
    <t>保健所、健康相談所、検疫所、検査業、消毒業、健康相談施設</t>
    <rPh sb="0" eb="3">
      <t>ホケンジョ</t>
    </rPh>
    <rPh sb="4" eb="6">
      <t>ケンコウ</t>
    </rPh>
    <rPh sb="6" eb="8">
      <t>ソウダン</t>
    </rPh>
    <rPh sb="8" eb="9">
      <t>ジョ</t>
    </rPh>
    <rPh sb="10" eb="13">
      <t>ケンエキジョ</t>
    </rPh>
    <rPh sb="14" eb="16">
      <t>ケンサ</t>
    </rPh>
    <rPh sb="16" eb="17">
      <t>ギョウ</t>
    </rPh>
    <rPh sb="18" eb="20">
      <t>ショウドク</t>
    </rPh>
    <rPh sb="20" eb="21">
      <t>ギョウ</t>
    </rPh>
    <rPh sb="22" eb="24">
      <t>ケンコウ</t>
    </rPh>
    <rPh sb="24" eb="26">
      <t>ソウダン</t>
    </rPh>
    <rPh sb="26" eb="28">
      <t>シセツ</t>
    </rPh>
    <phoneticPr fontId="2"/>
  </si>
  <si>
    <t>分類
他に</t>
    <rPh sb="0" eb="2">
      <t>ブンルイ</t>
    </rPh>
    <rPh sb="3" eb="4">
      <t>タ</t>
    </rPh>
    <phoneticPr fontId="2"/>
  </si>
  <si>
    <t>他に分類されない会員制団体</t>
    <rPh sb="0" eb="1">
      <t>タ</t>
    </rPh>
    <rPh sb="2" eb="4">
      <t>ブンルイ</t>
    </rPh>
    <rPh sb="8" eb="11">
      <t>カイインセイ</t>
    </rPh>
    <rPh sb="11" eb="13">
      <t>ダンタイ</t>
    </rPh>
    <phoneticPr fontId="2"/>
  </si>
  <si>
    <t>対事業所サ୲ビス</t>
    <rPh sb="0" eb="1">
      <t>タイ</t>
    </rPh>
    <rPh sb="1" eb="4">
      <t>ジギョウショ</t>
    </rPh>
    <phoneticPr fontId="2"/>
  </si>
  <si>
    <t>対個人サ୲ビス</t>
    <rPh sb="0" eb="1">
      <t>タイ</t>
    </rPh>
    <rPh sb="1" eb="3">
      <t>コジン</t>
    </rPh>
    <phoneticPr fontId="2"/>
  </si>
  <si>
    <t>食堂、天ぷら料理店、フランス料理店、中華料理店、そば屋、すし屋、喫茶店、レストラン、バー、スナック、キャバレー、料亭、ナイトクラブ、酒場、ビヤホール、B級グルメの出店、配達飲食サービス、持ち帰り飲食サービス</t>
    <rPh sb="0" eb="2">
      <t>ショクドウ</t>
    </rPh>
    <rPh sb="3" eb="4">
      <t>テン</t>
    </rPh>
    <rPh sb="6" eb="8">
      <t>リョウリ</t>
    </rPh>
    <rPh sb="8" eb="9">
      <t>テン</t>
    </rPh>
    <rPh sb="14" eb="16">
      <t>リョウリ</t>
    </rPh>
    <rPh sb="16" eb="17">
      <t>テン</t>
    </rPh>
    <rPh sb="18" eb="20">
      <t>チュウカ</t>
    </rPh>
    <rPh sb="20" eb="22">
      <t>リョウリ</t>
    </rPh>
    <rPh sb="22" eb="23">
      <t>テン</t>
    </rPh>
    <rPh sb="26" eb="27">
      <t>ヤ</t>
    </rPh>
    <rPh sb="30" eb="31">
      <t>ヤ</t>
    </rPh>
    <rPh sb="32" eb="35">
      <t>キッサテン</t>
    </rPh>
    <rPh sb="56" eb="58">
      <t>リョウテイ</t>
    </rPh>
    <rPh sb="66" eb="68">
      <t>サカバ</t>
    </rPh>
    <rPh sb="76" eb="77">
      <t>キュウ</t>
    </rPh>
    <rPh sb="81" eb="83">
      <t>シュッテン</t>
    </rPh>
    <rPh sb="84" eb="86">
      <t>ハイタツ</t>
    </rPh>
    <rPh sb="86" eb="88">
      <t>インショク</t>
    </rPh>
    <rPh sb="93" eb="94">
      <t>モ</t>
    </rPh>
    <rPh sb="95" eb="96">
      <t>カエ</t>
    </rPh>
    <rPh sb="97" eb="99">
      <t>インショク</t>
    </rPh>
    <phoneticPr fontId="2"/>
  </si>
  <si>
    <t>用品事務</t>
    <rPh sb="0" eb="2">
      <t>ヨウヒン</t>
    </rPh>
    <rPh sb="2" eb="4">
      <t>ジム</t>
    </rPh>
    <phoneticPr fontId="2"/>
  </si>
  <si>
    <t>不明分類</t>
    <rPh sb="0" eb="2">
      <t>フメイ</t>
    </rPh>
    <rPh sb="2" eb="4">
      <t>ブンルイ</t>
    </rPh>
    <phoneticPr fontId="2"/>
  </si>
  <si>
    <t/>
  </si>
  <si>
    <t>雇用者所得</t>
    <rPh sb="0" eb="3">
      <t>コヨウシャ</t>
    </rPh>
    <rPh sb="3" eb="5">
      <t>ショトク</t>
    </rPh>
    <phoneticPr fontId="6" alignment="distributed"/>
  </si>
  <si>
    <t>　交通費は、県内の交通機関の利用を想定しています。県外も含まれる場合は、自給率で調整してください。
　県内の施設で宿泊する場合は、宿泊費の自給率を100%にしてください。</t>
    <rPh sb="1" eb="4">
      <t>コウツウヒ</t>
    </rPh>
    <rPh sb="6" eb="8">
      <t>ケンナイ</t>
    </rPh>
    <rPh sb="9" eb="11">
      <t>コウツウ</t>
    </rPh>
    <rPh sb="11" eb="13">
      <t>キカン</t>
    </rPh>
    <rPh sb="14" eb="16">
      <t>リヨウ</t>
    </rPh>
    <rPh sb="17" eb="19">
      <t>ソウテイ</t>
    </rPh>
    <rPh sb="25" eb="27">
      <t>ケンガイ</t>
    </rPh>
    <rPh sb="28" eb="29">
      <t>フク</t>
    </rPh>
    <rPh sb="32" eb="34">
      <t>バアイ</t>
    </rPh>
    <rPh sb="36" eb="39">
      <t>ジキュウリツ</t>
    </rPh>
    <rPh sb="40" eb="42">
      <t>チョウセイ</t>
    </rPh>
    <rPh sb="51" eb="53">
      <t>ケンナイ</t>
    </rPh>
    <rPh sb="54" eb="56">
      <t>シセツ</t>
    </rPh>
    <rPh sb="57" eb="59">
      <t>シュクハク</t>
    </rPh>
    <rPh sb="61" eb="63">
      <t>バアイ</t>
    </rPh>
    <rPh sb="65" eb="68">
      <t>シュクハクヒ</t>
    </rPh>
    <rPh sb="69" eb="72">
      <t>ジキュウリツ</t>
    </rPh>
    <phoneticPr fontId="2"/>
  </si>
  <si>
    <t>埼玉県部門分類（107部門）</t>
    <rPh sb="0" eb="3">
      <t>サイタマケン</t>
    </rPh>
    <rPh sb="3" eb="5">
      <t>ブモン</t>
    </rPh>
    <rPh sb="5" eb="7">
      <t>ブンルイ</t>
    </rPh>
    <rPh sb="11" eb="13">
      <t>ブモン</t>
    </rPh>
    <phoneticPr fontId="4"/>
  </si>
  <si>
    <t>+</t>
    <phoneticPr fontId="2"/>
  </si>
  <si>
    <t>=</t>
    <phoneticPr fontId="2"/>
  </si>
  <si>
    <t>計　　</t>
    <phoneticPr fontId="2"/>
  </si>
  <si>
    <t>事務用品</t>
    <rPh sb="0" eb="2">
      <t>ジム</t>
    </rPh>
    <rPh sb="2" eb="4">
      <t>ヨウヒン</t>
    </rPh>
    <phoneticPr fontId="16"/>
  </si>
  <si>
    <t>分類不明</t>
    <rPh sb="0" eb="2">
      <t>ブンルイ</t>
    </rPh>
    <rPh sb="2" eb="4">
      <t>フメイ</t>
    </rPh>
    <phoneticPr fontId="16"/>
  </si>
  <si>
    <t>住宅賃貸料（帰属家賃）</t>
    <rPh sb="0" eb="2">
      <t>ジュウタク</t>
    </rPh>
    <rPh sb="2" eb="5">
      <t>チンタイリョウ</t>
    </rPh>
    <rPh sb="6" eb="8">
      <t>キゾク</t>
    </rPh>
    <rPh sb="8" eb="10">
      <t>ヤチン</t>
    </rPh>
    <phoneticPr fontId="34"/>
  </si>
  <si>
    <t>自家輸送</t>
    <rPh sb="0" eb="2">
      <t>ジカ</t>
    </rPh>
    <rPh sb="2" eb="4">
      <t>ユソウ</t>
    </rPh>
    <phoneticPr fontId="34"/>
  </si>
  <si>
    <t>計　　</t>
    <phoneticPr fontId="34"/>
  </si>
  <si>
    <t>1000円</t>
    <rPh sb="4" eb="5">
      <t>エン</t>
    </rPh>
    <phoneticPr fontId="34"/>
  </si>
  <si>
    <t>計</t>
    <rPh sb="0" eb="1">
      <t>ケイ</t>
    </rPh>
    <phoneticPr fontId="34"/>
  </si>
  <si>
    <t>その他</t>
    <rPh sb="2" eb="3">
      <t>ホカ</t>
    </rPh>
    <phoneticPr fontId="34"/>
  </si>
  <si>
    <t>雇用者所得</t>
    <rPh sb="0" eb="3">
      <t>コヨウシャ</t>
    </rPh>
    <rPh sb="3" eb="5">
      <t>ショトク</t>
    </rPh>
    <phoneticPr fontId="2"/>
  </si>
  <si>
    <t>はい</t>
  </si>
  <si>
    <t>■　報告書に日付を表示しますか。</t>
    <rPh sb="2" eb="5">
      <t>ホウコクショ</t>
    </rPh>
    <rPh sb="6" eb="8">
      <t>ヒヅケ</t>
    </rPh>
    <rPh sb="9" eb="11">
      <t>ヒョウジ</t>
    </rPh>
    <phoneticPr fontId="2"/>
  </si>
  <si>
    <t>■　報告書の表示単位を選択してください。</t>
    <rPh sb="2" eb="5">
      <t>ホウコクショ</t>
    </rPh>
    <rPh sb="6" eb="8">
      <t>ヒョウジ</t>
    </rPh>
    <rPh sb="8" eb="10">
      <t>タンイ</t>
    </rPh>
    <rPh sb="11" eb="13">
      <t>センタク</t>
    </rPh>
    <phoneticPr fontId="2"/>
  </si>
  <si>
    <t>■　波及効果上位20部門の部門分類を選択してください。</t>
    <rPh sb="2" eb="4">
      <t>ハキュウ</t>
    </rPh>
    <rPh sb="4" eb="6">
      <t>コウカ</t>
    </rPh>
    <rPh sb="6" eb="8">
      <t>ジョウイ</t>
    </rPh>
    <rPh sb="10" eb="12">
      <t>ブモン</t>
    </rPh>
    <rPh sb="13" eb="15">
      <t>ブモン</t>
    </rPh>
    <rPh sb="15" eb="17">
      <t>ブンルイ</t>
    </rPh>
    <rPh sb="18" eb="20">
      <t>センタク</t>
    </rPh>
    <phoneticPr fontId="34"/>
  </si>
  <si>
    <t>順位</t>
    <rPh sb="0" eb="2">
      <t>ジュンイ</t>
    </rPh>
    <phoneticPr fontId="2"/>
  </si>
  <si>
    <t>⑥
その他</t>
    <rPh sb="4" eb="5">
      <t>ホカ</t>
    </rPh>
    <phoneticPr fontId="2"/>
  </si>
  <si>
    <t>部門名</t>
    <rPh sb="0" eb="2">
      <t>ブモン</t>
    </rPh>
    <rPh sb="2" eb="3">
      <t>メイ</t>
    </rPh>
    <phoneticPr fontId="2"/>
  </si>
  <si>
    <t>参加者の消費額</t>
    <rPh sb="0" eb="2">
      <t>サンカ</t>
    </rPh>
    <rPh sb="2" eb="3">
      <t>シャ</t>
    </rPh>
    <rPh sb="4" eb="6">
      <t>ショウヒ</t>
    </rPh>
    <rPh sb="6" eb="7">
      <t>ガク</t>
    </rPh>
    <phoneticPr fontId="2"/>
  </si>
  <si>
    <t>開催経費</t>
    <rPh sb="0" eb="2">
      <t>カイサイ</t>
    </rPh>
    <rPh sb="2" eb="4">
      <t>ケイヒ</t>
    </rPh>
    <phoneticPr fontId="2"/>
  </si>
  <si>
    <t>イベント参加者の消費額</t>
    <rPh sb="4" eb="7">
      <t>サンカシャ</t>
    </rPh>
    <rPh sb="8" eb="10">
      <t>ショウヒ</t>
    </rPh>
    <rPh sb="10" eb="11">
      <t>ガク</t>
    </rPh>
    <phoneticPr fontId="2"/>
  </si>
  <si>
    <t>●埼玉県産業連関表（平成27年表）　107部門</t>
    <rPh sb="1" eb="4">
      <t>サイタマケン</t>
    </rPh>
    <rPh sb="4" eb="6">
      <t>サンギョウ</t>
    </rPh>
    <rPh sb="6" eb="8">
      <t>レンカン</t>
    </rPh>
    <rPh sb="8" eb="9">
      <t>ヒョウ</t>
    </rPh>
    <rPh sb="10" eb="12">
      <t>ヘイセイ</t>
    </rPh>
    <rPh sb="14" eb="15">
      <t>ネン</t>
    </rPh>
    <rPh sb="15" eb="16">
      <t>ヒョウ</t>
    </rPh>
    <rPh sb="21" eb="23">
      <t>ブモン</t>
    </rPh>
    <phoneticPr fontId="2"/>
  </si>
  <si>
    <t>農林漁業</t>
    <rPh sb="2" eb="3">
      <t>ギョ</t>
    </rPh>
    <phoneticPr fontId="2"/>
  </si>
  <si>
    <t>飲食料品</t>
    <rPh sb="0" eb="2">
      <t>インショク</t>
    </rPh>
    <phoneticPr fontId="19"/>
  </si>
  <si>
    <t>繊維製品</t>
    <phoneticPr fontId="2"/>
  </si>
  <si>
    <t>パルプ・紙・木製品</t>
    <phoneticPr fontId="2"/>
  </si>
  <si>
    <t>化学製品</t>
    <phoneticPr fontId="2"/>
  </si>
  <si>
    <t>石油・石炭製品</t>
    <phoneticPr fontId="2"/>
  </si>
  <si>
    <t>プラスチック・ゴム</t>
    <phoneticPr fontId="2"/>
  </si>
  <si>
    <t>窯業・土石製品</t>
    <phoneticPr fontId="2"/>
  </si>
  <si>
    <t>鉄鋼</t>
    <phoneticPr fontId="2"/>
  </si>
  <si>
    <t>非鉄金属</t>
    <phoneticPr fontId="2"/>
  </si>
  <si>
    <t>金属製品</t>
    <phoneticPr fontId="2"/>
  </si>
  <si>
    <t>電気機械</t>
    <phoneticPr fontId="2"/>
  </si>
  <si>
    <t>輸送機械</t>
    <phoneticPr fontId="2"/>
  </si>
  <si>
    <t>その他の製造工業製品</t>
    <phoneticPr fontId="2"/>
  </si>
  <si>
    <t>建設</t>
    <phoneticPr fontId="2"/>
  </si>
  <si>
    <t>電力・ガス・熱供給</t>
    <phoneticPr fontId="2"/>
  </si>
  <si>
    <t>水道</t>
    <phoneticPr fontId="2"/>
  </si>
  <si>
    <t>廃棄物処理</t>
    <phoneticPr fontId="2"/>
  </si>
  <si>
    <t>商業</t>
    <phoneticPr fontId="2"/>
  </si>
  <si>
    <t>金融・保険</t>
    <phoneticPr fontId="2"/>
  </si>
  <si>
    <t>不動産</t>
    <phoneticPr fontId="2"/>
  </si>
  <si>
    <t>運輸・郵便</t>
    <rPh sb="3" eb="5">
      <t>ユウビン</t>
    </rPh>
    <phoneticPr fontId="15"/>
  </si>
  <si>
    <t>公務</t>
    <phoneticPr fontId="2"/>
  </si>
  <si>
    <t>教育・研究</t>
    <phoneticPr fontId="2"/>
  </si>
  <si>
    <t>対事業所サービス</t>
    <phoneticPr fontId="2"/>
  </si>
  <si>
    <t>・消費額が２倍になれば、原材料（中間投入額）も人件費も２倍になり、波及効果も２倍の結果となります。</t>
    <rPh sb="1" eb="3">
      <t>ショウヒ</t>
    </rPh>
    <rPh sb="3" eb="4">
      <t>ガク</t>
    </rPh>
    <rPh sb="6" eb="7">
      <t>バイ</t>
    </rPh>
    <rPh sb="12" eb="15">
      <t>ゲンザイリョウ</t>
    </rPh>
    <rPh sb="16" eb="18">
      <t>チュウカン</t>
    </rPh>
    <rPh sb="18" eb="20">
      <t>トウニュウ</t>
    </rPh>
    <rPh sb="20" eb="21">
      <t>ガク</t>
    </rPh>
    <rPh sb="23" eb="26">
      <t>ジンケンヒ</t>
    </rPh>
    <rPh sb="28" eb="29">
      <t>バイ</t>
    </rPh>
    <rPh sb="33" eb="35">
      <t>ハキュウ</t>
    </rPh>
    <rPh sb="35" eb="37">
      <t>コウカ</t>
    </rPh>
    <rPh sb="39" eb="40">
      <t>バイ</t>
    </rPh>
    <rPh sb="41" eb="43">
      <t>ケッカ</t>
    </rPh>
    <phoneticPr fontId="2"/>
  </si>
  <si>
    <t>・第２次間接効果は、直接効果と第１次間接効果の所得増加額（雇用者所得・営業余剰）から県外在住者の所得を除き、貯蓄分を除いた消費増加額による波及効果です。</t>
    <rPh sb="1" eb="2">
      <t>ダイ</t>
    </rPh>
    <rPh sb="3" eb="4">
      <t>ジ</t>
    </rPh>
    <rPh sb="4" eb="6">
      <t>カンセツ</t>
    </rPh>
    <rPh sb="6" eb="8">
      <t>コウカ</t>
    </rPh>
    <rPh sb="10" eb="12">
      <t>チョクセツ</t>
    </rPh>
    <rPh sb="12" eb="14">
      <t>コウカ</t>
    </rPh>
    <rPh sb="15" eb="16">
      <t>ダイ</t>
    </rPh>
    <rPh sb="17" eb="18">
      <t>ジ</t>
    </rPh>
    <rPh sb="18" eb="20">
      <t>カンセツ</t>
    </rPh>
    <rPh sb="20" eb="22">
      <t>コウカ</t>
    </rPh>
    <rPh sb="23" eb="25">
      <t>ショトク</t>
    </rPh>
    <rPh sb="25" eb="27">
      <t>ゾウカ</t>
    </rPh>
    <rPh sb="27" eb="28">
      <t>ガク</t>
    </rPh>
    <rPh sb="29" eb="32">
      <t>コヨウシャ</t>
    </rPh>
    <rPh sb="32" eb="34">
      <t>ショトク</t>
    </rPh>
    <rPh sb="35" eb="37">
      <t>エイギョウ</t>
    </rPh>
    <rPh sb="37" eb="39">
      <t>ヨジョウ</t>
    </rPh>
    <rPh sb="42" eb="44">
      <t>ケンガイ</t>
    </rPh>
    <rPh sb="44" eb="47">
      <t>ザイジュウシャ</t>
    </rPh>
    <rPh sb="48" eb="50">
      <t>ショトク</t>
    </rPh>
    <rPh sb="51" eb="52">
      <t>ノゾ</t>
    </rPh>
    <rPh sb="54" eb="56">
      <t>チョチク</t>
    </rPh>
    <rPh sb="56" eb="57">
      <t>ブン</t>
    </rPh>
    <rPh sb="58" eb="59">
      <t>ノゾ</t>
    </rPh>
    <rPh sb="61" eb="63">
      <t>ショウヒ</t>
    </rPh>
    <rPh sb="63" eb="65">
      <t>ゾウカ</t>
    </rPh>
    <rPh sb="65" eb="66">
      <t>ガク</t>
    </rPh>
    <rPh sb="69" eb="71">
      <t>ハキュウ</t>
    </rPh>
    <rPh sb="71" eb="73">
      <t>コウカ</t>
    </rPh>
    <phoneticPr fontId="2"/>
  </si>
  <si>
    <t>　交通費や宿泊費については、実態にあった消費額を入力することをお勧めします。</t>
    <rPh sb="1" eb="3">
      <t>コウツウ</t>
    </rPh>
    <rPh sb="3" eb="4">
      <t>ヒ</t>
    </rPh>
    <rPh sb="5" eb="7">
      <t>シュクハク</t>
    </rPh>
    <rPh sb="7" eb="8">
      <t>ヒ</t>
    </rPh>
    <rPh sb="14" eb="16">
      <t>ジッタイ</t>
    </rPh>
    <rPh sb="20" eb="22">
      <t>ショウヒ</t>
    </rPh>
    <rPh sb="22" eb="23">
      <t>ガク</t>
    </rPh>
    <rPh sb="24" eb="26">
      <t>ニュウリョク</t>
    </rPh>
    <rPh sb="32" eb="33">
      <t>スス</t>
    </rPh>
    <phoneticPr fontId="2"/>
  </si>
  <si>
    <r>
      <t>カレンダー・缶詰ラベル・広告・紙幣等の印刷、製版、製本、</t>
    </r>
    <r>
      <rPr>
        <sz val="10"/>
        <color theme="9" tint="-0.249977111117893"/>
        <rFont val="ＭＳ ゴシック"/>
        <family val="3"/>
        <charset val="128"/>
      </rPr>
      <t>※書籍・雑誌・新聞の出版は「595 映像・音声・文字情報制作」</t>
    </r>
    <rPh sb="6" eb="8">
      <t>カンヅメ</t>
    </rPh>
    <rPh sb="12" eb="14">
      <t>コウコク</t>
    </rPh>
    <rPh sb="15" eb="17">
      <t>シヘイ</t>
    </rPh>
    <rPh sb="17" eb="18">
      <t>トウ</t>
    </rPh>
    <rPh sb="19" eb="21">
      <t>インサツ</t>
    </rPh>
    <rPh sb="22" eb="24">
      <t>セイハン</t>
    </rPh>
    <rPh sb="25" eb="27">
      <t>セイホン</t>
    </rPh>
    <rPh sb="29" eb="31">
      <t>ショセキ</t>
    </rPh>
    <rPh sb="32" eb="34">
      <t>ザッシ</t>
    </rPh>
    <rPh sb="35" eb="37">
      <t>シンブン</t>
    </rPh>
    <rPh sb="38" eb="40">
      <t>シュッパン</t>
    </rPh>
    <rPh sb="46" eb="48">
      <t>エイゾウ</t>
    </rPh>
    <rPh sb="49" eb="51">
      <t>オンセイ</t>
    </rPh>
    <rPh sb="52" eb="54">
      <t>モジ</t>
    </rPh>
    <rPh sb="54" eb="56">
      <t>ジョウホウ</t>
    </rPh>
    <rPh sb="56" eb="58">
      <t>セイサク</t>
    </rPh>
    <phoneticPr fontId="2"/>
  </si>
  <si>
    <r>
      <t>なめし革、ベルト、ランドセル、財布、ハンドバッグ、馬具、むち、腕時計革バンド、</t>
    </r>
    <r>
      <rPr>
        <sz val="10"/>
        <color theme="9" tint="-0.249977111117893"/>
        <rFont val="ＭＳ ゴシック"/>
        <family val="3"/>
        <charset val="128"/>
      </rPr>
      <t>※革製のグローブは「391 その他の製造工業製品」</t>
    </r>
    <rPh sb="3" eb="4">
      <t>カワ</t>
    </rPh>
    <rPh sb="15" eb="17">
      <t>サイフ</t>
    </rPh>
    <rPh sb="25" eb="27">
      <t>バグ</t>
    </rPh>
    <rPh sb="31" eb="32">
      <t>ウデ</t>
    </rPh>
    <rPh sb="32" eb="34">
      <t>ドケイ</t>
    </rPh>
    <rPh sb="34" eb="35">
      <t>カワ</t>
    </rPh>
    <rPh sb="40" eb="42">
      <t>カワセイ</t>
    </rPh>
    <rPh sb="55" eb="56">
      <t>ホカ</t>
    </rPh>
    <rPh sb="57" eb="59">
      <t>セイゾウ</t>
    </rPh>
    <rPh sb="59" eb="61">
      <t>コウギョウ</t>
    </rPh>
    <rPh sb="61" eb="63">
      <t>セイヒン</t>
    </rPh>
    <phoneticPr fontId="2"/>
  </si>
  <si>
    <r>
      <t>農業機械器具賃貸業、医療機械器具賃貸業、金属工作機械賃貸業、自動販売機賃貸業、陳列棚賃貸業、土木機械器具賃貸業、パワーショベル賃貸業、建設用クレーン賃貸業、電子計算機賃貸業、複写機賃貸業、会計機械賃貸業、スポーツ用品賃貸業、スケート靴賃貸業、貸自転車業、貸テント業、貸ヨット業、貸モーターボート業、映写機賃貸業、映画フィルム賃貸業、レンタルビデオ業、貸本屋、貸楽器屋、貸衣裳業、貸ふとん業、貸植木業、</t>
    </r>
    <r>
      <rPr>
        <sz val="10"/>
        <color theme="9" tint="-0.249977111117893"/>
        <rFont val="ＭＳ ゴシック"/>
        <family val="3"/>
        <charset val="128"/>
      </rPr>
      <t>貸おしぼり業、貸モップ業は「673 洗濯・理容・美容・浴場業」</t>
    </r>
    <rPh sb="0" eb="2">
      <t>ノウギョウ</t>
    </rPh>
    <rPh sb="2" eb="4">
      <t>キカイ</t>
    </rPh>
    <rPh sb="4" eb="6">
      <t>キグ</t>
    </rPh>
    <rPh sb="6" eb="9">
      <t>チンタイギョウ</t>
    </rPh>
    <rPh sb="10" eb="12">
      <t>イリョウ</t>
    </rPh>
    <rPh sb="12" eb="14">
      <t>キカイ</t>
    </rPh>
    <rPh sb="14" eb="16">
      <t>キグ</t>
    </rPh>
    <rPh sb="16" eb="19">
      <t>チンタイギョウ</t>
    </rPh>
    <rPh sb="20" eb="22">
      <t>キンゾク</t>
    </rPh>
    <rPh sb="22" eb="24">
      <t>コウサク</t>
    </rPh>
    <rPh sb="24" eb="26">
      <t>キカイ</t>
    </rPh>
    <rPh sb="26" eb="29">
      <t>チンタイギョウ</t>
    </rPh>
    <rPh sb="30" eb="32">
      <t>ジドウ</t>
    </rPh>
    <rPh sb="32" eb="35">
      <t>ハンバイキ</t>
    </rPh>
    <rPh sb="35" eb="38">
      <t>チンタイギョウ</t>
    </rPh>
    <rPh sb="39" eb="42">
      <t>チンレツダナ</t>
    </rPh>
    <rPh sb="42" eb="45">
      <t>チンタイギョウ</t>
    </rPh>
    <rPh sb="46" eb="48">
      <t>ドボク</t>
    </rPh>
    <rPh sb="48" eb="50">
      <t>キカイ</t>
    </rPh>
    <rPh sb="50" eb="52">
      <t>キグ</t>
    </rPh>
    <rPh sb="52" eb="55">
      <t>チンタイギョウ</t>
    </rPh>
    <rPh sb="63" eb="66">
      <t>チンタイギョウ</t>
    </rPh>
    <rPh sb="67" eb="70">
      <t>ケンセツヨウ</t>
    </rPh>
    <rPh sb="74" eb="77">
      <t>チンタイギョウ</t>
    </rPh>
    <rPh sb="78" eb="80">
      <t>デンシ</t>
    </rPh>
    <rPh sb="80" eb="83">
      <t>ケイサンキ</t>
    </rPh>
    <rPh sb="83" eb="86">
      <t>チンタイギョウ</t>
    </rPh>
    <rPh sb="87" eb="90">
      <t>フクシャキ</t>
    </rPh>
    <rPh sb="90" eb="93">
      <t>チンタイギョウ</t>
    </rPh>
    <rPh sb="94" eb="96">
      <t>カイケイ</t>
    </rPh>
    <rPh sb="96" eb="98">
      <t>キカイ</t>
    </rPh>
    <rPh sb="98" eb="101">
      <t>チンタイギョウ</t>
    </rPh>
    <rPh sb="106" eb="108">
      <t>ヨウヒン</t>
    </rPh>
    <rPh sb="108" eb="111">
      <t>チンタイギョウ</t>
    </rPh>
    <rPh sb="116" eb="117">
      <t>グツ</t>
    </rPh>
    <rPh sb="117" eb="120">
      <t>チンタイギョウ</t>
    </rPh>
    <rPh sb="121" eb="122">
      <t>カシ</t>
    </rPh>
    <rPh sb="122" eb="125">
      <t>ジテンシャ</t>
    </rPh>
    <rPh sb="125" eb="126">
      <t>ギョウ</t>
    </rPh>
    <rPh sb="127" eb="128">
      <t>カシ</t>
    </rPh>
    <rPh sb="131" eb="132">
      <t>ギョウ</t>
    </rPh>
    <rPh sb="133" eb="134">
      <t>カシ</t>
    </rPh>
    <rPh sb="137" eb="138">
      <t>ギョウ</t>
    </rPh>
    <rPh sb="139" eb="140">
      <t>カシ</t>
    </rPh>
    <rPh sb="147" eb="148">
      <t>ギョウ</t>
    </rPh>
    <rPh sb="149" eb="152">
      <t>エイシャキ</t>
    </rPh>
    <rPh sb="152" eb="155">
      <t>チンタイギョウ</t>
    </rPh>
    <rPh sb="156" eb="158">
      <t>エイガ</t>
    </rPh>
    <rPh sb="162" eb="165">
      <t>チンタイギョウ</t>
    </rPh>
    <rPh sb="173" eb="174">
      <t>ギョウ</t>
    </rPh>
    <rPh sb="175" eb="176">
      <t>カシ</t>
    </rPh>
    <rPh sb="176" eb="177">
      <t>ホン</t>
    </rPh>
    <rPh sb="177" eb="178">
      <t>ヤ</t>
    </rPh>
    <rPh sb="179" eb="180">
      <t>カシ</t>
    </rPh>
    <rPh sb="180" eb="182">
      <t>ガッキ</t>
    </rPh>
    <rPh sb="182" eb="183">
      <t>ヤ</t>
    </rPh>
    <rPh sb="184" eb="185">
      <t>カシ</t>
    </rPh>
    <rPh sb="185" eb="187">
      <t>イショウ</t>
    </rPh>
    <rPh sb="187" eb="188">
      <t>ギョウ</t>
    </rPh>
    <rPh sb="189" eb="190">
      <t>カシ</t>
    </rPh>
    <rPh sb="193" eb="194">
      <t>ギョウ</t>
    </rPh>
    <rPh sb="195" eb="196">
      <t>カシ</t>
    </rPh>
    <rPh sb="196" eb="198">
      <t>ウエキ</t>
    </rPh>
    <rPh sb="198" eb="199">
      <t>ギョウ</t>
    </rPh>
    <rPh sb="200" eb="201">
      <t>カシ</t>
    </rPh>
    <rPh sb="205" eb="206">
      <t>ギョウ</t>
    </rPh>
    <rPh sb="207" eb="208">
      <t>カシ</t>
    </rPh>
    <rPh sb="211" eb="212">
      <t>ギョウ</t>
    </rPh>
    <rPh sb="218" eb="220">
      <t>センタク</t>
    </rPh>
    <rPh sb="221" eb="223">
      <t>リヨウ</t>
    </rPh>
    <rPh sb="224" eb="226">
      <t>ビヨウ</t>
    </rPh>
    <rPh sb="227" eb="229">
      <t>ヨクジョウ</t>
    </rPh>
    <rPh sb="229" eb="230">
      <t>ギョウ</t>
    </rPh>
    <phoneticPr fontId="2"/>
  </si>
  <si>
    <r>
      <rPr>
        <sz val="12"/>
        <color theme="1"/>
        <rFont val="Arial Unicode MS"/>
        <family val="3"/>
        <charset val="128"/>
      </rPr>
      <t>参加者の消費</t>
    </r>
    <rPh sb="0" eb="3">
      <t>サンカシャ</t>
    </rPh>
    <rPh sb="4" eb="6">
      <t>ショウヒ</t>
    </rPh>
    <phoneticPr fontId="2"/>
  </si>
  <si>
    <r>
      <rPr>
        <sz val="12"/>
        <color theme="1"/>
        <rFont val="Arial Unicode MS"/>
        <family val="3"/>
        <charset val="128"/>
      </rPr>
      <t>開催経費</t>
    </r>
    <rPh sb="0" eb="2">
      <t>カイサイ</t>
    </rPh>
    <rPh sb="2" eb="4">
      <t>ケイヒ</t>
    </rPh>
    <phoneticPr fontId="2"/>
  </si>
  <si>
    <r>
      <rPr>
        <sz val="11"/>
        <color theme="1"/>
        <rFont val="Arial Unicode MS"/>
        <family val="2"/>
        <charset val="128"/>
      </rPr>
      <t>消費額</t>
    </r>
    <rPh sb="0" eb="2">
      <t>ショウヒ</t>
    </rPh>
    <rPh sb="2" eb="3">
      <t>ガク</t>
    </rPh>
    <phoneticPr fontId="4"/>
  </si>
  <si>
    <r>
      <rPr>
        <sz val="11"/>
        <color theme="1"/>
        <rFont val="Arial Unicode MS"/>
        <family val="2"/>
        <charset val="128"/>
      </rPr>
      <t>開催経費</t>
    </r>
    <rPh sb="2" eb="4">
      <t>ケイヒ</t>
    </rPh>
    <phoneticPr fontId="4"/>
  </si>
  <si>
    <r>
      <rPr>
        <sz val="11"/>
        <color theme="1"/>
        <rFont val="Arial Unicode MS"/>
        <family val="2"/>
        <charset val="128"/>
      </rPr>
      <t>県内産</t>
    </r>
    <rPh sb="0" eb="2">
      <t>ケンナイ</t>
    </rPh>
    <rPh sb="2" eb="3">
      <t>サン</t>
    </rPh>
    <phoneticPr fontId="2"/>
  </si>
  <si>
    <r>
      <rPr>
        <sz val="11"/>
        <color theme="1"/>
        <rFont val="Arial Unicode MS"/>
        <family val="2"/>
        <charset val="128"/>
      </rPr>
      <t>県外産</t>
    </r>
    <rPh sb="0" eb="2">
      <t>ケンガイ</t>
    </rPh>
    <rPh sb="2" eb="3">
      <t>サン</t>
    </rPh>
    <phoneticPr fontId="2"/>
  </si>
  <si>
    <r>
      <rPr>
        <sz val="10"/>
        <color theme="1"/>
        <rFont val="Arial Unicode MS"/>
        <family val="2"/>
        <charset val="128"/>
      </rPr>
      <t>うち県内ﾏｰｼﾞﾝ</t>
    </r>
    <rPh sb="2" eb="4">
      <t>ケンナイ</t>
    </rPh>
    <phoneticPr fontId="2"/>
  </si>
  <si>
    <r>
      <rPr>
        <sz val="11"/>
        <color theme="1"/>
        <rFont val="Arial Unicode MS"/>
        <family val="2"/>
        <charset val="128"/>
      </rPr>
      <t>うち県内ﾏｰｼﾞﾝ</t>
    </r>
    <rPh sb="2" eb="4">
      <t>ケンナイ</t>
    </rPh>
    <phoneticPr fontId="2"/>
  </si>
  <si>
    <r>
      <rPr>
        <sz val="11"/>
        <color theme="1"/>
        <rFont val="Arial Unicode MS"/>
        <family val="2"/>
        <charset val="128"/>
      </rPr>
      <t>　県内産＋県外産（うち県内ﾏｰｼﾞﾝ）</t>
    </r>
    <rPh sb="1" eb="2">
      <t>ケン</t>
    </rPh>
    <rPh sb="2" eb="3">
      <t>ナイ</t>
    </rPh>
    <rPh sb="3" eb="4">
      <t>サン</t>
    </rPh>
    <rPh sb="5" eb="7">
      <t>ケンガイ</t>
    </rPh>
    <rPh sb="7" eb="8">
      <t>サン</t>
    </rPh>
    <rPh sb="11" eb="12">
      <t>ケン</t>
    </rPh>
    <rPh sb="12" eb="13">
      <t>ナイ</t>
    </rPh>
    <phoneticPr fontId="2"/>
  </si>
  <si>
    <r>
      <rPr>
        <sz val="11"/>
        <color theme="1"/>
        <rFont val="Arial Unicode MS"/>
        <family val="2"/>
        <charset val="128"/>
      </rPr>
      <t>直接効果</t>
    </r>
    <rPh sb="0" eb="2">
      <t>チョクセツ</t>
    </rPh>
    <rPh sb="2" eb="4">
      <t>コウカ</t>
    </rPh>
    <phoneticPr fontId="2"/>
  </si>
  <si>
    <r>
      <rPr>
        <sz val="11"/>
        <color theme="1"/>
        <rFont val="Arial Unicode MS"/>
        <family val="2"/>
        <charset val="128"/>
      </rPr>
      <t>　物価調整</t>
    </r>
    <rPh sb="1" eb="3">
      <t>ブッカ</t>
    </rPh>
    <rPh sb="3" eb="5">
      <t>チョウセイ</t>
    </rPh>
    <phoneticPr fontId="2"/>
  </si>
  <si>
    <r>
      <rPr>
        <sz val="11"/>
        <color theme="1"/>
        <rFont val="Arial Unicode MS"/>
        <family val="2"/>
        <charset val="128"/>
      </rPr>
      <t>物価調整</t>
    </r>
    <rPh sb="0" eb="2">
      <t>ブッカ</t>
    </rPh>
    <rPh sb="2" eb="4">
      <t>チョウセイ</t>
    </rPh>
    <phoneticPr fontId="2"/>
  </si>
  <si>
    <r>
      <t>2015</t>
    </r>
    <r>
      <rPr>
        <sz val="11"/>
        <color theme="1"/>
        <rFont val="Arial Unicode MS"/>
        <family val="2"/>
        <charset val="128"/>
      </rPr>
      <t>年価格に変換</t>
    </r>
    <rPh sb="4" eb="5">
      <t>ネン</t>
    </rPh>
    <rPh sb="5" eb="7">
      <t>カカク</t>
    </rPh>
    <rPh sb="8" eb="10">
      <t>ヘンカン</t>
    </rPh>
    <phoneticPr fontId="2"/>
  </si>
  <si>
    <r>
      <rPr>
        <sz val="11"/>
        <color theme="1"/>
        <rFont val="Arial Unicode MS"/>
        <family val="2"/>
        <charset val="128"/>
      </rPr>
      <t>雇用者所得以外の経費</t>
    </r>
    <rPh sb="0" eb="3">
      <t>コヨウシャ</t>
    </rPh>
    <rPh sb="3" eb="5">
      <t>ショトク</t>
    </rPh>
    <rPh sb="5" eb="7">
      <t>イガイ</t>
    </rPh>
    <rPh sb="8" eb="10">
      <t>ケイヒ</t>
    </rPh>
    <phoneticPr fontId="2"/>
  </si>
  <si>
    <r>
      <rPr>
        <sz val="11"/>
        <color theme="1"/>
        <rFont val="Arial Unicode MS"/>
        <family val="2"/>
        <charset val="128"/>
      </rPr>
      <t>雇用者所得</t>
    </r>
    <rPh sb="0" eb="3">
      <t>コヨウシャ</t>
    </rPh>
    <rPh sb="3" eb="5">
      <t>ショトク</t>
    </rPh>
    <phoneticPr fontId="2"/>
  </si>
  <si>
    <r>
      <t>2015</t>
    </r>
    <r>
      <rPr>
        <sz val="11"/>
        <color theme="1"/>
        <rFont val="Arial Unicode MS"/>
        <family val="2"/>
        <charset val="128"/>
      </rPr>
      <t>年</t>
    </r>
    <rPh sb="4" eb="5">
      <t>ネン</t>
    </rPh>
    <phoneticPr fontId="2"/>
  </si>
  <si>
    <r>
      <rPr>
        <sz val="11"/>
        <color theme="1"/>
        <rFont val="Arial Unicode MS"/>
        <family val="2"/>
        <charset val="128"/>
      </rPr>
      <t>直接効果・第１次間接効果</t>
    </r>
    <rPh sb="0" eb="2">
      <t>チョクセツ</t>
    </rPh>
    <rPh sb="2" eb="4">
      <t>コウカ</t>
    </rPh>
    <rPh sb="5" eb="6">
      <t>ダイ</t>
    </rPh>
    <rPh sb="7" eb="8">
      <t>ジ</t>
    </rPh>
    <rPh sb="8" eb="10">
      <t>カンセツ</t>
    </rPh>
    <rPh sb="10" eb="12">
      <t>コウカ</t>
    </rPh>
    <phoneticPr fontId="2"/>
  </si>
  <si>
    <r>
      <rPr>
        <sz val="11"/>
        <color theme="1"/>
        <rFont val="Arial Unicode MS"/>
        <family val="2"/>
        <charset val="128"/>
      </rPr>
      <t>うち第１次間接効果</t>
    </r>
    <rPh sb="2" eb="3">
      <t>ダイ</t>
    </rPh>
    <rPh sb="4" eb="5">
      <t>ジ</t>
    </rPh>
    <rPh sb="5" eb="7">
      <t>カンセツ</t>
    </rPh>
    <rPh sb="7" eb="9">
      <t>コウカ</t>
    </rPh>
    <phoneticPr fontId="2"/>
  </si>
  <si>
    <r>
      <rPr>
        <sz val="11"/>
        <color theme="1"/>
        <rFont val="Arial Unicode MS"/>
        <family val="2"/>
        <charset val="128"/>
      </rPr>
      <t>第１次間接効果</t>
    </r>
    <rPh sb="0" eb="1">
      <t>ダイ</t>
    </rPh>
    <rPh sb="2" eb="3">
      <t>ジ</t>
    </rPh>
    <rPh sb="3" eb="5">
      <t>カンセツ</t>
    </rPh>
    <rPh sb="5" eb="7">
      <t>コウカ</t>
    </rPh>
    <phoneticPr fontId="2"/>
  </si>
  <si>
    <r>
      <rPr>
        <sz val="11"/>
        <color theme="1"/>
        <rFont val="Arial Unicode MS"/>
        <family val="2"/>
        <charset val="128"/>
      </rPr>
      <t>所得増加額</t>
    </r>
    <rPh sb="0" eb="2">
      <t>ショトク</t>
    </rPh>
    <rPh sb="2" eb="4">
      <t>ゾウカ</t>
    </rPh>
    <rPh sb="4" eb="5">
      <t>ガク</t>
    </rPh>
    <phoneticPr fontId="2"/>
  </si>
  <si>
    <r>
      <rPr>
        <sz val="16"/>
        <color theme="1"/>
        <rFont val="ＭＳ Ｐゴシック"/>
        <family val="3"/>
        <charset val="128"/>
      </rPr>
      <t>∩</t>
    </r>
    <phoneticPr fontId="2"/>
  </si>
  <si>
    <r>
      <rPr>
        <sz val="11"/>
        <color theme="1"/>
        <rFont val="Arial Unicode MS"/>
        <family val="2"/>
        <charset val="128"/>
      </rPr>
      <t>所得増加額（県内在住者）</t>
    </r>
    <rPh sb="0" eb="2">
      <t>ショトク</t>
    </rPh>
    <rPh sb="2" eb="4">
      <t>ゾウカ</t>
    </rPh>
    <rPh sb="4" eb="5">
      <t>ガク</t>
    </rPh>
    <rPh sb="8" eb="11">
      <t>ザイジュウシャ</t>
    </rPh>
    <phoneticPr fontId="2"/>
  </si>
  <si>
    <r>
      <rPr>
        <sz val="11"/>
        <color theme="1"/>
        <rFont val="Arial Unicode MS"/>
        <family val="2"/>
        <charset val="128"/>
      </rPr>
      <t>消費増加額</t>
    </r>
    <rPh sb="0" eb="2">
      <t>ショウヒ</t>
    </rPh>
    <rPh sb="2" eb="4">
      <t>ゾウカ</t>
    </rPh>
    <rPh sb="4" eb="5">
      <t>ガク</t>
    </rPh>
    <phoneticPr fontId="2"/>
  </si>
  <si>
    <r>
      <rPr>
        <sz val="11"/>
        <color theme="1"/>
        <rFont val="Arial Unicode MS"/>
        <family val="2"/>
        <charset val="128"/>
      </rPr>
      <t>消費増加額（県内産）</t>
    </r>
    <rPh sb="0" eb="2">
      <t>ショウヒ</t>
    </rPh>
    <rPh sb="2" eb="4">
      <t>ゾウカ</t>
    </rPh>
    <rPh sb="4" eb="5">
      <t>ガク</t>
    </rPh>
    <rPh sb="8" eb="9">
      <t>サン</t>
    </rPh>
    <phoneticPr fontId="2"/>
  </si>
  <si>
    <r>
      <rPr>
        <sz val="11"/>
        <color theme="1"/>
        <rFont val="Arial Unicode MS"/>
        <family val="2"/>
        <charset val="128"/>
      </rPr>
      <t>第２次間接効果</t>
    </r>
    <rPh sb="0" eb="1">
      <t>ダイ</t>
    </rPh>
    <rPh sb="2" eb="3">
      <t>ジ</t>
    </rPh>
    <rPh sb="3" eb="5">
      <t>カンセツ</t>
    </rPh>
    <rPh sb="5" eb="7">
      <t>コウカ</t>
    </rPh>
    <phoneticPr fontId="2"/>
  </si>
  <si>
    <r>
      <rPr>
        <sz val="11"/>
        <color theme="1"/>
        <rFont val="Arial Unicode MS"/>
        <family val="2"/>
        <charset val="128"/>
      </rPr>
      <t>　　　　　　　　　直接効果</t>
    </r>
    <rPh sb="9" eb="11">
      <t>チョクセツ</t>
    </rPh>
    <rPh sb="11" eb="13">
      <t>コウカ</t>
    </rPh>
    <phoneticPr fontId="2"/>
  </si>
  <si>
    <r>
      <rPr>
        <sz val="11"/>
        <color theme="1"/>
        <rFont val="Arial Unicode MS"/>
        <family val="2"/>
        <charset val="128"/>
      </rPr>
      <t>　　　　　＋第１次間接効果</t>
    </r>
    <rPh sb="6" eb="7">
      <t>ダイ</t>
    </rPh>
    <rPh sb="8" eb="9">
      <t>ジ</t>
    </rPh>
    <rPh sb="9" eb="11">
      <t>カンセツ</t>
    </rPh>
    <rPh sb="11" eb="13">
      <t>コウカ</t>
    </rPh>
    <phoneticPr fontId="2"/>
  </si>
  <si>
    <r>
      <rPr>
        <sz val="11"/>
        <color theme="1"/>
        <rFont val="Arial Unicode MS"/>
        <family val="2"/>
        <charset val="128"/>
      </rPr>
      <t>　　　　　＋第２次間接効果</t>
    </r>
    <rPh sb="6" eb="7">
      <t>ダイ</t>
    </rPh>
    <rPh sb="8" eb="9">
      <t>ジ</t>
    </rPh>
    <rPh sb="9" eb="11">
      <t>カンセツ</t>
    </rPh>
    <rPh sb="11" eb="13">
      <t>コウカ</t>
    </rPh>
    <phoneticPr fontId="2"/>
  </si>
  <si>
    <r>
      <rPr>
        <sz val="11"/>
        <color theme="1"/>
        <rFont val="Arial Unicode MS"/>
        <family val="2"/>
        <charset val="128"/>
      </rPr>
      <t>総合効果</t>
    </r>
    <rPh sb="0" eb="2">
      <t>ソウゴウ</t>
    </rPh>
    <rPh sb="2" eb="4">
      <t>コウカ</t>
    </rPh>
    <phoneticPr fontId="2"/>
  </si>
  <si>
    <r>
      <rPr>
        <sz val="11"/>
        <color theme="1"/>
        <rFont val="Arial Unicode MS"/>
        <family val="2"/>
        <charset val="128"/>
      </rPr>
      <t>　雇用誘発人数</t>
    </r>
    <rPh sb="1" eb="3">
      <t>コヨウ</t>
    </rPh>
    <rPh sb="3" eb="5">
      <t>ユウハツ</t>
    </rPh>
    <rPh sb="5" eb="7">
      <t>ニンズウ</t>
    </rPh>
    <phoneticPr fontId="2"/>
  </si>
  <si>
    <r>
      <rPr>
        <sz val="11"/>
        <color theme="1"/>
        <rFont val="Arial Unicode MS"/>
        <family val="2"/>
        <charset val="128"/>
      </rPr>
      <t>　労働誘発人数</t>
    </r>
    <rPh sb="1" eb="3">
      <t>ロウドウ</t>
    </rPh>
    <rPh sb="3" eb="5">
      <t>ユウハツ</t>
    </rPh>
    <rPh sb="5" eb="7">
      <t>ニンズウ</t>
    </rPh>
    <phoneticPr fontId="2"/>
  </si>
  <si>
    <r>
      <rPr>
        <sz val="11"/>
        <color theme="1"/>
        <rFont val="Arial Unicode MS"/>
        <family val="2"/>
        <charset val="128"/>
      </rPr>
      <t>誘発倍率</t>
    </r>
    <rPh sb="0" eb="2">
      <t>ユウハツ</t>
    </rPh>
    <rPh sb="2" eb="4">
      <t>バイリツ</t>
    </rPh>
    <phoneticPr fontId="2"/>
  </si>
  <si>
    <r>
      <rPr>
        <sz val="11"/>
        <color theme="1"/>
        <rFont val="Arial Unicode MS"/>
        <family val="2"/>
        <charset val="128"/>
      </rPr>
      <t>粗付加価値誘発額</t>
    </r>
    <rPh sb="0" eb="1">
      <t>ソ</t>
    </rPh>
    <rPh sb="1" eb="3">
      <t>フカ</t>
    </rPh>
    <rPh sb="3" eb="5">
      <t>カチ</t>
    </rPh>
    <rPh sb="5" eb="7">
      <t>ユウハツ</t>
    </rPh>
    <rPh sb="7" eb="8">
      <t>ガク</t>
    </rPh>
    <phoneticPr fontId="2"/>
  </si>
  <si>
    <r>
      <rPr>
        <sz val="11"/>
        <color theme="1"/>
        <rFont val="Arial Unicode MS"/>
        <family val="2"/>
        <charset val="128"/>
      </rPr>
      <t>　対直接効果</t>
    </r>
    <rPh sb="1" eb="2">
      <t>タイ</t>
    </rPh>
    <rPh sb="2" eb="4">
      <t>チョクセツ</t>
    </rPh>
    <rPh sb="4" eb="6">
      <t>コウカ</t>
    </rPh>
    <phoneticPr fontId="2"/>
  </si>
  <si>
    <r>
      <t xml:space="preserve"> </t>
    </r>
    <r>
      <rPr>
        <sz val="11"/>
        <color theme="1"/>
        <rFont val="Arial Unicode MS"/>
        <family val="2"/>
        <charset val="128"/>
      </rPr>
      <t>×</t>
    </r>
    <r>
      <rPr>
        <sz val="11"/>
        <color theme="1"/>
        <rFont val="Arial Narrow"/>
        <family val="2"/>
      </rPr>
      <t xml:space="preserve"> </t>
    </r>
    <r>
      <rPr>
        <sz val="11"/>
        <color theme="1"/>
        <rFont val="Arial Unicode MS"/>
        <family val="2"/>
        <charset val="128"/>
      </rPr>
      <t>県内自給率</t>
    </r>
    <rPh sb="3" eb="5">
      <t>ケンナイ</t>
    </rPh>
    <rPh sb="5" eb="8">
      <t>ジキュウリツ</t>
    </rPh>
    <phoneticPr fontId="4"/>
  </si>
  <si>
    <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ﾃﾞﾌﾚｰﾀ</t>
    </r>
    <phoneticPr fontId="2"/>
  </si>
  <si>
    <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逆行列係数</t>
    </r>
    <rPh sb="4" eb="7">
      <t>ギャクギョウレツ</t>
    </rPh>
    <rPh sb="7" eb="9">
      <t>ケイスウ</t>
    </rPh>
    <phoneticPr fontId="4"/>
  </si>
  <si>
    <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所得率</t>
    </r>
    <rPh sb="4" eb="6">
      <t>ショトク</t>
    </rPh>
    <rPh sb="6" eb="7">
      <t>リツ</t>
    </rPh>
    <phoneticPr fontId="4"/>
  </si>
  <si>
    <r>
      <rPr>
        <sz val="11"/>
        <color theme="1"/>
        <rFont val="Arial Unicode MS"/>
        <family val="2"/>
        <charset val="128"/>
      </rPr>
      <t>　　　</t>
    </r>
    <r>
      <rPr>
        <sz val="11"/>
        <color theme="1"/>
        <rFont val="Arial Narrow"/>
        <family val="2"/>
      </rP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ﾃﾞﾌﾚｰﾀ</t>
    </r>
    <phoneticPr fontId="2"/>
  </si>
  <si>
    <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県民所得係数</t>
    </r>
    <rPh sb="6" eb="8">
      <t>ショトク</t>
    </rPh>
    <rPh sb="8" eb="10">
      <t>ケイスウ</t>
    </rPh>
    <phoneticPr fontId="2"/>
  </si>
  <si>
    <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消費転換係数</t>
    </r>
    <rPh sb="4" eb="6">
      <t>ショウヒ</t>
    </rPh>
    <rPh sb="6" eb="8">
      <t>テンカン</t>
    </rPh>
    <rPh sb="8" eb="10">
      <t>ケイスウ</t>
    </rPh>
    <phoneticPr fontId="4"/>
  </si>
  <si>
    <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県内自給率</t>
    </r>
    <rPh sb="6" eb="9">
      <t>ジキュウリツ</t>
    </rPh>
    <phoneticPr fontId="4"/>
  </si>
  <si>
    <r>
      <rPr>
        <sz val="11"/>
        <color theme="1"/>
        <rFont val="Arial Unicode MS"/>
        <family val="2"/>
        <charset val="128"/>
      </rPr>
      <t>　　　　</t>
    </r>
    <r>
      <rPr>
        <sz val="11"/>
        <color theme="1"/>
        <rFont val="Arial Narrow"/>
        <family val="2"/>
      </rP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ﾃﾞﾌﾚｰﾀ</t>
    </r>
    <phoneticPr fontId="2"/>
  </si>
  <si>
    <r>
      <rPr>
        <sz val="11"/>
        <color theme="1"/>
        <rFont val="Arial Unicode MS"/>
        <family val="2"/>
        <charset val="128"/>
      </rPr>
      <t>　　　　　　総合効果÷</t>
    </r>
    <r>
      <rPr>
        <sz val="11"/>
        <color theme="1"/>
        <rFont val="Arial Unicode MS"/>
        <family val="2"/>
        <charset val="128"/>
      </rPr>
      <t>直接効果</t>
    </r>
    <rPh sb="6" eb="8">
      <t>ソウゴウ</t>
    </rPh>
    <rPh sb="8" eb="10">
      <t>コウカ</t>
    </rPh>
    <rPh sb="11" eb="13">
      <t>チョクセツ</t>
    </rPh>
    <rPh sb="13" eb="15">
      <t>コウカ</t>
    </rPh>
    <phoneticPr fontId="2"/>
  </si>
  <si>
    <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県内自給率</t>
    </r>
    <rPh sb="4" eb="6">
      <t>ケンナイ</t>
    </rPh>
    <rPh sb="6" eb="9">
      <t>ジキュウリツ</t>
    </rPh>
    <phoneticPr fontId="4"/>
  </si>
  <si>
    <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ﾃﾞﾌﾚｰﾀ</t>
    </r>
    <phoneticPr fontId="2"/>
  </si>
  <si>
    <r>
      <rPr>
        <sz val="11"/>
        <color theme="1"/>
        <rFont val="Arial Unicode MS"/>
        <family val="2"/>
        <charset val="128"/>
      </rPr>
      <t>　　　</t>
    </r>
    <r>
      <rPr>
        <sz val="11"/>
        <color theme="1"/>
        <rFont val="Arial Narrow"/>
        <family val="2"/>
      </rP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　×</t>
    </r>
    <r>
      <rPr>
        <sz val="11"/>
        <color theme="1"/>
        <rFont val="Arial Narrow"/>
        <family val="2"/>
      </rPr>
      <t xml:space="preserve"> </t>
    </r>
    <r>
      <rPr>
        <sz val="11"/>
        <color theme="1"/>
        <rFont val="Arial Unicode MS"/>
        <family val="2"/>
        <charset val="128"/>
      </rPr>
      <t>ﾃﾞﾌﾚｰﾀ</t>
    </r>
    <phoneticPr fontId="2"/>
  </si>
  <si>
    <t>・イベントが数日にわたる場合は、延人数を入力してください。</t>
    <rPh sb="6" eb="8">
      <t>スウジツ</t>
    </rPh>
    <rPh sb="12" eb="14">
      <t>バアイ</t>
    </rPh>
    <rPh sb="16" eb="17">
      <t>ノベ</t>
    </rPh>
    <rPh sb="17" eb="19">
      <t>ニンズウ</t>
    </rPh>
    <rPh sb="20" eb="22">
      <t>ニュウリョク</t>
    </rPh>
    <phoneticPr fontId="2"/>
  </si>
  <si>
    <t>・宿泊数ごとに、人数を入力してください。</t>
    <rPh sb="1" eb="3">
      <t>シュクハク</t>
    </rPh>
    <rPh sb="3" eb="4">
      <t>スウ</t>
    </rPh>
    <rPh sb="8" eb="10">
      <t>ニンズウ</t>
    </rPh>
    <rPh sb="11" eb="13">
      <t>ニュウリョク</t>
    </rPh>
    <phoneticPr fontId="2"/>
  </si>
  <si>
    <t>・「一人当たり消費額」を全国の平均値で代用する場合は、「全国平均」右隣のチェック欄にチェックを入れてください。</t>
    <rPh sb="2" eb="4">
      <t>ヒトリ</t>
    </rPh>
    <rPh sb="4" eb="5">
      <t>ア</t>
    </rPh>
    <rPh sb="7" eb="10">
      <t>ショウヒガク</t>
    </rPh>
    <rPh sb="12" eb="14">
      <t>ゼンコク</t>
    </rPh>
    <rPh sb="15" eb="18">
      <t>ヘイキンチ</t>
    </rPh>
    <rPh sb="19" eb="21">
      <t>ダイヨウ</t>
    </rPh>
    <rPh sb="23" eb="25">
      <t>バアイ</t>
    </rPh>
    <rPh sb="28" eb="30">
      <t>ゼンコク</t>
    </rPh>
    <rPh sb="30" eb="32">
      <t>ヘイキン</t>
    </rPh>
    <rPh sb="33" eb="35">
      <t>ミギドナリ</t>
    </rPh>
    <rPh sb="40" eb="41">
      <t>ラン</t>
    </rPh>
    <rPh sb="47" eb="48">
      <t>イ</t>
    </rPh>
    <phoneticPr fontId="2"/>
  </si>
  <si>
    <t>・交通費は、安易に全国平均値を用いると過大になる可能性があります。実態に合った金額を入力することをお勧めします。</t>
    <rPh sb="1" eb="4">
      <t>コウツウヒ</t>
    </rPh>
    <rPh sb="6" eb="8">
      <t>アンイ</t>
    </rPh>
    <rPh sb="9" eb="11">
      <t>ゼンコク</t>
    </rPh>
    <rPh sb="11" eb="13">
      <t>ヘイキン</t>
    </rPh>
    <rPh sb="13" eb="14">
      <t>チ</t>
    </rPh>
    <rPh sb="15" eb="16">
      <t>モチ</t>
    </rPh>
    <rPh sb="19" eb="21">
      <t>カダイ</t>
    </rPh>
    <rPh sb="24" eb="27">
      <t>カノウセイ</t>
    </rPh>
    <rPh sb="33" eb="35">
      <t>ジッタイ</t>
    </rPh>
    <rPh sb="36" eb="37">
      <t>ア</t>
    </rPh>
    <rPh sb="39" eb="41">
      <t>キンガク</t>
    </rPh>
    <rPh sb="42" eb="44">
      <t>ニュウリョク</t>
    </rPh>
    <rPh sb="50" eb="51">
      <t>スス</t>
    </rPh>
    <phoneticPr fontId="2"/>
  </si>
  <si>
    <t>・交通費に関しては、県内の交通機関の利用を前提としていますので、県外分は除外して入力してください。
　　例：浦和⇔新宿　浦和⇔赤羽の往復の交通費を入力し、赤羽⇔新宿の交通費は除外します。</t>
    <rPh sb="1" eb="4">
      <t>コウツウヒ</t>
    </rPh>
    <rPh sb="5" eb="6">
      <t>カン</t>
    </rPh>
    <rPh sb="10" eb="12">
      <t>ケンナイ</t>
    </rPh>
    <rPh sb="13" eb="15">
      <t>コウツウ</t>
    </rPh>
    <rPh sb="15" eb="17">
      <t>キカン</t>
    </rPh>
    <rPh sb="18" eb="20">
      <t>リヨウ</t>
    </rPh>
    <rPh sb="21" eb="23">
      <t>ゼンテイ</t>
    </rPh>
    <rPh sb="32" eb="34">
      <t>ケンガイ</t>
    </rPh>
    <rPh sb="34" eb="35">
      <t>ブン</t>
    </rPh>
    <rPh sb="36" eb="38">
      <t>ジョガイ</t>
    </rPh>
    <rPh sb="40" eb="42">
      <t>ニュウリョク</t>
    </rPh>
    <rPh sb="52" eb="53">
      <t>レイ</t>
    </rPh>
    <rPh sb="54" eb="56">
      <t>ウラワ</t>
    </rPh>
    <rPh sb="57" eb="59">
      <t>シンジュク</t>
    </rPh>
    <rPh sb="60" eb="62">
      <t>ウラワ</t>
    </rPh>
    <rPh sb="63" eb="65">
      <t>アカバネ</t>
    </rPh>
    <rPh sb="66" eb="68">
      <t>オウフク</t>
    </rPh>
    <rPh sb="69" eb="72">
      <t>コウツウヒ</t>
    </rPh>
    <rPh sb="73" eb="75">
      <t>ニュウリョク</t>
    </rPh>
    <rPh sb="77" eb="79">
      <t>アカバネ</t>
    </rPh>
    <rPh sb="80" eb="82">
      <t>シンジュク</t>
    </rPh>
    <rPh sb="83" eb="86">
      <t>コウツウヒ</t>
    </rPh>
    <rPh sb="87" eb="89">
      <t>ジョガイ</t>
    </rPh>
    <phoneticPr fontId="2"/>
  </si>
  <si>
    <t>・自給率の初期値は、埼玉県産業連関表の自給率を設定しています。</t>
    <rPh sb="1" eb="4">
      <t>ジキュウリツ</t>
    </rPh>
    <rPh sb="5" eb="8">
      <t>ショキチ</t>
    </rPh>
    <rPh sb="10" eb="13">
      <t>サイタマケン</t>
    </rPh>
    <rPh sb="13" eb="15">
      <t>サンギョウ</t>
    </rPh>
    <rPh sb="15" eb="17">
      <t>レンカン</t>
    </rPh>
    <rPh sb="17" eb="18">
      <t>ヒョウ</t>
    </rPh>
    <rPh sb="19" eb="22">
      <t>ジキュウリツ</t>
    </rPh>
    <rPh sb="23" eb="25">
      <t>セッテイ</t>
    </rPh>
    <phoneticPr fontId="2"/>
  </si>
  <si>
    <t>・交通費や、飲食店、施設利用料等、明らかに埼玉県内の施設を利用するものについては、自給率を100%に設定しています。</t>
    <rPh sb="1" eb="4">
      <t>コウツウヒ</t>
    </rPh>
    <rPh sb="6" eb="8">
      <t>インショク</t>
    </rPh>
    <rPh sb="8" eb="9">
      <t>テン</t>
    </rPh>
    <rPh sb="10" eb="12">
      <t>シセツ</t>
    </rPh>
    <rPh sb="12" eb="15">
      <t>リヨウリョウ</t>
    </rPh>
    <rPh sb="15" eb="16">
      <t>トウ</t>
    </rPh>
    <rPh sb="17" eb="18">
      <t>アキ</t>
    </rPh>
    <rPh sb="21" eb="24">
      <t>サイタマケン</t>
    </rPh>
    <rPh sb="24" eb="25">
      <t>ナイ</t>
    </rPh>
    <rPh sb="26" eb="28">
      <t>シセツ</t>
    </rPh>
    <rPh sb="29" eb="31">
      <t>リヨウ</t>
    </rPh>
    <rPh sb="41" eb="44">
      <t>ジキュウリツ</t>
    </rPh>
    <rPh sb="50" eb="52">
      <t>セッテイ</t>
    </rPh>
    <phoneticPr fontId="2"/>
  </si>
  <si>
    <t>・なお、自給率は、（埼玉県内産）÷（埼玉県内産+埼玉県外産） で計算しています。</t>
    <rPh sb="4" eb="7">
      <t>ジキュウリツ</t>
    </rPh>
    <rPh sb="10" eb="12">
      <t>サイタマ</t>
    </rPh>
    <rPh sb="12" eb="14">
      <t>ケンナイ</t>
    </rPh>
    <rPh sb="14" eb="15">
      <t>サン</t>
    </rPh>
    <rPh sb="18" eb="20">
      <t>サイタマ</t>
    </rPh>
    <rPh sb="20" eb="22">
      <t>ケンナイ</t>
    </rPh>
    <rPh sb="22" eb="23">
      <t>サン</t>
    </rPh>
    <rPh sb="24" eb="27">
      <t>サイタマケン</t>
    </rPh>
    <rPh sb="27" eb="28">
      <t>ガイ</t>
    </rPh>
    <rPh sb="28" eb="29">
      <t>サン</t>
    </rPh>
    <rPh sb="32" eb="34">
      <t>ケイサン</t>
    </rPh>
    <phoneticPr fontId="2"/>
  </si>
  <si>
    <t>・例示されている品目の他にも消費品目が見込まれる場合は、その他の欄に、品目名と一人当たり消費額を入力してください。</t>
    <rPh sb="1" eb="3">
      <t>レイジ</t>
    </rPh>
    <rPh sb="8" eb="10">
      <t>ヒンモク</t>
    </rPh>
    <rPh sb="11" eb="12">
      <t>ホカ</t>
    </rPh>
    <rPh sb="14" eb="16">
      <t>ショウヒ</t>
    </rPh>
    <rPh sb="16" eb="18">
      <t>ヒンモク</t>
    </rPh>
    <rPh sb="19" eb="21">
      <t>ミコ</t>
    </rPh>
    <rPh sb="24" eb="26">
      <t>バアイ</t>
    </rPh>
    <rPh sb="30" eb="31">
      <t>ホカ</t>
    </rPh>
    <rPh sb="32" eb="33">
      <t>ラン</t>
    </rPh>
    <rPh sb="35" eb="37">
      <t>ヒンモク</t>
    </rPh>
    <rPh sb="37" eb="38">
      <t>メイ</t>
    </rPh>
    <rPh sb="39" eb="41">
      <t>ヒトリ</t>
    </rPh>
    <rPh sb="41" eb="42">
      <t>ア</t>
    </rPh>
    <rPh sb="44" eb="47">
      <t>ショウヒガク</t>
    </rPh>
    <rPh sb="48" eb="50">
      <t>ニュウリョク</t>
    </rPh>
    <phoneticPr fontId="2"/>
  </si>
  <si>
    <t>・⑥その他で追加した品目については、産業連関表のCodeを設定する必要があります。</t>
    <rPh sb="4" eb="5">
      <t>ホカ</t>
    </rPh>
    <rPh sb="6" eb="8">
      <t>ツイカ</t>
    </rPh>
    <rPh sb="10" eb="12">
      <t>ヒンモク</t>
    </rPh>
    <rPh sb="18" eb="20">
      <t>サンギョウ</t>
    </rPh>
    <rPh sb="20" eb="22">
      <t>レンカン</t>
    </rPh>
    <rPh sb="22" eb="23">
      <t>ヒョウ</t>
    </rPh>
    <rPh sb="29" eb="31">
      <t>セッテイ</t>
    </rPh>
    <rPh sb="33" eb="35">
      <t>ヒツヨウ</t>
    </rPh>
    <phoneticPr fontId="2"/>
  </si>
  <si>
    <t>・Codeは、定義シートを参照の上、入力してください。Codeを入力すると、自給率と部門名が自動設定されます。</t>
    <rPh sb="7" eb="9">
      <t>テイギ</t>
    </rPh>
    <rPh sb="13" eb="15">
      <t>サンショウ</t>
    </rPh>
    <rPh sb="16" eb="17">
      <t>ウエ</t>
    </rPh>
    <rPh sb="18" eb="20">
      <t>ニュウリョク</t>
    </rPh>
    <rPh sb="32" eb="34">
      <t>ニュウリョク</t>
    </rPh>
    <rPh sb="38" eb="41">
      <t>ジキュウリツ</t>
    </rPh>
    <rPh sb="42" eb="44">
      <t>ブモン</t>
    </rPh>
    <rPh sb="44" eb="45">
      <t>メイ</t>
    </rPh>
    <rPh sb="46" eb="48">
      <t>ジドウ</t>
    </rPh>
    <rPh sb="48" eb="50">
      <t>セッテイ</t>
    </rPh>
    <phoneticPr fontId="2"/>
  </si>
  <si>
    <t>・予算書の内容を節ごとに例示しています。</t>
    <rPh sb="1" eb="4">
      <t>ヨサンショ</t>
    </rPh>
    <rPh sb="5" eb="7">
      <t>ナイヨウ</t>
    </rPh>
    <rPh sb="8" eb="9">
      <t>セツ</t>
    </rPh>
    <rPh sb="12" eb="14">
      <t>レイジ</t>
    </rPh>
    <phoneticPr fontId="2"/>
  </si>
  <si>
    <t>・該当する科目に、円単位で経費を入力してください。</t>
    <rPh sb="1" eb="3">
      <t>ガイトウ</t>
    </rPh>
    <rPh sb="5" eb="7">
      <t>カモク</t>
    </rPh>
    <rPh sb="9" eb="10">
      <t>エン</t>
    </rPh>
    <rPh sb="10" eb="12">
      <t>タンイ</t>
    </rPh>
    <rPh sb="13" eb="15">
      <t>ケイヒ</t>
    </rPh>
    <rPh sb="16" eb="18">
      <t>ニュウリョク</t>
    </rPh>
    <phoneticPr fontId="2"/>
  </si>
  <si>
    <t>・自給率とは、県内で調達できる割合のことです。自給率が低いと埼玉県内への波及効果は小さくなります。</t>
    <rPh sb="1" eb="4">
      <t>ジキュウリツ</t>
    </rPh>
    <rPh sb="7" eb="9">
      <t>ケンナイ</t>
    </rPh>
    <rPh sb="10" eb="12">
      <t>チョウタツ</t>
    </rPh>
    <rPh sb="15" eb="17">
      <t>ワリアイ</t>
    </rPh>
    <rPh sb="23" eb="26">
      <t>ジキュウリツ</t>
    </rPh>
    <rPh sb="27" eb="28">
      <t>ヒク</t>
    </rPh>
    <rPh sb="30" eb="32">
      <t>サイタマ</t>
    </rPh>
    <rPh sb="32" eb="34">
      <t>ケンナイ</t>
    </rPh>
    <rPh sb="36" eb="38">
      <t>ハキュウ</t>
    </rPh>
    <rPh sb="38" eb="40">
      <t>コウカ</t>
    </rPh>
    <rPh sb="41" eb="42">
      <t>チイ</t>
    </rPh>
    <phoneticPr fontId="2"/>
  </si>
  <si>
    <t>・自給率は、埼玉県産業連関表の自給率を初期値設定してありますが、自給率修正欄で自給率を修正することも可能です。</t>
    <rPh sb="1" eb="4">
      <t>ジキュウリツ</t>
    </rPh>
    <rPh sb="6" eb="9">
      <t>サイタマケン</t>
    </rPh>
    <rPh sb="9" eb="11">
      <t>サンギョウ</t>
    </rPh>
    <rPh sb="11" eb="13">
      <t>レンカン</t>
    </rPh>
    <rPh sb="13" eb="14">
      <t>ヒョウ</t>
    </rPh>
    <rPh sb="15" eb="18">
      <t>ジキュウリツ</t>
    </rPh>
    <rPh sb="19" eb="22">
      <t>ショキチ</t>
    </rPh>
    <rPh sb="22" eb="24">
      <t>セッテイ</t>
    </rPh>
    <rPh sb="32" eb="35">
      <t>ジキュウリツ</t>
    </rPh>
    <rPh sb="35" eb="37">
      <t>シュウセイ</t>
    </rPh>
    <rPh sb="37" eb="38">
      <t>ラン</t>
    </rPh>
    <rPh sb="39" eb="42">
      <t>ジキュウリツ</t>
    </rPh>
    <rPh sb="43" eb="45">
      <t>シュウセイ</t>
    </rPh>
    <rPh sb="50" eb="52">
      <t>カノウ</t>
    </rPh>
    <phoneticPr fontId="2"/>
  </si>
  <si>
    <t>・交通費に関しては、県内分・県外分の交通費を別途計算し、県内分÷（県内分+県外分）により自給率を求め、修正してください。
　　例：浦和⇔新宿　浦和⇔赤羽の往復の交通費は県内分、赤羽⇔新宿の交通費は県外分となります。</t>
    <rPh sb="1" eb="4">
      <t>コウツウヒ</t>
    </rPh>
    <rPh sb="5" eb="6">
      <t>カン</t>
    </rPh>
    <rPh sb="10" eb="12">
      <t>ケンナイ</t>
    </rPh>
    <rPh sb="12" eb="13">
      <t>ブン</t>
    </rPh>
    <rPh sb="14" eb="16">
      <t>ケンガイ</t>
    </rPh>
    <rPh sb="16" eb="17">
      <t>ブン</t>
    </rPh>
    <rPh sb="18" eb="21">
      <t>コウツウヒ</t>
    </rPh>
    <rPh sb="22" eb="24">
      <t>ベット</t>
    </rPh>
    <rPh sb="24" eb="26">
      <t>ケイサン</t>
    </rPh>
    <rPh sb="28" eb="30">
      <t>ケンナイ</t>
    </rPh>
    <rPh sb="30" eb="31">
      <t>ブン</t>
    </rPh>
    <rPh sb="33" eb="35">
      <t>ケンナイ</t>
    </rPh>
    <rPh sb="35" eb="36">
      <t>ブン</t>
    </rPh>
    <rPh sb="37" eb="39">
      <t>ケンガイ</t>
    </rPh>
    <rPh sb="39" eb="40">
      <t>ブン</t>
    </rPh>
    <rPh sb="44" eb="47">
      <t>ジキュウリツ</t>
    </rPh>
    <rPh sb="48" eb="49">
      <t>モト</t>
    </rPh>
    <rPh sb="51" eb="53">
      <t>シュウセイ</t>
    </rPh>
    <rPh sb="63" eb="64">
      <t>レイ</t>
    </rPh>
    <rPh sb="65" eb="67">
      <t>ウラワ</t>
    </rPh>
    <rPh sb="68" eb="70">
      <t>シンジュク</t>
    </rPh>
    <rPh sb="71" eb="73">
      <t>ウラワ</t>
    </rPh>
    <rPh sb="74" eb="76">
      <t>アカバネ</t>
    </rPh>
    <rPh sb="77" eb="79">
      <t>オウフク</t>
    </rPh>
    <rPh sb="80" eb="83">
      <t>コウツウヒ</t>
    </rPh>
    <rPh sb="84" eb="86">
      <t>ケンナイ</t>
    </rPh>
    <rPh sb="86" eb="87">
      <t>ブン</t>
    </rPh>
    <rPh sb="88" eb="90">
      <t>アカバネ</t>
    </rPh>
    <rPh sb="91" eb="93">
      <t>シンジュク</t>
    </rPh>
    <rPh sb="94" eb="97">
      <t>コウツウヒ</t>
    </rPh>
    <rPh sb="98" eb="100">
      <t>ケンガイ</t>
    </rPh>
    <rPh sb="100" eb="101">
      <t>ブン</t>
    </rPh>
    <phoneticPr fontId="2"/>
  </si>
  <si>
    <t>・なお、物品に関しては、物を購入した店の所在で自給率が決まるのではなく、製造元で自給率が決まります。</t>
    <rPh sb="4" eb="6">
      <t>ブッピン</t>
    </rPh>
    <rPh sb="7" eb="8">
      <t>カン</t>
    </rPh>
    <rPh sb="12" eb="13">
      <t>モノ</t>
    </rPh>
    <rPh sb="14" eb="16">
      <t>コウニュウ</t>
    </rPh>
    <rPh sb="18" eb="19">
      <t>ミセ</t>
    </rPh>
    <rPh sb="20" eb="22">
      <t>ショザイ</t>
    </rPh>
    <rPh sb="23" eb="26">
      <t>ジキュウリツ</t>
    </rPh>
    <rPh sb="27" eb="28">
      <t>キ</t>
    </rPh>
    <rPh sb="36" eb="38">
      <t>セイゾウ</t>
    </rPh>
    <rPh sb="38" eb="39">
      <t>モト</t>
    </rPh>
    <rPh sb="40" eb="43">
      <t>ジキュウリツ</t>
    </rPh>
    <rPh sb="44" eb="45">
      <t>キ</t>
    </rPh>
    <phoneticPr fontId="2"/>
  </si>
  <si>
    <t>・例示されている科目の他に経費が見込まれる場合は、歳出科目の空白欄に、科目名と経費を追加入力してください。</t>
    <rPh sb="1" eb="3">
      <t>レイジ</t>
    </rPh>
    <rPh sb="8" eb="10">
      <t>カモク</t>
    </rPh>
    <rPh sb="11" eb="12">
      <t>ホカ</t>
    </rPh>
    <rPh sb="13" eb="15">
      <t>ケイヒ</t>
    </rPh>
    <rPh sb="16" eb="18">
      <t>ミコ</t>
    </rPh>
    <rPh sb="21" eb="23">
      <t>バアイ</t>
    </rPh>
    <rPh sb="25" eb="27">
      <t>サイシュツ</t>
    </rPh>
    <rPh sb="27" eb="29">
      <t>カモク</t>
    </rPh>
    <rPh sb="30" eb="32">
      <t>クウハク</t>
    </rPh>
    <rPh sb="32" eb="33">
      <t>ラン</t>
    </rPh>
    <rPh sb="35" eb="37">
      <t>カモク</t>
    </rPh>
    <rPh sb="37" eb="38">
      <t>メイ</t>
    </rPh>
    <rPh sb="39" eb="41">
      <t>ケイヒ</t>
    </rPh>
    <rPh sb="42" eb="44">
      <t>ツイカ</t>
    </rPh>
    <rPh sb="44" eb="46">
      <t>ニュウリョク</t>
    </rPh>
    <phoneticPr fontId="2"/>
  </si>
  <si>
    <t>・その時、入力した科目については、産業連関表のCodeを設定する必要があります。</t>
    <rPh sb="3" eb="4">
      <t>トキ</t>
    </rPh>
    <rPh sb="5" eb="7">
      <t>ニュウリョク</t>
    </rPh>
    <rPh sb="9" eb="11">
      <t>カモク</t>
    </rPh>
    <rPh sb="17" eb="19">
      <t>サンギョウ</t>
    </rPh>
    <rPh sb="19" eb="21">
      <t>レンカン</t>
    </rPh>
    <rPh sb="21" eb="22">
      <t>ヒョウ</t>
    </rPh>
    <rPh sb="28" eb="30">
      <t>セッテイ</t>
    </rPh>
    <rPh sb="32" eb="34">
      <t>ヒツヨウ</t>
    </rPh>
    <phoneticPr fontId="2"/>
  </si>
  <si>
    <t>注）</t>
    <rPh sb="0" eb="1">
      <t>チュウ</t>
    </rPh>
    <phoneticPr fontId="2"/>
  </si>
  <si>
    <t xml:space="preserve">  直接効果には、イベント参加者の消費（県内分）と開催経費（県内分）の他に、県外産の商品が県内に流通する過程で、県内の商業・運輸の生産（販売額－仕入額、運送費）に影響を与える分も含まれている。</t>
    <rPh sb="2" eb="4">
      <t>チョクセツ</t>
    </rPh>
    <rPh sb="4" eb="6">
      <t>コウカ</t>
    </rPh>
    <rPh sb="13" eb="16">
      <t>サンカシャ</t>
    </rPh>
    <rPh sb="17" eb="19">
      <t>ショウヒ</t>
    </rPh>
    <rPh sb="20" eb="22">
      <t>ケンナイ</t>
    </rPh>
    <rPh sb="22" eb="23">
      <t>ブン</t>
    </rPh>
    <rPh sb="25" eb="27">
      <t>カイサイ</t>
    </rPh>
    <rPh sb="27" eb="29">
      <t>ケイヒ</t>
    </rPh>
    <rPh sb="30" eb="32">
      <t>ケンナイ</t>
    </rPh>
    <rPh sb="32" eb="33">
      <t>ブン</t>
    </rPh>
    <rPh sb="35" eb="36">
      <t>ホカ</t>
    </rPh>
    <rPh sb="38" eb="40">
      <t>ケンガイ</t>
    </rPh>
    <rPh sb="40" eb="41">
      <t>サン</t>
    </rPh>
    <rPh sb="42" eb="44">
      <t>ショウヒン</t>
    </rPh>
    <rPh sb="45" eb="47">
      <t>ケンナイ</t>
    </rPh>
    <rPh sb="48" eb="50">
      <t>リュウツウ</t>
    </rPh>
    <rPh sb="52" eb="54">
      <t>カテイ</t>
    </rPh>
    <rPh sb="56" eb="58">
      <t>ケンナイ</t>
    </rPh>
    <rPh sb="59" eb="61">
      <t>ショウギョウ</t>
    </rPh>
    <rPh sb="62" eb="64">
      <t>ウンユ</t>
    </rPh>
    <rPh sb="65" eb="67">
      <t>セイサン</t>
    </rPh>
    <rPh sb="68" eb="70">
      <t>ハンバイ</t>
    </rPh>
    <rPh sb="70" eb="71">
      <t>ガク</t>
    </rPh>
    <rPh sb="72" eb="74">
      <t>シイレ</t>
    </rPh>
    <rPh sb="74" eb="75">
      <t>ガク</t>
    </rPh>
    <rPh sb="76" eb="79">
      <t>ウンソウヒ</t>
    </rPh>
    <rPh sb="81" eb="83">
      <t>エイキョウ</t>
    </rPh>
    <rPh sb="84" eb="85">
      <t>アタ</t>
    </rPh>
    <rPh sb="87" eb="88">
      <t>ブン</t>
    </rPh>
    <rPh sb="89" eb="90">
      <t>フク</t>
    </rPh>
    <phoneticPr fontId="2"/>
  </si>
  <si>
    <r>
      <rPr>
        <sz val="11"/>
        <color theme="1"/>
        <rFont val="Arial Unicode MS"/>
        <family val="3"/>
        <charset val="128"/>
      </rPr>
      <t>県内分
生産者価格</t>
    </r>
    <r>
      <rPr>
        <sz val="9"/>
        <color theme="1"/>
        <rFont val="Arial Unicode MS"/>
        <family val="2"/>
        <charset val="128"/>
      </rPr>
      <t xml:space="preserve">
</t>
    </r>
    <r>
      <rPr>
        <sz val="9"/>
        <color theme="1"/>
        <rFont val="Arial Unicode MS"/>
        <family val="3"/>
        <charset val="128"/>
      </rPr>
      <t>(含県内ﾏｰｼﾞﾝ）</t>
    </r>
    <rPh sb="0" eb="2">
      <t>ケンナイ</t>
    </rPh>
    <rPh sb="2" eb="3">
      <t>ブン</t>
    </rPh>
    <rPh sb="4" eb="7">
      <t>セイサンシャ</t>
    </rPh>
    <rPh sb="7" eb="9">
      <t>カカク</t>
    </rPh>
    <rPh sb="11" eb="12">
      <t>フク</t>
    </rPh>
    <rPh sb="12" eb="14">
      <t>ケンナイ</t>
    </rPh>
    <phoneticPr fontId="2"/>
  </si>
  <si>
    <r>
      <t xml:space="preserve">県内分
生産者価格
</t>
    </r>
    <r>
      <rPr>
        <sz val="9"/>
        <color theme="1"/>
        <rFont val="Arial Unicode MS"/>
        <family val="3"/>
        <charset val="128"/>
      </rPr>
      <t>(含県内ﾏｰｼﾞﾝ）</t>
    </r>
    <rPh sb="0" eb="2">
      <t>ケンナイ</t>
    </rPh>
    <rPh sb="2" eb="3">
      <t>ブン</t>
    </rPh>
    <rPh sb="4" eb="7">
      <t>セイサンシャ</t>
    </rPh>
    <rPh sb="7" eb="9">
      <t>カカク</t>
    </rPh>
    <rPh sb="11" eb="12">
      <t>フク</t>
    </rPh>
    <rPh sb="12" eb="14">
      <t>ケンナイ</t>
    </rPh>
    <phoneticPr fontId="2"/>
  </si>
  <si>
    <t>　自給率は、（埼玉県内産）÷（埼玉県内産+埼玉県外産） で計算しています。</t>
    <rPh sb="1" eb="4">
      <t>ジキュウリツ</t>
    </rPh>
    <phoneticPr fontId="2"/>
  </si>
  <si>
    <t>　マラソン大会に関係した歳出科目を例示しています。</t>
    <rPh sb="5" eb="7">
      <t>タイカイ</t>
    </rPh>
    <rPh sb="8" eb="10">
      <t>カンケイ</t>
    </rPh>
    <rPh sb="12" eb="14">
      <t>サイシュツ</t>
    </rPh>
    <rPh sb="14" eb="16">
      <t>カモク</t>
    </rPh>
    <rPh sb="17" eb="19">
      <t>レイジ</t>
    </rPh>
    <phoneticPr fontId="2"/>
  </si>
  <si>
    <t>Code</t>
    <phoneticPr fontId="2"/>
  </si>
  <si>
    <t>部門名</t>
    <rPh sb="0" eb="2">
      <t>ブモン</t>
    </rPh>
    <rPh sb="2" eb="3">
      <t>メイ</t>
    </rPh>
    <phoneticPr fontId="2"/>
  </si>
  <si>
    <t>消費品目及び歳出科目は、産業連関表の部門分類に対応させる必要があります。</t>
    <rPh sb="0" eb="2">
      <t>ショウヒ</t>
    </rPh>
    <rPh sb="2" eb="4">
      <t>ヒンモク</t>
    </rPh>
    <rPh sb="4" eb="5">
      <t>オヨ</t>
    </rPh>
    <rPh sb="6" eb="8">
      <t>サイシュツ</t>
    </rPh>
    <rPh sb="8" eb="10">
      <t>カモク</t>
    </rPh>
    <rPh sb="12" eb="14">
      <t>サンギョウ</t>
    </rPh>
    <rPh sb="14" eb="16">
      <t>レンカン</t>
    </rPh>
    <rPh sb="16" eb="17">
      <t>ヒョウ</t>
    </rPh>
    <rPh sb="18" eb="20">
      <t>ブモン</t>
    </rPh>
    <rPh sb="20" eb="22">
      <t>ブンルイ</t>
    </rPh>
    <rPh sb="23" eb="25">
      <t>タイオウ</t>
    </rPh>
    <rPh sb="28" eb="30">
      <t>ヒツヨウ</t>
    </rPh>
    <phoneticPr fontId="2"/>
  </si>
  <si>
    <t>　　　産業連関表Code
統合中分類（107部門）</t>
    <rPh sb="3" eb="5">
      <t>サンギョウ</t>
    </rPh>
    <rPh sb="5" eb="7">
      <t>レンカン</t>
    </rPh>
    <rPh sb="7" eb="8">
      <t>ヒョウ</t>
    </rPh>
    <rPh sb="13" eb="15">
      <t>トウゴウ</t>
    </rPh>
    <rPh sb="15" eb="18">
      <t>チュウブンルイ</t>
    </rPh>
    <rPh sb="22" eb="24">
      <t>ブモン</t>
    </rPh>
    <phoneticPr fontId="2"/>
  </si>
  <si>
    <t>定義シートには、代表的な製品・産業名を例示してありますので、参照し、該当するCodeと部門名をここで確定してください。</t>
    <rPh sb="0" eb="2">
      <t>テイギ</t>
    </rPh>
    <rPh sb="8" eb="11">
      <t>ダイヒョウテキ</t>
    </rPh>
    <rPh sb="12" eb="14">
      <t>セイヒン</t>
    </rPh>
    <rPh sb="15" eb="18">
      <t>サンギョウメイ</t>
    </rPh>
    <rPh sb="19" eb="21">
      <t>レイジ</t>
    </rPh>
    <rPh sb="30" eb="32">
      <t>サンショウ</t>
    </rPh>
    <rPh sb="34" eb="36">
      <t>ガイトウ</t>
    </rPh>
    <rPh sb="43" eb="45">
      <t>ブモン</t>
    </rPh>
    <rPh sb="45" eb="46">
      <t>メイ</t>
    </rPh>
    <rPh sb="50" eb="52">
      <t>カクテイ</t>
    </rPh>
    <phoneticPr fontId="2"/>
  </si>
  <si>
    <t>・雇用誘発人数、労働誘発人数は、計算上導き出された人数で、実際は残業や生産設備の増強等で調整されるため、必ずしも雇用増に繋がるわけではありません。</t>
    <rPh sb="1" eb="3">
      <t>コヨウ</t>
    </rPh>
    <rPh sb="3" eb="5">
      <t>ユウハツ</t>
    </rPh>
    <rPh sb="5" eb="7">
      <t>ニンズウ</t>
    </rPh>
    <rPh sb="8" eb="10">
      <t>ロウドウ</t>
    </rPh>
    <rPh sb="10" eb="12">
      <t>ユウハツ</t>
    </rPh>
    <rPh sb="12" eb="14">
      <t>ニンズ</t>
    </rPh>
    <rPh sb="16" eb="19">
      <t>ケイサンジョウ</t>
    </rPh>
    <rPh sb="19" eb="20">
      <t>ミチビ</t>
    </rPh>
    <rPh sb="21" eb="22">
      <t>ダ</t>
    </rPh>
    <rPh sb="25" eb="27">
      <t>ニンズウ</t>
    </rPh>
    <rPh sb="29" eb="31">
      <t>ジッサイ</t>
    </rPh>
    <rPh sb="32" eb="34">
      <t>ザンギョウ</t>
    </rPh>
    <rPh sb="35" eb="37">
      <t>セイサン</t>
    </rPh>
    <rPh sb="37" eb="39">
      <t>セツビ</t>
    </rPh>
    <rPh sb="40" eb="42">
      <t>ゾウキョウ</t>
    </rPh>
    <rPh sb="42" eb="43">
      <t>トウ</t>
    </rPh>
    <rPh sb="44" eb="46">
      <t>チョウセイ</t>
    </rPh>
    <rPh sb="52" eb="53">
      <t>カナラ</t>
    </rPh>
    <rPh sb="56" eb="58">
      <t>コヨウ</t>
    </rPh>
    <rPh sb="58" eb="59">
      <t>ゾウ</t>
    </rPh>
    <rPh sb="60" eb="61">
      <t>ツナ</t>
    </rPh>
    <phoneticPr fontId="2"/>
  </si>
  <si>
    <t>・観光に関する波及効果は、継続的な収入が見込まれるため、波及効果についても、継続的に生産が誘発されます。</t>
    <rPh sb="1" eb="3">
      <t>カンコウ</t>
    </rPh>
    <rPh sb="4" eb="5">
      <t>カン</t>
    </rPh>
    <rPh sb="7" eb="9">
      <t>ハキュウ</t>
    </rPh>
    <rPh sb="9" eb="11">
      <t>コウカ</t>
    </rPh>
    <rPh sb="13" eb="16">
      <t>ケイゾクテキ</t>
    </rPh>
    <rPh sb="17" eb="19">
      <t>シュウニュウ</t>
    </rPh>
    <rPh sb="20" eb="22">
      <t>ミコ</t>
    </rPh>
    <rPh sb="28" eb="30">
      <t>ハキュウ</t>
    </rPh>
    <rPh sb="42" eb="44">
      <t>セイサン</t>
    </rPh>
    <phoneticPr fontId="2"/>
  </si>
  <si>
    <t>・自給率は、県内で調達できる割合のことです。自給率が低いと埼玉県内への波及効果は小さくなります。</t>
    <rPh sb="1" eb="4">
      <t>ジキュウリツ</t>
    </rPh>
    <rPh sb="6" eb="8">
      <t>ケンナイ</t>
    </rPh>
    <rPh sb="9" eb="11">
      <t>チョウタツ</t>
    </rPh>
    <rPh sb="14" eb="16">
      <t>ワリアイ</t>
    </rPh>
    <rPh sb="22" eb="25">
      <t>ジキュウリツ</t>
    </rPh>
    <rPh sb="26" eb="27">
      <t>ヒク</t>
    </rPh>
    <rPh sb="29" eb="32">
      <t>サイタマケン</t>
    </rPh>
    <rPh sb="32" eb="33">
      <t>ナイ</t>
    </rPh>
    <rPh sb="35" eb="37">
      <t>ハキュウ</t>
    </rPh>
    <rPh sb="37" eb="39">
      <t>コウカ</t>
    </rPh>
    <rPh sb="40" eb="41">
      <t>チイ</t>
    </rPh>
    <phoneticPr fontId="2"/>
  </si>
  <si>
    <t>・アンケート等で「一人当たり消費額」を推計し、「一人当入力」欄に消費額を入力することをお勧めします。</t>
    <rPh sb="6" eb="7">
      <t>トウ</t>
    </rPh>
    <rPh sb="19" eb="21">
      <t>スイケイ</t>
    </rPh>
    <rPh sb="32" eb="35">
      <t>ショウヒガク</t>
    </rPh>
    <rPh sb="36" eb="38">
      <t>ニュウリョク</t>
    </rPh>
    <rPh sb="44" eb="45">
      <t>スス</t>
    </rPh>
    <phoneticPr fontId="2"/>
  </si>
  <si>
    <t>・「一人当たり消費額」は、全国の平均値を品目別に例示してあります。</t>
    <rPh sb="2" eb="4">
      <t>ヒトリ</t>
    </rPh>
    <rPh sb="4" eb="5">
      <t>ア</t>
    </rPh>
    <rPh sb="7" eb="10">
      <t>ショウヒガク</t>
    </rPh>
    <rPh sb="13" eb="15">
      <t>ゼンコク</t>
    </rPh>
    <rPh sb="16" eb="19">
      <t>ヘイキンチ</t>
    </rPh>
    <rPh sb="20" eb="22">
      <t>ヒンモク</t>
    </rPh>
    <rPh sb="22" eb="23">
      <t>ベツ</t>
    </rPh>
    <rPh sb="24" eb="26">
      <t>レイジ</t>
    </rPh>
    <phoneticPr fontId="2"/>
  </si>
  <si>
    <t>・「一人当たり消費額」は、全国の平均値を品目別に例示してあります。交通費に関しては、全国の平均値の２分の１としています。</t>
    <rPh sb="2" eb="4">
      <t>ヒトリ</t>
    </rPh>
    <rPh sb="4" eb="5">
      <t>ア</t>
    </rPh>
    <rPh sb="7" eb="10">
      <t>ショウヒガク</t>
    </rPh>
    <rPh sb="13" eb="15">
      <t>ゼンコク</t>
    </rPh>
    <rPh sb="16" eb="19">
      <t>ヘイキンチ</t>
    </rPh>
    <rPh sb="20" eb="22">
      <t>ヒンモク</t>
    </rPh>
    <rPh sb="22" eb="23">
      <t>ベツ</t>
    </rPh>
    <rPh sb="24" eb="26">
      <t>レイジ</t>
    </rPh>
    <rPh sb="33" eb="36">
      <t>コウツウヒ</t>
    </rPh>
    <rPh sb="37" eb="38">
      <t>カン</t>
    </rPh>
    <rPh sb="42" eb="44">
      <t>ゼンコク</t>
    </rPh>
    <rPh sb="45" eb="47">
      <t>ヘイキン</t>
    </rPh>
    <rPh sb="47" eb="48">
      <t>チ</t>
    </rPh>
    <rPh sb="50" eb="51">
      <t>ブン</t>
    </rPh>
    <phoneticPr fontId="2"/>
  </si>
  <si>
    <t xml:space="preserve"> 旅行会社は、県外の旅行会社も考えられるため、埼玉県産業連関表の自給率としています。</t>
    <rPh sb="1" eb="3">
      <t>リョコウ</t>
    </rPh>
    <rPh sb="3" eb="5">
      <t>ガイシャ</t>
    </rPh>
    <rPh sb="7" eb="9">
      <t>ケンガイ</t>
    </rPh>
    <rPh sb="10" eb="12">
      <t>リョコウ</t>
    </rPh>
    <rPh sb="12" eb="14">
      <t>ガイシャ</t>
    </rPh>
    <rPh sb="15" eb="16">
      <t>カンガ</t>
    </rPh>
    <rPh sb="23" eb="26">
      <t>サイタマケン</t>
    </rPh>
    <rPh sb="26" eb="28">
      <t>サンギョウ</t>
    </rPh>
    <rPh sb="28" eb="30">
      <t>レンカン</t>
    </rPh>
    <rPh sb="30" eb="31">
      <t>ヒョウ</t>
    </rPh>
    <rPh sb="32" eb="35">
      <t>ジキュウリツ</t>
    </rPh>
    <phoneticPr fontId="2"/>
  </si>
  <si>
    <t>・また、例示されている科目が不要の場合は、上書入力することもできます。その場合は、Codeを変更する必要があります。</t>
    <rPh sb="4" eb="6">
      <t>レイジ</t>
    </rPh>
    <rPh sb="11" eb="13">
      <t>カモク</t>
    </rPh>
    <rPh sb="14" eb="16">
      <t>フヨウ</t>
    </rPh>
    <rPh sb="17" eb="19">
      <t>バアイ</t>
    </rPh>
    <rPh sb="21" eb="22">
      <t>ウエ</t>
    </rPh>
    <rPh sb="22" eb="23">
      <t>カ</t>
    </rPh>
    <rPh sb="23" eb="25">
      <t>ニュウリョク</t>
    </rPh>
    <rPh sb="37" eb="39">
      <t>バアイ</t>
    </rPh>
    <rPh sb="46" eb="48">
      <t>ヘンコウ</t>
    </rPh>
    <rPh sb="50" eb="52">
      <t>ヒツヨウ</t>
    </rPh>
    <phoneticPr fontId="2"/>
  </si>
  <si>
    <t>ゴム製品
プラスチック・</t>
    <rPh sb="2" eb="4">
      <t>セイヒン</t>
    </rPh>
    <phoneticPr fontId="2"/>
  </si>
  <si>
    <t>　飲食店における食事・飲酒は、県内の飲食店を利用するとして、自給率を100%にしています。
　お土産は、製造元が県外か県内かで自給率が変わります。初期値として、埼玉県産業連関表の自給率を設定してありますが、明らかに県内産であると分かっているものは、自給率を100%にしてください。</t>
    <rPh sb="1" eb="3">
      <t>インショク</t>
    </rPh>
    <rPh sb="3" eb="4">
      <t>テン</t>
    </rPh>
    <rPh sb="8" eb="10">
      <t>ショクジ</t>
    </rPh>
    <rPh sb="11" eb="13">
      <t>インシュ</t>
    </rPh>
    <rPh sb="15" eb="17">
      <t>ケンナイ</t>
    </rPh>
    <rPh sb="18" eb="20">
      <t>インショク</t>
    </rPh>
    <rPh sb="20" eb="21">
      <t>テン</t>
    </rPh>
    <rPh sb="22" eb="24">
      <t>リヨウ</t>
    </rPh>
    <rPh sb="30" eb="33">
      <t>ジキュウリツ</t>
    </rPh>
    <rPh sb="49" eb="51">
      <t>ミヤゲ</t>
    </rPh>
    <rPh sb="53" eb="55">
      <t>セイゾウ</t>
    </rPh>
    <rPh sb="55" eb="56">
      <t>モト</t>
    </rPh>
    <rPh sb="57" eb="59">
      <t>ケンガイ</t>
    </rPh>
    <rPh sb="60" eb="62">
      <t>ケンナイ</t>
    </rPh>
    <rPh sb="64" eb="67">
      <t>ジキュウリツ</t>
    </rPh>
    <rPh sb="68" eb="69">
      <t>カ</t>
    </rPh>
    <rPh sb="74" eb="77">
      <t>ショキチ</t>
    </rPh>
    <rPh sb="81" eb="84">
      <t>サイタマケン</t>
    </rPh>
    <rPh sb="84" eb="86">
      <t>サンギョウ</t>
    </rPh>
    <rPh sb="86" eb="88">
      <t>レンカン</t>
    </rPh>
    <rPh sb="88" eb="89">
      <t>ヒョウ</t>
    </rPh>
    <rPh sb="90" eb="93">
      <t>ジキュウリツ</t>
    </rPh>
    <rPh sb="94" eb="96">
      <t>セッテイ</t>
    </rPh>
    <rPh sb="104" eb="105">
      <t>アキ</t>
    </rPh>
    <rPh sb="108" eb="110">
      <t>ケンナイ</t>
    </rPh>
    <rPh sb="110" eb="111">
      <t>サン</t>
    </rPh>
    <rPh sb="115" eb="116">
      <t>ワ</t>
    </rPh>
    <rPh sb="125" eb="128">
      <t>ジキュウリツ</t>
    </rPh>
    <phoneticPr fontId="2"/>
  </si>
  <si>
    <t>上位２０部門については、１０７部門分類、３９部門分類のどちらかが選べます。</t>
    <rPh sb="0" eb="2">
      <t>ジョウイ</t>
    </rPh>
    <rPh sb="4" eb="6">
      <t>ブモン</t>
    </rPh>
    <rPh sb="15" eb="17">
      <t>ブモン</t>
    </rPh>
    <rPh sb="17" eb="19">
      <t>ブンルイ</t>
    </rPh>
    <rPh sb="22" eb="24">
      <t>ブモン</t>
    </rPh>
    <rPh sb="24" eb="26">
      <t>ブンルイ</t>
    </rPh>
    <rPh sb="32" eb="33">
      <t>エラ</t>
    </rPh>
    <phoneticPr fontId="34"/>
  </si>
  <si>
    <t>大分類</t>
    <rPh sb="0" eb="3">
      <t>ダイブンルイ</t>
    </rPh>
    <phoneticPr fontId="2"/>
  </si>
  <si>
    <t>39部門</t>
    <rPh sb="2" eb="4">
      <t>ブモン</t>
    </rPh>
    <phoneticPr fontId="34"/>
  </si>
  <si>
    <r>
      <t>10</t>
    </r>
    <r>
      <rPr>
        <sz val="11"/>
        <color theme="0"/>
        <rFont val="ＭＳ Ｐゴシック"/>
        <family val="3"/>
        <charset val="128"/>
      </rPr>
      <t>7</t>
    </r>
    <r>
      <rPr>
        <sz val="11"/>
        <color theme="0"/>
        <rFont val="Arial Unicode MS"/>
        <family val="2"/>
        <charset val="128"/>
      </rPr>
      <t>部門分類</t>
    </r>
    <rPh sb="3" eb="5">
      <t>ブモン</t>
    </rPh>
    <rPh sb="5" eb="7">
      <t>ブンルイ</t>
    </rPh>
    <phoneticPr fontId="4"/>
  </si>
  <si>
    <r>
      <rPr>
        <sz val="11"/>
        <color theme="0"/>
        <rFont val="ＭＳ Ｐゴシック"/>
        <family val="3"/>
        <charset val="128"/>
      </rPr>
      <t>39</t>
    </r>
    <r>
      <rPr>
        <sz val="11"/>
        <color theme="0"/>
        <rFont val="Arial Unicode MS"/>
        <family val="2"/>
        <charset val="128"/>
      </rPr>
      <t>部門分類</t>
    </r>
    <rPh sb="2" eb="4">
      <t>ブモン</t>
    </rPh>
    <rPh sb="4" eb="6">
      <t>ブンルイ</t>
    </rPh>
    <phoneticPr fontId="4"/>
  </si>
  <si>
    <t>■　分析のタイトルを入力してください。</t>
    <rPh sb="2" eb="4">
      <t>ブンセキ</t>
    </rPh>
    <rPh sb="10" eb="12">
      <t>ニュウリョク</t>
    </rPh>
    <phoneticPr fontId="2"/>
  </si>
  <si>
    <t>■　イベント参加者の消費に関するデータ入力</t>
    <rPh sb="6" eb="9">
      <t>サンカシャ</t>
    </rPh>
    <rPh sb="10" eb="12">
      <t>ショウヒ</t>
    </rPh>
    <rPh sb="13" eb="14">
      <t>カン</t>
    </rPh>
    <rPh sb="19" eb="21">
      <t>ニュウリョク</t>
    </rPh>
    <phoneticPr fontId="2"/>
  </si>
  <si>
    <t>○○大会による経済波及効果</t>
    <rPh sb="2" eb="4">
      <t>タイカイ</t>
    </rPh>
    <rPh sb="7" eb="9">
      <t>ケイザイ</t>
    </rPh>
    <rPh sb="9" eb="11">
      <t>ハキュウ</t>
    </rPh>
    <rPh sb="11" eb="13">
      <t>コウカ</t>
    </rPh>
    <phoneticPr fontId="2"/>
  </si>
  <si>
    <t>※</t>
    <phoneticPr fontId="2"/>
  </si>
  <si>
    <r>
      <rPr>
        <sz val="11"/>
        <color theme="1"/>
        <rFont val="ＭＳ Ｐゴシック"/>
        <family val="3"/>
        <charset val="128"/>
      </rPr>
      <t>当分析ツールの作成に当たっては、埼玉大学経済学部</t>
    </r>
    <r>
      <rPr>
        <sz val="11"/>
        <color theme="1"/>
        <rFont val="Arial Narrow"/>
        <family val="2"/>
      </rPr>
      <t xml:space="preserve"> </t>
    </r>
    <r>
      <rPr>
        <sz val="11"/>
        <color theme="1"/>
        <rFont val="ＭＳ Ｐゴシック"/>
        <family val="3"/>
        <charset val="128"/>
      </rPr>
      <t>李潔教授から有益な助言をいただきました。</t>
    </r>
    <rPh sb="0" eb="1">
      <t>トウ</t>
    </rPh>
    <rPh sb="1" eb="3">
      <t>ブンセキ</t>
    </rPh>
    <rPh sb="7" eb="9">
      <t>サクセイ</t>
    </rPh>
    <rPh sb="10" eb="11">
      <t>ア</t>
    </rPh>
    <rPh sb="16" eb="18">
      <t>サイタマ</t>
    </rPh>
    <rPh sb="18" eb="20">
      <t>ダイガク</t>
    </rPh>
    <rPh sb="20" eb="22">
      <t>ケイザイ</t>
    </rPh>
    <rPh sb="22" eb="24">
      <t>ガクブ</t>
    </rPh>
    <rPh sb="25" eb="26">
      <t>リ</t>
    </rPh>
    <rPh sb="26" eb="27">
      <t>ケツ</t>
    </rPh>
    <rPh sb="27" eb="29">
      <t>キョウジュ</t>
    </rPh>
    <rPh sb="31" eb="33">
      <t>ユウエキ</t>
    </rPh>
    <rPh sb="34" eb="36">
      <t>ジョゲン</t>
    </rPh>
    <phoneticPr fontId="2"/>
  </si>
  <si>
    <t>a2300-15@pref.saitama.lg.jp</t>
    <phoneticPr fontId="2"/>
  </si>
  <si>
    <t>鉄道・モノレール</t>
    <rPh sb="0" eb="2">
      <t>テツドウ</t>
    </rPh>
    <phoneticPr fontId="2"/>
  </si>
  <si>
    <t>レンタカー・カーシェアリング</t>
  </si>
  <si>
    <t>ガソリン</t>
  </si>
  <si>
    <t>農産物（野菜・果物・花）</t>
    <rPh sb="0" eb="3">
      <t>ノウサンブツ</t>
    </rPh>
    <rPh sb="4" eb="6">
      <t>ヤサイ</t>
    </rPh>
    <rPh sb="7" eb="9">
      <t>クダモノ</t>
    </rPh>
    <rPh sb="10" eb="11">
      <t>ハナ</t>
    </rPh>
    <phoneticPr fontId="2"/>
  </si>
  <si>
    <t>水産物（鮮魚・貝類）</t>
    <rPh sb="0" eb="3">
      <t>スイサンブツ</t>
    </rPh>
    <rPh sb="4" eb="6">
      <t>センギョ</t>
    </rPh>
    <rPh sb="7" eb="9">
      <t>カイルイ</t>
    </rPh>
    <phoneticPr fontId="2"/>
  </si>
  <si>
    <t>お弁当、たばこ、食料品</t>
    <rPh sb="1" eb="3">
      <t>ベントウ</t>
    </rPh>
    <rPh sb="8" eb="11">
      <t>ショクリョウヒン</t>
    </rPh>
    <phoneticPr fontId="2"/>
  </si>
  <si>
    <t>衣類・帽子・ハンカチなど</t>
    <rPh sb="0" eb="2">
      <t>イルイ</t>
    </rPh>
    <rPh sb="3" eb="5">
      <t>ボウシ</t>
    </rPh>
    <phoneticPr fontId="2"/>
  </si>
  <si>
    <t>靴・かばんなど皮革製品</t>
    <rPh sb="0" eb="1">
      <t>クツ</t>
    </rPh>
    <rPh sb="7" eb="9">
      <t>ヒカク</t>
    </rPh>
    <rPh sb="9" eb="11">
      <t>セイヒン</t>
    </rPh>
    <phoneticPr fontId="2"/>
  </si>
  <si>
    <t>ガラス製品</t>
    <rPh sb="3" eb="5">
      <t>セイヒン</t>
    </rPh>
    <phoneticPr fontId="2"/>
  </si>
  <si>
    <t>化粧品・歯磨・シャンプー</t>
    <rPh sb="0" eb="3">
      <t>ケショウヒン</t>
    </rPh>
    <rPh sb="4" eb="6">
      <t>ハミガキ</t>
    </rPh>
    <phoneticPr fontId="2"/>
  </si>
  <si>
    <t>写真フィルム</t>
    <rPh sb="0" eb="2">
      <t>シャシン</t>
    </rPh>
    <phoneticPr fontId="2"/>
  </si>
  <si>
    <t>その他の買物代</t>
    <rPh sb="2" eb="3">
      <t>ホカ</t>
    </rPh>
    <rPh sb="4" eb="6">
      <t>カイモノ</t>
    </rPh>
    <rPh sb="6" eb="7">
      <t>ダイ</t>
    </rPh>
    <phoneticPr fontId="2"/>
  </si>
  <si>
    <t>温泉・温浴施設・エステ・リラクゼーション</t>
    <rPh sb="0" eb="2">
      <t>オンセン</t>
    </rPh>
    <rPh sb="3" eb="5">
      <t>オンヨク</t>
    </rPh>
    <rPh sb="5" eb="7">
      <t>シセツ</t>
    </rPh>
    <phoneticPr fontId="3"/>
  </si>
  <si>
    <t>テーマパーク・遊園地</t>
    <rPh sb="7" eb="10">
      <t>ユウエンチ</t>
    </rPh>
    <phoneticPr fontId="3"/>
  </si>
  <si>
    <t>美術館・博物館・資料館・動植物園・水族館など</t>
    <rPh sb="0" eb="3">
      <t>ビジュツカン・ハ</t>
    </rPh>
    <rPh sb="3" eb="16">
      <t>クブツカン・シリョウカン・ドウショクブツエン</t>
    </rPh>
    <rPh sb="17" eb="20">
      <t>スイゾクカン</t>
    </rPh>
    <phoneticPr fontId="3"/>
  </si>
  <si>
    <t>スキー場リフト</t>
    <rPh sb="3" eb="4">
      <t>ジョウ</t>
    </rPh>
    <phoneticPr fontId="3"/>
  </si>
  <si>
    <t>スポーツ施設利用料</t>
    <rPh sb="4" eb="6">
      <t>シセツ</t>
    </rPh>
    <rPh sb="6" eb="9">
      <t>リヨウリョウ</t>
    </rPh>
    <phoneticPr fontId="3"/>
  </si>
  <si>
    <t>スポーツ観戦</t>
    <rPh sb="4" eb="6">
      <t>カンセン</t>
    </rPh>
    <phoneticPr fontId="3"/>
  </si>
  <si>
    <t>舞台・音楽鑑賞</t>
    <rPh sb="0" eb="2">
      <t>ブタイ</t>
    </rPh>
    <rPh sb="3" eb="5">
      <t>オンガク</t>
    </rPh>
    <rPh sb="5" eb="7">
      <t>カンショウ</t>
    </rPh>
    <phoneticPr fontId="3"/>
  </si>
  <si>
    <t>展示会・コンベンション参加費</t>
    <rPh sb="0" eb="3">
      <t>テンジカイ</t>
    </rPh>
    <rPh sb="11" eb="14">
      <t>サンカヒ</t>
    </rPh>
    <phoneticPr fontId="3"/>
  </si>
  <si>
    <t>レンタル料</t>
    <rPh sb="4" eb="5">
      <t>リョウ</t>
    </rPh>
    <phoneticPr fontId="3"/>
  </si>
  <si>
    <t>遊漁船</t>
    <rPh sb="0" eb="3">
      <t>ユウギョセン</t>
    </rPh>
    <phoneticPr fontId="3"/>
  </si>
  <si>
    <t>ガイド料</t>
    <rPh sb="3" eb="4">
      <t>リョウ</t>
    </rPh>
    <phoneticPr fontId="3"/>
  </si>
  <si>
    <t>マッサージ</t>
  </si>
  <si>
    <t>写真撮影代</t>
    <rPh sb="0" eb="2">
      <t>シャシン</t>
    </rPh>
    <rPh sb="2" eb="4">
      <t>サツエイ</t>
    </rPh>
    <rPh sb="4" eb="5">
      <t>ダイ</t>
    </rPh>
    <phoneticPr fontId="3"/>
  </si>
  <si>
    <t>観光農園</t>
    <rPh sb="0" eb="4">
      <t>カンコウノウエン</t>
    </rPh>
    <phoneticPr fontId="3"/>
  </si>
  <si>
    <t>郵便</t>
    <rPh sb="0" eb="2">
      <t>ユウビン</t>
    </rPh>
    <phoneticPr fontId="6"/>
  </si>
  <si>
    <t>宅急便</t>
    <rPh sb="0" eb="3">
      <t>タッキュウビン</t>
    </rPh>
    <phoneticPr fontId="6"/>
  </si>
  <si>
    <t>通信料</t>
    <rPh sb="0" eb="3">
      <t>ツウシンリョウ</t>
    </rPh>
    <phoneticPr fontId="6"/>
  </si>
  <si>
    <t>お弁当、食料品</t>
    <rPh sb="1" eb="3">
      <t>ベントウ</t>
    </rPh>
    <rPh sb="4" eb="7">
      <t>ショクリョウヒン</t>
    </rPh>
    <phoneticPr fontId="2"/>
  </si>
  <si>
    <t>飲食費・
買物代</t>
    <rPh sb="0" eb="3">
      <t>インショクヒ</t>
    </rPh>
    <rPh sb="5" eb="7">
      <t>カイモノ</t>
    </rPh>
    <rPh sb="7" eb="8">
      <t>ダイ</t>
    </rPh>
    <phoneticPr fontId="2"/>
  </si>
  <si>
    <t>娯楽等
サービス費</t>
    <rPh sb="0" eb="2">
      <t>ゴラク</t>
    </rPh>
    <rPh sb="2" eb="3">
      <t>トウ</t>
    </rPh>
    <rPh sb="8" eb="9">
      <t>ヒ</t>
    </rPh>
    <phoneticPr fontId="2"/>
  </si>
  <si>
    <t>その他</t>
    <rPh sb="2" eb="3">
      <t>ホカ</t>
    </rPh>
    <phoneticPr fontId="2"/>
  </si>
  <si>
    <t>　埼玉県内の娯楽施設を利用するため、自給率は100%にしています。
　ガイド料、レンタル料等は、県内の業者を利用するとして、自給率を100%にしています。</t>
    <rPh sb="1" eb="3">
      <t>サイタマ</t>
    </rPh>
    <rPh sb="3" eb="5">
      <t>ケンナイ</t>
    </rPh>
    <rPh sb="6" eb="8">
      <t>ゴラク</t>
    </rPh>
    <rPh sb="8" eb="10">
      <t>シセツ</t>
    </rPh>
    <rPh sb="11" eb="13">
      <t>リヨウ</t>
    </rPh>
    <rPh sb="18" eb="21">
      <t>ジキュウリツ</t>
    </rPh>
    <phoneticPr fontId="2"/>
  </si>
  <si>
    <r>
      <t xml:space="preserve">消費額
</t>
    </r>
    <r>
      <rPr>
        <sz val="10"/>
        <color theme="1"/>
        <rFont val="Arial Unicode MS"/>
        <family val="3"/>
        <charset val="128"/>
      </rPr>
      <t>（直接効果）</t>
    </r>
    <rPh sb="0" eb="3">
      <t>ショウヒガク</t>
    </rPh>
    <rPh sb="5" eb="7">
      <t>チョクセツ</t>
    </rPh>
    <rPh sb="7" eb="9">
      <t>コウカ</t>
    </rPh>
    <phoneticPr fontId="2"/>
  </si>
  <si>
    <t>産業連関表Code
統合中分類（107部門）</t>
    <rPh sb="0" eb="2">
      <t>サンギョウ</t>
    </rPh>
    <rPh sb="2" eb="4">
      <t>レンカン</t>
    </rPh>
    <rPh sb="4" eb="5">
      <t>ヒョウ</t>
    </rPh>
    <rPh sb="10" eb="12">
      <t>トウゴウ</t>
    </rPh>
    <rPh sb="12" eb="15">
      <t>チュウブンルイ</t>
    </rPh>
    <rPh sb="19" eb="21">
      <t>ブモン</t>
    </rPh>
    <phoneticPr fontId="2"/>
  </si>
  <si>
    <t>産業連関表Code</t>
    <rPh sb="0" eb="2">
      <t>サンギョウ</t>
    </rPh>
    <rPh sb="2" eb="4">
      <t>レンカン</t>
    </rPh>
    <rPh sb="4" eb="5">
      <t>ヒョウ</t>
    </rPh>
    <phoneticPr fontId="2"/>
  </si>
  <si>
    <r>
      <t xml:space="preserve">開催経費
</t>
    </r>
    <r>
      <rPr>
        <sz val="10"/>
        <color theme="1"/>
        <rFont val="Arial Unicode MS"/>
        <family val="3"/>
        <charset val="128"/>
      </rPr>
      <t>（直接効果）</t>
    </r>
    <rPh sb="0" eb="2">
      <t>カイサイ</t>
    </rPh>
    <rPh sb="2" eb="4">
      <t>ケイヒ</t>
    </rPh>
    <rPh sb="6" eb="8">
      <t>チョクセツ</t>
    </rPh>
    <rPh sb="8" eb="10">
      <t>コウカ</t>
    </rPh>
    <phoneticPr fontId="2"/>
  </si>
  <si>
    <t>購入時期別内部観光消費及び国民観光消費（旅行中支出）
４年平均</t>
    <rPh sb="28" eb="29">
      <t>ネン</t>
    </rPh>
    <rPh sb="29" eb="31">
      <t>ヘイキン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</si>
</sst>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24" formatCode="\$#,##0_);[Red]\(\$#,##0\)"/>
    <numFmt numFmtId="176" formatCode="&quot;【H&quot;00&quot;】&quot;"/>
    <numFmt numFmtId="177" formatCode="000"/>
    <numFmt numFmtId="178" formatCode="#,##0.000000;[Red]\-#,##0.000000"/>
    <numFmt numFmtId="179" formatCode="&quot;【H&quot;0&quot;】&quot;"/>
    <numFmt numFmtId="180" formatCode="0.000000_ "/>
    <numFmt numFmtId="181" formatCode="00"/>
    <numFmt numFmtId="182" formatCode="[$-411]ggge&quot;年&quot;m&quot;月&quot;d&quot;日&quot;;@"/>
    <numFmt numFmtId="183" formatCode="#,##0_ "/>
    <numFmt numFmtId="184" formatCode="#,##0.000_ "/>
    <numFmt numFmtId="185" formatCode="#,##0.0_ "/>
    <numFmt numFmtId="186" formatCode="#,##0.0;[Red]\-#,##0.0"/>
    <numFmt numFmtId="187" formatCode="0.0%"/>
    <numFmt numFmtId="188" formatCode="0&quot;泊&quot;"/>
    <numFmt numFmtId="189" formatCode="#,##0.0000;[Red]\-#,##0.0000"/>
    <numFmt numFmtId="190" formatCode="0&quot;人&quot;"/>
    <numFmt numFmtId="191" formatCode="0000&quot;年&quot;"/>
    <numFmt numFmtId="192" formatCode="0.000000_);[Red]\(0.000000\)"/>
    <numFmt numFmtId="193" formatCode="0.0&quot;人&quot;"/>
  </numFmts>
  <fonts count="64">
    <font>
      <sz val="11"/>
      <color theme="1"/>
      <name val="Arial Unicode MS"/>
      <family val="2"/>
      <charset val="128"/>
    </font>
    <font>
      <sz val="11"/>
      <color theme="1"/>
      <name val="Arial Unicode MS"/>
      <family val="2"/>
      <charset val="128"/>
    </font>
    <font>
      <sz val="6"/>
      <name val="Arial Unicode MS"/>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2"/>
      <charset val="128"/>
      <scheme val="minor"/>
    </font>
    <font>
      <sz val="10"/>
      <color theme="1"/>
      <name val="Arial Unicode MS"/>
      <family val="2"/>
      <charset val="128"/>
    </font>
    <font>
      <sz val="11"/>
      <color theme="1"/>
      <name val="Arial Unicode MS"/>
      <family val="3"/>
      <charset val="128"/>
    </font>
    <font>
      <sz val="11"/>
      <color theme="1"/>
      <name val="ＭＳ Ｐゴシック"/>
      <family val="3"/>
      <charset val="128"/>
      <scheme val="minor"/>
    </font>
    <font>
      <sz val="11"/>
      <name val="Arial Unicode MS"/>
      <family val="3"/>
      <charset val="128"/>
    </font>
    <font>
      <sz val="9"/>
      <color theme="1"/>
      <name val="Arial Unicode MS"/>
      <family val="2"/>
      <charset val="128"/>
    </font>
    <font>
      <sz val="9"/>
      <color theme="1"/>
      <name val="Arial Unicode MS"/>
      <family val="3"/>
      <charset val="128"/>
    </font>
    <font>
      <b/>
      <i/>
      <sz val="12"/>
      <color theme="1"/>
      <name val="Arial Unicode MS"/>
      <family val="3"/>
      <charset val="128"/>
    </font>
    <font>
      <sz val="9"/>
      <color theme="1"/>
      <name val="ＭＳ Ｐゴシック"/>
      <family val="3"/>
      <charset val="128"/>
      <scheme val="minor"/>
    </font>
    <font>
      <sz val="11"/>
      <name val="Arial Unicode MS"/>
      <family val="2"/>
      <charset val="128"/>
    </font>
    <font>
      <u/>
      <sz val="9.9"/>
      <color theme="10"/>
      <name val="Arial Unicode MS"/>
      <family val="3"/>
      <charset val="128"/>
    </font>
    <font>
      <sz val="10"/>
      <color theme="1"/>
      <name val="Arial Unicode MS"/>
      <family val="3"/>
      <charset val="128"/>
    </font>
    <font>
      <sz val="16"/>
      <color theme="1"/>
      <name val="ＭＳ Ｐゴシック"/>
      <family val="3"/>
      <charset val="128"/>
    </font>
    <font>
      <sz val="11"/>
      <color indexed="8"/>
      <name val="Arial Unicode MS"/>
      <family val="3"/>
      <charset val="128"/>
    </font>
    <font>
      <sz val="11"/>
      <color theme="0"/>
      <name val="Arial Unicode MS"/>
      <family val="3"/>
      <charset val="128"/>
    </font>
    <font>
      <b/>
      <sz val="11"/>
      <color theme="0"/>
      <name val="Arial Unicode MS"/>
      <family val="3"/>
      <charset val="128"/>
    </font>
    <font>
      <sz val="12"/>
      <color theme="1"/>
      <name val="Arial Unicode MS"/>
      <family val="3"/>
      <charset val="128"/>
    </font>
    <font>
      <u/>
      <sz val="11"/>
      <color theme="1"/>
      <name val="Arial Unicode MS"/>
      <family val="2"/>
      <charset val="128"/>
    </font>
    <font>
      <sz val="11"/>
      <color theme="5" tint="-0.249977111117893"/>
      <name val="Arial Unicode MS"/>
      <family val="3"/>
      <charset val="128"/>
    </font>
    <font>
      <b/>
      <sz val="11"/>
      <color theme="9" tint="-0.499984740745262"/>
      <name val="Arial Unicode MS"/>
      <family val="3"/>
      <charset val="128"/>
    </font>
    <font>
      <sz val="11"/>
      <color rgb="FFFF0000"/>
      <name val="ＭＳ Ｐゴシック"/>
      <family val="2"/>
      <charset val="128"/>
    </font>
    <font>
      <sz val="11"/>
      <color theme="0"/>
      <name val="ＭＳ Ｐゴシック"/>
      <family val="2"/>
      <charset val="128"/>
    </font>
    <font>
      <sz val="11"/>
      <color theme="1"/>
      <name val="Arial Narrow"/>
      <family val="2"/>
    </font>
    <font>
      <b/>
      <i/>
      <sz val="12"/>
      <color theme="1"/>
      <name val="Arial Narrow"/>
      <family val="2"/>
    </font>
    <font>
      <sz val="9"/>
      <color rgb="FFFF0000"/>
      <name val="Arial Narrow"/>
      <family val="2"/>
    </font>
    <font>
      <sz val="11"/>
      <name val="Arial Narrow"/>
      <family val="2"/>
    </font>
    <font>
      <sz val="11"/>
      <color theme="0"/>
      <name val="Arial Narrow"/>
      <family val="2"/>
    </font>
    <font>
      <sz val="11"/>
      <color theme="0"/>
      <name val="ＭＳ Ｐゴシック"/>
      <family val="3"/>
      <charset val="128"/>
    </font>
    <font>
      <sz val="6"/>
      <name val="ＭＳ Ｐゴシック"/>
      <family val="2"/>
      <charset val="128"/>
    </font>
    <font>
      <sz val="11"/>
      <name val="ＭＳ Ｐ明朝"/>
      <family val="1"/>
      <charset val="128"/>
    </font>
    <font>
      <sz val="11"/>
      <color theme="1"/>
      <name val="ＭＳ Ｐゴシック"/>
      <family val="3"/>
      <charset val="128"/>
    </font>
    <font>
      <b/>
      <sz val="14"/>
      <color theme="1"/>
      <name val="HG丸ｺﾞｼｯｸM-PRO"/>
      <family val="3"/>
      <charset val="128"/>
    </font>
    <font>
      <sz val="11"/>
      <color theme="9" tint="-0.249977111117893"/>
      <name val="ＭＳ Ｐゴシック"/>
      <family val="3"/>
      <charset val="128"/>
      <scheme val="minor"/>
    </font>
    <font>
      <sz val="11"/>
      <color rgb="FFFF0000"/>
      <name val="ＭＳ Ｐゴシック"/>
      <family val="3"/>
      <charset val="128"/>
      <scheme val="minor"/>
    </font>
    <font>
      <sz val="11"/>
      <color theme="6" tint="-0.499984740745262"/>
      <name val="ＭＳ Ｐゴシック"/>
      <family val="3"/>
      <charset val="128"/>
      <scheme val="minor"/>
    </font>
    <font>
      <sz val="11"/>
      <color theme="5" tint="-0.499984740745262"/>
      <name val="ＭＳ Ｐゴシック"/>
      <family val="3"/>
      <charset val="128"/>
      <scheme val="minor"/>
    </font>
    <font>
      <u/>
      <sz val="9.9"/>
      <color theme="10"/>
      <name val="ＭＳ Ｐゴシック"/>
      <family val="3"/>
      <charset val="128"/>
      <scheme val="minor"/>
    </font>
    <font>
      <b/>
      <sz val="12"/>
      <color theme="9" tint="-0.249977111117893"/>
      <name val="ＭＳ Ｐゴシック"/>
      <family val="3"/>
      <charset val="128"/>
      <scheme val="minor"/>
    </font>
    <font>
      <b/>
      <sz val="11"/>
      <color theme="9" tint="-0.249977111117893"/>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
      <b/>
      <sz val="11"/>
      <color theme="6" tint="-0.499984740745262"/>
      <name val="ＭＳ Ｐゴシック"/>
      <family val="3"/>
      <charset val="128"/>
    </font>
    <font>
      <sz val="11"/>
      <color rgb="FFFF0000"/>
      <name val="ＭＳ Ｐゴシック"/>
      <family val="3"/>
      <charset val="128"/>
    </font>
    <font>
      <sz val="10"/>
      <color theme="1"/>
      <name val="ＭＳ ゴシック"/>
      <family val="3"/>
      <charset val="128"/>
    </font>
    <font>
      <b/>
      <sz val="9"/>
      <color rgb="FF7030A0"/>
      <name val="ＭＳ ゴシック"/>
      <family val="3"/>
      <charset val="128"/>
    </font>
    <font>
      <sz val="10"/>
      <name val="ＭＳ ゴシック"/>
      <family val="3"/>
      <charset val="128"/>
    </font>
    <font>
      <sz val="10"/>
      <color theme="9" tint="-0.249977111117893"/>
      <name val="ＭＳ ゴシック"/>
      <family val="3"/>
      <charset val="128"/>
    </font>
    <font>
      <sz val="10"/>
      <color theme="0"/>
      <name val="Arial Unicode MS"/>
      <family val="2"/>
      <charset val="128"/>
    </font>
    <font>
      <sz val="10"/>
      <color theme="0"/>
      <name val="Arial Unicode MS"/>
      <family val="3"/>
      <charset val="128"/>
    </font>
    <font>
      <sz val="10"/>
      <color theme="0"/>
      <name val="ＭＳ Ｐゴシック"/>
      <family val="2"/>
      <charset val="128"/>
    </font>
    <font>
      <sz val="10"/>
      <color theme="0"/>
      <name val="ＭＳ Ｐゴシック"/>
      <family val="3"/>
      <charset val="128"/>
    </font>
    <font>
      <sz val="11"/>
      <color theme="0"/>
      <name val="Arial Unicode MS"/>
      <family val="2"/>
      <charset val="128"/>
    </font>
    <font>
      <sz val="12"/>
      <color theme="1"/>
      <name val="HG丸ｺﾞｼｯｸM-PRO"/>
      <family val="3"/>
      <charset val="128"/>
    </font>
    <font>
      <sz val="12"/>
      <color theme="1"/>
      <name val="Arial Narrow"/>
      <family val="2"/>
    </font>
    <font>
      <sz val="10"/>
      <color theme="1"/>
      <name val="Arial Narrow"/>
      <family val="2"/>
    </font>
    <font>
      <sz val="16"/>
      <color theme="1"/>
      <name val="Arial Narrow"/>
      <family val="2"/>
    </font>
    <font>
      <sz val="9"/>
      <color theme="1"/>
      <name val="Arial Narrow"/>
      <family val="2"/>
    </font>
    <font>
      <sz val="9"/>
      <color theme="1"/>
      <name val="Arial Unicode MS"/>
      <charset val="128"/>
    </font>
  </fonts>
  <fills count="26">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CC66"/>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rgb="FFFF0000"/>
        <bgColor indexed="64"/>
      </patternFill>
    </fill>
    <fill>
      <patternFill patternType="solid">
        <fgColor rgb="FFFFFFCC"/>
        <bgColor indexed="64"/>
      </patternFill>
    </fill>
    <fill>
      <patternFill patternType="solid">
        <fgColor rgb="FF002060"/>
        <bgColor indexed="64"/>
      </patternFill>
    </fill>
    <fill>
      <patternFill patternType="solid">
        <fgColor theme="8" tint="0.59999389629810485"/>
        <bgColor indexed="64"/>
      </patternFill>
    </fill>
    <fill>
      <patternFill patternType="solid">
        <fgColor rgb="FFCCFFCC"/>
        <bgColor indexed="64"/>
      </patternFill>
    </fill>
    <fill>
      <patternFill patternType="solid">
        <fgColor theme="9" tint="0.59996337778862885"/>
        <bgColor indexed="64"/>
      </patternFill>
    </fill>
    <fill>
      <patternFill patternType="solid">
        <fgColor rgb="FF33330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0"/>
        <bgColor indexed="64"/>
      </patternFill>
    </fill>
  </fills>
  <borders count="1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style="thin">
        <color theme="0"/>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theme="1"/>
      </bottom>
      <diagonal/>
    </border>
    <border>
      <left/>
      <right style="medium">
        <color theme="1"/>
      </right>
      <top/>
      <bottom style="medium">
        <color theme="1"/>
      </bottom>
      <diagonal/>
    </border>
    <border>
      <left/>
      <right style="hair">
        <color theme="1"/>
      </right>
      <top style="thin">
        <color theme="0"/>
      </top>
      <bottom style="thin">
        <color theme="0"/>
      </bottom>
      <diagonal/>
    </border>
    <border>
      <left style="thin">
        <color indexed="64"/>
      </left>
      <right/>
      <top style="thin">
        <color indexed="64"/>
      </top>
      <bottom style="hair">
        <color auto="1"/>
      </bottom>
      <diagonal/>
    </border>
    <border>
      <left/>
      <right style="thin">
        <color theme="0"/>
      </right>
      <top style="thin">
        <color theme="0"/>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indexed="64"/>
      </right>
      <top style="thin">
        <color indexed="64"/>
      </top>
      <bottom style="hair">
        <color auto="1"/>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top style="medium">
        <color theme="7" tint="-0.499984740745262"/>
      </top>
      <bottom/>
      <diagonal/>
    </border>
    <border>
      <left/>
      <right style="medium">
        <color theme="7" tint="-0.499984740745262"/>
      </right>
      <top style="medium">
        <color theme="7" tint="-0.499984740745262"/>
      </top>
      <bottom/>
      <diagonal/>
    </border>
    <border>
      <left/>
      <right style="medium">
        <color theme="7" tint="-0.499984740745262"/>
      </right>
      <top/>
      <bottom/>
      <diagonal/>
    </border>
    <border>
      <left/>
      <right/>
      <top/>
      <bottom style="medium">
        <color theme="7" tint="-0.499984740745262"/>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medium">
        <color theme="5" tint="-0.499984740745262"/>
      </left>
      <right/>
      <top style="medium">
        <color theme="5" tint="-0.499984740745262"/>
      </top>
      <bottom/>
      <diagonal/>
    </border>
    <border>
      <left/>
      <right/>
      <top style="medium">
        <color theme="5" tint="-0.499984740745262"/>
      </top>
      <bottom/>
      <diagonal/>
    </border>
    <border>
      <left/>
      <right style="medium">
        <color theme="5" tint="-0.499984740745262"/>
      </right>
      <top style="medium">
        <color theme="5" tint="-0.499984740745262"/>
      </top>
      <bottom/>
      <diagonal/>
    </border>
    <border>
      <left style="medium">
        <color theme="5" tint="-0.499984740745262"/>
      </left>
      <right/>
      <top/>
      <bottom/>
      <diagonal/>
    </border>
    <border>
      <left/>
      <right style="medium">
        <color theme="5" tint="-0.499984740745262"/>
      </right>
      <top/>
      <bottom/>
      <diagonal/>
    </border>
    <border>
      <left style="medium">
        <color theme="5" tint="-0.499984740745262"/>
      </left>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
      <left style="medium">
        <color theme="7" tint="-0.499984740745262"/>
      </left>
      <right/>
      <top style="medium">
        <color theme="7" tint="-0.499984740745262"/>
      </top>
      <bottom/>
      <diagonal/>
    </border>
    <border>
      <left style="medium">
        <color theme="7" tint="-0.499984740745262"/>
      </left>
      <right/>
      <top/>
      <bottom/>
      <diagonal/>
    </border>
    <border>
      <left style="medium">
        <color theme="7" tint="-0.499984740745262"/>
      </left>
      <right/>
      <top/>
      <bottom style="medium">
        <color theme="7" tint="-0.499984740745262"/>
      </bottom>
      <diagonal/>
    </border>
    <border>
      <left/>
      <right style="medium">
        <color theme="7" tint="-0.499984740745262"/>
      </right>
      <top/>
      <bottom style="medium">
        <color theme="7"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499984740745262"/>
      </left>
      <right/>
      <top style="medium">
        <color theme="9" tint="-0.499984740745262"/>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theme="9" tint="-0.499984740745262"/>
      </left>
      <right/>
      <top/>
      <bottom/>
      <diagonal/>
    </border>
    <border>
      <left style="medium">
        <color theme="1"/>
      </left>
      <right/>
      <top/>
      <bottom/>
      <diagonal/>
    </border>
    <border>
      <left/>
      <right style="medium">
        <color theme="1"/>
      </right>
      <top/>
      <bottom/>
      <diagonal/>
    </border>
    <border>
      <left style="medium">
        <color rgb="FFFFC000"/>
      </left>
      <right/>
      <top/>
      <bottom/>
      <diagonal/>
    </border>
    <border>
      <left/>
      <right style="medium">
        <color rgb="FFFFC000"/>
      </right>
      <top/>
      <bottom/>
      <diagonal/>
    </border>
    <border>
      <left style="medium">
        <color theme="9" tint="-0.499984740745262"/>
      </left>
      <right/>
      <top/>
      <bottom style="medium">
        <color theme="9" tint="-0.499984740745262"/>
      </bottom>
      <diagonal/>
    </border>
    <border>
      <left style="medium">
        <color theme="1"/>
      </left>
      <right/>
      <top/>
      <bottom style="medium">
        <color theme="1"/>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style="thin">
        <color theme="0"/>
      </right>
      <top/>
      <bottom style="thin">
        <color theme="0"/>
      </bottom>
      <diagonal/>
    </border>
    <border>
      <left/>
      <right style="thin">
        <color theme="1"/>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1"/>
      </right>
      <top style="hair">
        <color auto="1"/>
      </top>
      <bottom/>
      <diagonal/>
    </border>
    <border>
      <left/>
      <right style="thin">
        <color theme="0"/>
      </right>
      <top/>
      <bottom/>
      <diagonal/>
    </border>
    <border>
      <left style="thin">
        <color theme="0"/>
      </left>
      <right/>
      <top/>
      <bottom/>
      <diagonal/>
    </border>
    <border>
      <left/>
      <right style="thin">
        <color indexed="64"/>
      </right>
      <top/>
      <bottom/>
      <diagonal/>
    </border>
    <border>
      <left style="double">
        <color theme="1"/>
      </left>
      <right/>
      <top style="double">
        <color theme="1"/>
      </top>
      <bottom/>
      <diagonal/>
    </border>
    <border>
      <left/>
      <right/>
      <top style="double">
        <color theme="1"/>
      </top>
      <bottom/>
      <diagonal/>
    </border>
    <border>
      <left/>
      <right/>
      <top style="double">
        <color theme="1"/>
      </top>
      <bottom style="thin">
        <color theme="0"/>
      </bottom>
      <diagonal/>
    </border>
    <border>
      <left/>
      <right style="double">
        <color theme="1"/>
      </right>
      <top style="double">
        <color theme="1"/>
      </top>
      <bottom/>
      <diagonal/>
    </border>
    <border>
      <left style="double">
        <color theme="1"/>
      </left>
      <right/>
      <top/>
      <bottom/>
      <diagonal/>
    </border>
    <border>
      <left/>
      <right/>
      <top style="thin">
        <color auto="1"/>
      </top>
      <bottom/>
      <diagonal/>
    </border>
    <border>
      <left style="thin">
        <color indexed="64"/>
      </left>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uble">
        <color theme="1"/>
      </right>
      <top/>
      <bottom/>
      <diagonal/>
    </border>
    <border>
      <left/>
      <right/>
      <top/>
      <bottom style="thin">
        <color indexed="64"/>
      </bottom>
      <diagonal/>
    </border>
    <border>
      <left/>
      <right/>
      <top style="thin">
        <color theme="0"/>
      </top>
      <bottom/>
      <diagonal/>
    </border>
    <border>
      <left style="thin">
        <color theme="0"/>
      </left>
      <right style="thin">
        <color theme="0"/>
      </right>
      <top style="thin">
        <color theme="0"/>
      </top>
      <bottom style="thin">
        <color indexed="64"/>
      </bottom>
      <diagonal/>
    </border>
    <border>
      <left/>
      <right/>
      <top style="double">
        <color theme="1"/>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style="hair">
        <color rgb="FFFF0000"/>
      </bottom>
      <diagonal/>
    </border>
    <border>
      <left style="thin">
        <color rgb="FFFF0000"/>
      </left>
      <right/>
      <top/>
      <bottom style="hair">
        <color rgb="FFFF0000"/>
      </bottom>
      <diagonal/>
    </border>
    <border>
      <left/>
      <right style="thin">
        <color rgb="FFFF0000"/>
      </right>
      <top/>
      <bottom style="hair">
        <color rgb="FFFF0000"/>
      </bottom>
      <diagonal/>
    </border>
    <border>
      <left style="thin">
        <color rgb="FFFF0000"/>
      </left>
      <right style="thin">
        <color rgb="FFFF0000"/>
      </right>
      <top/>
      <bottom style="hair">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hair">
        <color rgb="FFFF0000"/>
      </top>
      <bottom style="hair">
        <color rgb="FFFF0000"/>
      </bottom>
      <diagonal/>
    </border>
    <border>
      <left style="thin">
        <color rgb="FFFF0000"/>
      </left>
      <right/>
      <top style="hair">
        <color rgb="FFFF0000"/>
      </top>
      <bottom style="hair">
        <color rgb="FFFF0000"/>
      </bottom>
      <diagonal/>
    </border>
    <border>
      <left/>
      <right/>
      <top/>
      <bottom style="hair">
        <color rgb="FFFF0000"/>
      </bottom>
      <diagonal/>
    </border>
    <border>
      <left/>
      <right style="thin">
        <color rgb="FFFF0000"/>
      </right>
      <top style="hair">
        <color rgb="FFFF0000"/>
      </top>
      <bottom style="hair">
        <color rgb="FFFF0000"/>
      </bottom>
      <diagonal/>
    </border>
    <border>
      <left style="thin">
        <color rgb="FFFF0000"/>
      </left>
      <right style="thin">
        <color rgb="FFFF0000"/>
      </right>
      <top style="hair">
        <color rgb="FFFF0000"/>
      </top>
      <bottom/>
      <diagonal/>
    </border>
    <border>
      <left style="thin">
        <color rgb="FFFF0000"/>
      </left>
      <right/>
      <top style="hair">
        <color rgb="FFFF0000"/>
      </top>
      <bottom/>
      <diagonal/>
    </border>
    <border>
      <left style="thin">
        <color rgb="FFFF0000"/>
      </left>
      <right style="thin">
        <color rgb="FFFF0000"/>
      </right>
      <top style="hair">
        <color rgb="FFFF0000"/>
      </top>
      <bottom style="thin">
        <color rgb="FFFF000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style="hair">
        <color rgb="FF002060"/>
      </top>
      <bottom style="thin">
        <color rgb="FF002060"/>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style="medium">
        <color theme="6" tint="-0.499984740745262"/>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theme="0"/>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style="thin">
        <color auto="1"/>
      </left>
      <right/>
      <top style="hair">
        <color auto="1"/>
      </top>
      <bottom/>
      <diagonal/>
    </border>
    <border>
      <left style="thin">
        <color auto="1"/>
      </left>
      <right/>
      <top/>
      <bottom style="hair">
        <color auto="1"/>
      </bottom>
      <diagonal/>
    </border>
    <border>
      <left style="medium">
        <color theme="0"/>
      </left>
      <right style="thin">
        <color theme="1"/>
      </right>
      <top style="thin">
        <color theme="1"/>
      </top>
      <bottom style="thin">
        <color auto="1"/>
      </bottom>
      <diagonal/>
    </border>
    <border>
      <left style="thin">
        <color theme="1"/>
      </left>
      <right style="thin">
        <color theme="1"/>
      </right>
      <top style="thin">
        <color theme="1"/>
      </top>
      <bottom style="thin">
        <color theme="1"/>
      </bottom>
      <diagonal/>
    </border>
    <border>
      <left/>
      <right style="thin">
        <color auto="1"/>
      </right>
      <top style="hair">
        <color auto="1"/>
      </top>
      <bottom/>
      <diagonal/>
    </border>
    <border>
      <left/>
      <right style="thin">
        <color auto="1"/>
      </right>
      <top/>
      <bottom style="hair">
        <color auto="1"/>
      </bottom>
      <diagonal/>
    </border>
    <border>
      <left style="thin">
        <color theme="1"/>
      </left>
      <right style="thin">
        <color auto="1"/>
      </right>
      <top style="thin">
        <color indexed="64"/>
      </top>
      <bottom style="hair">
        <color theme="1"/>
      </bottom>
      <diagonal/>
    </border>
    <border>
      <left style="thin">
        <color theme="1"/>
      </left>
      <right style="thin">
        <color auto="1"/>
      </right>
      <top style="hair">
        <color theme="1"/>
      </top>
      <bottom style="hair">
        <color theme="1"/>
      </bottom>
      <diagonal/>
    </border>
    <border>
      <left style="thin">
        <color theme="1"/>
      </left>
      <right style="thin">
        <color auto="1"/>
      </right>
      <top style="hair">
        <color theme="1"/>
      </top>
      <bottom/>
      <diagonal/>
    </border>
    <border>
      <left/>
      <right/>
      <top style="thin">
        <color indexed="64"/>
      </top>
      <bottom style="hair">
        <color auto="1"/>
      </bottom>
      <diagonal/>
    </border>
    <border>
      <left/>
      <right/>
      <top style="hair">
        <color indexed="64"/>
      </top>
      <bottom style="hair">
        <color indexed="64"/>
      </bottom>
      <diagonal/>
    </border>
    <border>
      <left/>
      <right/>
      <top style="hair">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5" tint="-0.499984740745262"/>
      </right>
      <top style="medium">
        <color theme="5" tint="-0.499984740745262"/>
      </top>
      <bottom style="medium">
        <color theme="5" tint="0.79998168889431442"/>
      </bottom>
      <diagonal/>
    </border>
    <border>
      <left/>
      <right style="medium">
        <color theme="5" tint="-0.499984740745262"/>
      </right>
      <top style="medium">
        <color theme="5" tint="0.79998168889431442"/>
      </top>
      <bottom style="medium">
        <color theme="5" tint="0.79998168889431442"/>
      </bottom>
      <diagonal/>
    </border>
    <border>
      <left/>
      <right style="medium">
        <color theme="5" tint="-0.499984740745262"/>
      </right>
      <top style="medium">
        <color theme="5" tint="0.79998168889431442"/>
      </top>
      <bottom style="medium">
        <color theme="5" tint="-0.499984740745262"/>
      </bottom>
      <diagonal/>
    </border>
    <border>
      <left style="thin">
        <color theme="1"/>
      </left>
      <right/>
      <top style="thin">
        <color theme="1"/>
      </top>
      <bottom/>
      <diagonal/>
    </border>
    <border>
      <left/>
      <right/>
      <top style="thin">
        <color theme="1"/>
      </top>
      <bottom/>
      <diagonal/>
    </border>
    <border>
      <left/>
      <right style="medium">
        <color theme="1"/>
      </right>
      <top style="thin">
        <color theme="1"/>
      </top>
      <bottom/>
      <diagonal/>
    </border>
    <border>
      <left style="thin">
        <color theme="1"/>
      </left>
      <right/>
      <top/>
      <bottom style="medium">
        <color theme="1"/>
      </bottom>
      <diagonal/>
    </border>
    <border>
      <left style="medium">
        <color theme="0"/>
      </left>
      <right/>
      <top style="thin">
        <color indexed="64"/>
      </top>
      <bottom style="thin">
        <color theme="1"/>
      </bottom>
      <diagonal/>
    </border>
    <border>
      <left/>
      <right style="thin">
        <color auto="1"/>
      </right>
      <top style="thin">
        <color indexed="64"/>
      </top>
      <bottom style="thin">
        <color theme="1"/>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hair">
        <color auto="1"/>
      </top>
      <bottom style="hair">
        <color auto="1"/>
      </bottom>
      <diagonal/>
    </border>
    <border>
      <left style="thin">
        <color theme="0"/>
      </left>
      <right/>
      <top style="hair">
        <color auto="1"/>
      </top>
      <bottom style="hair">
        <color auto="1"/>
      </bottom>
      <diagonal/>
    </border>
    <border>
      <left style="thin">
        <color theme="0"/>
      </left>
      <right style="thin">
        <color theme="0"/>
      </right>
      <top style="thin">
        <color indexed="64"/>
      </top>
      <bottom style="hair">
        <color auto="1"/>
      </bottom>
      <diagonal/>
    </border>
    <border>
      <left style="thin">
        <color theme="0"/>
      </left>
      <right/>
      <top style="thin">
        <color indexed="64"/>
      </top>
      <bottom style="hair">
        <color auto="1"/>
      </bottom>
      <diagonal/>
    </border>
    <border>
      <left style="thin">
        <color theme="0"/>
      </left>
      <right style="thin">
        <color theme="0"/>
      </right>
      <top style="hair">
        <color auto="1"/>
      </top>
      <bottom style="thin">
        <color auto="1"/>
      </bottom>
      <diagonal/>
    </border>
    <border>
      <left style="thin">
        <color theme="0"/>
      </left>
      <right style="thin">
        <color theme="0"/>
      </right>
      <top style="thin">
        <color theme="0"/>
      </top>
      <bottom style="hair">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5" fillId="0" borderId="0"/>
    <xf numFmtId="38" fontId="9" fillId="0" borderId="0" applyFont="0" applyFill="0" applyBorder="0" applyAlignment="0" applyProtection="0">
      <alignment vertical="center"/>
    </xf>
    <xf numFmtId="0" fontId="5" fillId="0" borderId="0"/>
    <xf numFmtId="0" fontId="5" fillId="0" borderId="0"/>
    <xf numFmtId="0" fontId="9" fillId="0" borderId="0">
      <alignment vertical="center"/>
    </xf>
    <xf numFmtId="0" fontId="16"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964">
    <xf numFmtId="0" fontId="0" fillId="0" borderId="0" xfId="0">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3" xfId="0" applyBorder="1">
      <alignment vertical="center"/>
    </xf>
    <xf numFmtId="0" fontId="0" fillId="0" borderId="8" xfId="0" applyBorder="1" applyAlignment="1">
      <alignment horizontal="center" vertical="center"/>
    </xf>
    <xf numFmtId="0" fontId="0" fillId="0" borderId="21" xfId="0" applyBorder="1" applyAlignment="1">
      <alignment vertical="top" shrinkToFit="1"/>
    </xf>
    <xf numFmtId="178" fontId="0" fillId="0" borderId="21" xfId="1" applyNumberFormat="1" applyFont="1" applyBorder="1">
      <alignment vertical="center"/>
    </xf>
    <xf numFmtId="0" fontId="0" fillId="0" borderId="21" xfId="0" applyBorder="1" applyAlignment="1">
      <alignment vertical="top" wrapText="1" shrinkToFit="1"/>
    </xf>
    <xf numFmtId="0" fontId="3" fillId="0" borderId="21" xfId="0" applyFont="1" applyBorder="1" applyAlignment="1">
      <alignment vertical="top" shrinkToFit="1"/>
    </xf>
    <xf numFmtId="0" fontId="0" fillId="0" borderId="1" xfId="0" applyBorder="1" applyAlignment="1">
      <alignment vertical="top" shrinkToFit="1"/>
    </xf>
    <xf numFmtId="178" fontId="0" fillId="0" borderId="1" xfId="1" applyNumberFormat="1" applyFont="1" applyBorder="1">
      <alignment vertical="center"/>
    </xf>
    <xf numFmtId="178" fontId="0" fillId="0" borderId="24" xfId="1" applyNumberFormat="1" applyFont="1" applyBorder="1">
      <alignment vertical="center"/>
    </xf>
    <xf numFmtId="38" fontId="0" fillId="0" borderId="1" xfId="1" applyFont="1" applyBorder="1">
      <alignment vertical="center"/>
    </xf>
    <xf numFmtId="38" fontId="0" fillId="0" borderId="21" xfId="1" applyFont="1" applyBorder="1">
      <alignment vertical="center"/>
    </xf>
    <xf numFmtId="38" fontId="0" fillId="0" borderId="21" xfId="1" applyFont="1" applyFill="1" applyBorder="1">
      <alignment vertical="center"/>
    </xf>
    <xf numFmtId="38" fontId="0" fillId="0" borderId="1" xfId="1" applyFont="1" applyFill="1"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vertical="top"/>
    </xf>
    <xf numFmtId="181" fontId="3" fillId="0" borderId="1" xfId="0" applyNumberFormat="1" applyFont="1" applyBorder="1" applyAlignment="1">
      <alignment horizontal="center" vertical="top" shrinkToFit="1"/>
    </xf>
    <xf numFmtId="181" fontId="0" fillId="0" borderId="21" xfId="0" applyNumberFormat="1" applyBorder="1" applyAlignment="1">
      <alignment horizontal="center" vertical="center"/>
    </xf>
    <xf numFmtId="181" fontId="0" fillId="0" borderId="24" xfId="0" applyNumberFormat="1" applyBorder="1" applyAlignment="1">
      <alignment horizontal="center" vertical="center"/>
    </xf>
    <xf numFmtId="38" fontId="0" fillId="0" borderId="21" xfId="1" applyFont="1" applyFill="1" applyBorder="1" applyAlignment="1">
      <alignment vertical="top"/>
    </xf>
    <xf numFmtId="0" fontId="0" fillId="0" borderId="21" xfId="0" applyBorder="1">
      <alignment vertical="center"/>
    </xf>
    <xf numFmtId="38" fontId="0" fillId="0" borderId="1" xfId="0" applyNumberFormat="1" applyBorder="1">
      <alignment vertical="center"/>
    </xf>
    <xf numFmtId="38" fontId="0" fillId="0" borderId="7" xfId="1" applyFont="1" applyBorder="1">
      <alignment vertical="center"/>
    </xf>
    <xf numFmtId="38" fontId="0" fillId="0" borderId="21" xfId="0" applyNumberFormat="1" applyBorder="1">
      <alignment vertical="center"/>
    </xf>
    <xf numFmtId="38" fontId="0" fillId="0" borderId="24" xfId="0" applyNumberFormat="1" applyBorder="1">
      <alignment vertical="center"/>
    </xf>
    <xf numFmtId="0" fontId="0" fillId="0" borderId="5" xfId="0" applyBorder="1" applyAlignment="1">
      <alignment horizontal="right" vertical="center" shrinkToFit="1"/>
    </xf>
    <xf numFmtId="177" fontId="10" fillId="6" borderId="21" xfId="5" applyNumberFormat="1" applyFont="1" applyFill="1" applyBorder="1" applyAlignment="1">
      <alignment horizontal="center" vertical="center"/>
    </xf>
    <xf numFmtId="177" fontId="10" fillId="6" borderId="1" xfId="5" applyNumberFormat="1" applyFont="1" applyFill="1" applyBorder="1" applyAlignment="1">
      <alignment horizontal="center" vertical="center"/>
    </xf>
    <xf numFmtId="0" fontId="10" fillId="6" borderId="1" xfId="5" applyFont="1" applyFill="1" applyBorder="1" applyAlignment="1">
      <alignment vertical="center"/>
    </xf>
    <xf numFmtId="176" fontId="0" fillId="6" borderId="2" xfId="0" applyNumberFormat="1" applyFill="1" applyBorder="1" applyAlignment="1">
      <alignment horizontal="center" vertical="center"/>
    </xf>
    <xf numFmtId="0" fontId="13" fillId="0" borderId="5" xfId="0" applyFont="1" applyBorder="1">
      <alignment vertical="center"/>
    </xf>
    <xf numFmtId="0" fontId="13" fillId="0" borderId="5" xfId="0" applyFont="1" applyBorder="1" applyAlignment="1">
      <alignment horizontal="left" vertical="center"/>
    </xf>
    <xf numFmtId="0" fontId="0" fillId="0" borderId="7" xfId="0" applyBorder="1" applyAlignment="1">
      <alignment horizontal="center" vertical="center"/>
    </xf>
    <xf numFmtId="0" fontId="0" fillId="0" borderId="1" xfId="0" applyBorder="1" applyAlignment="1">
      <alignment horizontal="center" vertical="center"/>
    </xf>
    <xf numFmtId="0" fontId="13" fillId="0" borderId="5" xfId="6" applyFont="1" applyBorder="1">
      <alignment vertical="center"/>
    </xf>
    <xf numFmtId="0" fontId="8" fillId="0" borderId="5" xfId="6" applyFont="1" applyBorder="1">
      <alignment vertical="center"/>
    </xf>
    <xf numFmtId="0" fontId="8" fillId="0" borderId="5" xfId="0" applyFont="1" applyBorder="1">
      <alignment vertical="center"/>
    </xf>
    <xf numFmtId="0" fontId="0" fillId="0" borderId="100" xfId="0" applyBorder="1">
      <alignment vertical="center"/>
    </xf>
    <xf numFmtId="0" fontId="0" fillId="0" borderId="102" xfId="0" applyBorder="1">
      <alignment vertical="center"/>
    </xf>
    <xf numFmtId="0" fontId="7" fillId="0" borderId="8" xfId="0" applyFont="1" applyBorder="1" applyAlignment="1">
      <alignment horizontal="center" vertical="center"/>
    </xf>
    <xf numFmtId="0" fontId="0" fillId="0" borderId="13" xfId="0" applyBorder="1" applyAlignment="1">
      <alignment horizontal="center" vertical="center" textRotation="180"/>
    </xf>
    <xf numFmtId="38" fontId="10" fillId="0" borderId="21" xfId="1" applyFont="1" applyFill="1" applyBorder="1" applyAlignment="1">
      <alignment vertical="center" shrinkToFit="1"/>
    </xf>
    <xf numFmtId="0" fontId="10" fillId="6" borderId="21" xfId="5" applyFont="1" applyFill="1" applyBorder="1" applyAlignment="1">
      <alignment vertical="center"/>
    </xf>
    <xf numFmtId="0" fontId="10" fillId="6" borderId="21" xfId="5" applyFont="1" applyFill="1" applyBorder="1" applyAlignment="1">
      <alignment vertical="center" shrinkToFit="1"/>
    </xf>
    <xf numFmtId="0" fontId="8" fillId="0" borderId="9" xfId="6" applyFont="1" applyBorder="1">
      <alignment vertical="center"/>
    </xf>
    <xf numFmtId="0" fontId="0" fillId="6" borderId="25" xfId="0" applyFill="1" applyBorder="1" applyAlignment="1">
      <alignment horizontal="center" vertical="center"/>
    </xf>
    <xf numFmtId="0" fontId="0" fillId="0" borderId="5" xfId="0" applyBorder="1" applyAlignment="1"/>
    <xf numFmtId="181" fontId="0" fillId="0" borderId="5" xfId="0" applyNumberFormat="1" applyBorder="1" applyAlignment="1">
      <alignment horizontal="center" vertical="center"/>
    </xf>
    <xf numFmtId="0" fontId="0" fillId="0" borderId="5" xfId="0" applyBorder="1" applyAlignment="1">
      <alignment horizontal="center" vertical="top" shrinkToFit="1"/>
    </xf>
    <xf numFmtId="0" fontId="0" fillId="0" borderId="5" xfId="0" applyBorder="1" applyAlignment="1">
      <alignment vertical="top" shrinkToFit="1"/>
    </xf>
    <xf numFmtId="181" fontId="0" fillId="0" borderId="5" xfId="0" applyNumberFormat="1" applyBorder="1">
      <alignment vertical="center"/>
    </xf>
    <xf numFmtId="0" fontId="0" fillId="0" borderId="41" xfId="0" applyBorder="1">
      <alignment vertical="center"/>
    </xf>
    <xf numFmtId="181" fontId="0" fillId="0" borderId="8" xfId="0" applyNumberFormat="1" applyBorder="1" applyAlignment="1">
      <alignment horizontal="center" vertical="center"/>
    </xf>
    <xf numFmtId="0" fontId="0" fillId="0" borderId="9" xfId="0" applyBorder="1" applyAlignment="1">
      <alignment horizontal="center" vertical="center"/>
    </xf>
    <xf numFmtId="181" fontId="0" fillId="0" borderId="21" xfId="0" applyNumberFormat="1" applyBorder="1" applyAlignment="1">
      <alignment horizontal="center" vertical="top" shrinkToFit="1"/>
    </xf>
    <xf numFmtId="181" fontId="3" fillId="0" borderId="21" xfId="0" applyNumberFormat="1" applyFont="1" applyBorder="1" applyAlignment="1">
      <alignment horizontal="center" vertical="top" shrinkToFit="1"/>
    </xf>
    <xf numFmtId="178" fontId="0" fillId="0" borderId="5" xfId="3" applyNumberFormat="1" applyFont="1" applyBorder="1">
      <alignment vertical="center"/>
    </xf>
    <xf numFmtId="178" fontId="0" fillId="0" borderId="8" xfId="3" applyNumberFormat="1" applyFont="1" applyBorder="1" applyAlignment="1">
      <alignment vertical="center"/>
    </xf>
    <xf numFmtId="178" fontId="0" fillId="0" borderId="8" xfId="3" applyNumberFormat="1" applyFont="1" applyBorder="1" applyAlignment="1">
      <alignment horizontal="left" vertical="center" shrinkToFit="1"/>
    </xf>
    <xf numFmtId="178" fontId="0" fillId="0" borderId="9" xfId="3" applyNumberFormat="1" applyFont="1" applyBorder="1">
      <alignment vertical="center"/>
    </xf>
    <xf numFmtId="38" fontId="0" fillId="0" borderId="13" xfId="1" applyFont="1" applyBorder="1">
      <alignment vertical="center"/>
    </xf>
    <xf numFmtId="0" fontId="0" fillId="0" borderId="4" xfId="0" applyBorder="1" applyAlignment="1">
      <alignment horizontal="center" vertical="center"/>
    </xf>
    <xf numFmtId="38" fontId="0" fillId="0" borderId="4" xfId="1" applyFont="1" applyBorder="1">
      <alignment vertical="center"/>
    </xf>
    <xf numFmtId="0" fontId="9" fillId="0" borderId="5" xfId="0" applyFont="1" applyBorder="1" applyAlignment="1">
      <alignment horizontal="center" vertical="center"/>
    </xf>
    <xf numFmtId="0" fontId="8" fillId="0" borderId="0" xfId="0" applyFont="1">
      <alignment vertical="center"/>
    </xf>
    <xf numFmtId="0" fontId="19" fillId="0" borderId="21" xfId="0" applyFont="1" applyBorder="1" applyAlignment="1">
      <alignment vertical="top" shrinkToFit="1"/>
    </xf>
    <xf numFmtId="49" fontId="19" fillId="0" borderId="21" xfId="0" applyNumberFormat="1" applyFont="1" applyBorder="1" applyAlignment="1">
      <alignment horizontal="left" vertical="top" shrinkToFit="1"/>
    </xf>
    <xf numFmtId="0" fontId="8" fillId="0" borderId="21" xfId="0" applyFont="1" applyBorder="1" applyAlignment="1">
      <alignment vertical="top" shrinkToFit="1"/>
    </xf>
    <xf numFmtId="0" fontId="8" fillId="0" borderId="21" xfId="0" applyFont="1" applyBorder="1" applyAlignment="1">
      <alignment vertical="top" wrapText="1" shrinkToFit="1"/>
    </xf>
    <xf numFmtId="0" fontId="19" fillId="0" borderId="21" xfId="0" applyFont="1" applyBorder="1" applyAlignment="1">
      <alignment vertical="top" wrapText="1" shrinkToFit="1"/>
    </xf>
    <xf numFmtId="0" fontId="8" fillId="0" borderId="24" xfId="0" applyFont="1" applyBorder="1" applyAlignment="1">
      <alignment vertical="top" shrinkToFit="1"/>
    </xf>
    <xf numFmtId="38" fontId="0" fillId="0" borderId="5" xfId="1" applyFont="1" applyFill="1" applyBorder="1" applyAlignment="1" applyProtection="1">
      <alignment horizontal="right" vertical="center"/>
      <protection locked="0"/>
    </xf>
    <xf numFmtId="38" fontId="0" fillId="0" borderId="5" xfId="1" applyFont="1" applyFill="1" applyBorder="1" applyAlignment="1" applyProtection="1">
      <alignment horizontal="right" vertical="center"/>
    </xf>
    <xf numFmtId="38" fontId="0" fillId="0" borderId="5" xfId="0" applyNumberFormat="1" applyBorder="1" applyAlignment="1">
      <alignment horizontal="right" vertical="center"/>
    </xf>
    <xf numFmtId="0" fontId="0" fillId="0" borderId="36" xfId="0" applyBorder="1">
      <alignment vertical="center"/>
    </xf>
    <xf numFmtId="38" fontId="0" fillId="0" borderId="7" xfId="1" applyFont="1" applyFill="1" applyBorder="1" applyAlignment="1" applyProtection="1">
      <alignment horizontal="right" vertical="center"/>
    </xf>
    <xf numFmtId="0" fontId="0" fillId="6" borderId="1" xfId="0" applyFill="1" applyBorder="1" applyAlignment="1">
      <alignment horizontal="center" vertical="center"/>
    </xf>
    <xf numFmtId="0" fontId="0" fillId="6" borderId="2" xfId="0" applyFill="1" applyBorder="1" applyAlignment="1">
      <alignment horizontal="center" vertical="center" shrinkToFit="1"/>
    </xf>
    <xf numFmtId="0" fontId="0" fillId="6" borderId="2" xfId="0" applyFill="1" applyBorder="1" applyAlignment="1">
      <alignment horizontal="center" vertical="center"/>
    </xf>
    <xf numFmtId="0" fontId="8" fillId="0" borderId="41" xfId="6" applyFont="1" applyBorder="1" applyAlignment="1">
      <alignment vertical="top" wrapText="1" shrinkToFit="1"/>
    </xf>
    <xf numFmtId="180" fontId="0" fillId="0" borderId="1" xfId="0" applyNumberFormat="1" applyBorder="1" applyAlignment="1">
      <alignment horizontal="right" vertical="center"/>
    </xf>
    <xf numFmtId="0" fontId="8" fillId="0" borderId="41" xfId="6" applyFont="1" applyBorder="1">
      <alignment vertical="center"/>
    </xf>
    <xf numFmtId="178" fontId="0" fillId="0" borderId="9" xfId="1" applyNumberFormat="1" applyFont="1" applyFill="1" applyBorder="1" applyAlignment="1">
      <alignment vertical="center"/>
    </xf>
    <xf numFmtId="178" fontId="0" fillId="0" borderId="5" xfId="1" applyNumberFormat="1" applyFont="1" applyFill="1" applyBorder="1" applyAlignment="1">
      <alignment vertical="center"/>
    </xf>
    <xf numFmtId="38" fontId="0" fillId="0" borderId="9" xfId="1" applyFont="1" applyBorder="1" applyAlignment="1">
      <alignment vertical="center"/>
    </xf>
    <xf numFmtId="38" fontId="0" fillId="0" borderId="7" xfId="0" applyNumberFormat="1" applyBorder="1">
      <alignment vertical="center"/>
    </xf>
    <xf numFmtId="38" fontId="0" fillId="0" borderId="5" xfId="0" applyNumberFormat="1" applyBorder="1">
      <alignment vertical="center"/>
    </xf>
    <xf numFmtId="177" fontId="8" fillId="6" borderId="1" xfId="0" applyNumberFormat="1" applyFont="1" applyFill="1" applyBorder="1" applyAlignment="1">
      <alignment horizontal="center" vertical="top" shrinkToFit="1"/>
    </xf>
    <xf numFmtId="0" fontId="8" fillId="6" borderId="1" xfId="0" applyFont="1" applyFill="1" applyBorder="1" applyAlignment="1">
      <alignment vertical="top" shrinkToFit="1"/>
    </xf>
    <xf numFmtId="0" fontId="0" fillId="0" borderId="7" xfId="0" applyBorder="1" applyAlignment="1">
      <alignment horizontal="center" vertical="center" wrapText="1"/>
    </xf>
    <xf numFmtId="38" fontId="0" fillId="0" borderId="21" xfId="0" applyNumberFormat="1" applyBorder="1" applyAlignment="1">
      <alignment horizontal="right" vertical="center"/>
    </xf>
    <xf numFmtId="38" fontId="0" fillId="0" borderId="25" xfId="0" applyNumberFormat="1" applyBorder="1" applyAlignment="1">
      <alignment horizontal="right" vertical="center"/>
    </xf>
    <xf numFmtId="38" fontId="0" fillId="0" borderId="24" xfId="0" applyNumberFormat="1" applyBorder="1" applyAlignment="1">
      <alignment horizontal="right" vertical="center"/>
    </xf>
    <xf numFmtId="38" fontId="0" fillId="0" borderId="1" xfId="0" applyNumberFormat="1" applyBorder="1" applyAlignment="1">
      <alignment horizontal="right" vertical="center"/>
    </xf>
    <xf numFmtId="0" fontId="0" fillId="11" borderId="112" xfId="0" applyFill="1" applyBorder="1">
      <alignment vertical="center"/>
    </xf>
    <xf numFmtId="0" fontId="0" fillId="11" borderId="0" xfId="0" applyFill="1">
      <alignment vertical="center"/>
    </xf>
    <xf numFmtId="0" fontId="0" fillId="11" borderId="105" xfId="0" applyFill="1" applyBorder="1">
      <alignment vertical="center"/>
    </xf>
    <xf numFmtId="0" fontId="0" fillId="11" borderId="115" xfId="0" applyFill="1" applyBorder="1">
      <alignment vertical="center"/>
    </xf>
    <xf numFmtId="0" fontId="0" fillId="11" borderId="116" xfId="0" applyFill="1" applyBorder="1">
      <alignment vertical="center"/>
    </xf>
    <xf numFmtId="178" fontId="0" fillId="11" borderId="116" xfId="3" applyNumberFormat="1" applyFont="1" applyFill="1" applyBorder="1">
      <alignment vertical="center"/>
    </xf>
    <xf numFmtId="0" fontId="0" fillId="11" borderId="117" xfId="0" applyFill="1" applyBorder="1">
      <alignment vertical="center"/>
    </xf>
    <xf numFmtId="0" fontId="0" fillId="11" borderId="121" xfId="0" applyFill="1" applyBorder="1">
      <alignment vertical="center"/>
    </xf>
    <xf numFmtId="177" fontId="0" fillId="0" borderId="21" xfId="0" applyNumberFormat="1" applyBorder="1" applyAlignment="1">
      <alignment horizontal="center" vertical="top" shrinkToFit="1"/>
    </xf>
    <xf numFmtId="177" fontId="19" fillId="0" borderId="21" xfId="0" applyNumberFormat="1" applyFont="1" applyBorder="1" applyAlignment="1">
      <alignment horizontal="center" vertical="top" shrinkToFit="1"/>
    </xf>
    <xf numFmtId="177" fontId="19" fillId="0" borderId="21" xfId="0" quotePrefix="1" applyNumberFormat="1" applyFont="1" applyBorder="1" applyAlignment="1">
      <alignment horizontal="center" vertical="top" shrinkToFit="1"/>
    </xf>
    <xf numFmtId="177" fontId="19" fillId="0" borderId="24" xfId="0" applyNumberFormat="1" applyFont="1" applyBorder="1" applyAlignment="1">
      <alignment horizontal="center" vertical="top" shrinkToFit="1"/>
    </xf>
    <xf numFmtId="38" fontId="0" fillId="0" borderId="25" xfId="1" applyFont="1" applyFill="1" applyBorder="1" applyAlignment="1" applyProtection="1">
      <alignment horizontal="right" vertical="center"/>
      <protection locked="0"/>
    </xf>
    <xf numFmtId="38" fontId="0" fillId="0" borderId="21" xfId="1" applyFont="1" applyFill="1" applyBorder="1" applyAlignment="1" applyProtection="1">
      <alignment horizontal="right" vertical="center"/>
      <protection locked="0"/>
    </xf>
    <xf numFmtId="38" fontId="0" fillId="0" borderId="24" xfId="1" applyFont="1" applyFill="1" applyBorder="1" applyAlignment="1" applyProtection="1">
      <alignment horizontal="right" vertical="center"/>
      <protection locked="0"/>
    </xf>
    <xf numFmtId="0" fontId="0" fillId="6" borderId="1" xfId="0" applyFill="1" applyBorder="1">
      <alignment vertical="center"/>
    </xf>
    <xf numFmtId="186" fontId="0" fillId="0" borderId="23" xfId="1" applyNumberFormat="1" applyFont="1" applyBorder="1">
      <alignment vertical="center"/>
    </xf>
    <xf numFmtId="186" fontId="0" fillId="0" borderId="21" xfId="1" applyNumberFormat="1" applyFont="1" applyBorder="1">
      <alignment vertical="center"/>
    </xf>
    <xf numFmtId="186" fontId="0" fillId="0" borderId="1" xfId="1" applyNumberFormat="1" applyFont="1" applyFill="1" applyBorder="1">
      <alignment vertical="center"/>
    </xf>
    <xf numFmtId="38" fontId="0" fillId="0" borderId="7" xfId="1" applyFont="1" applyFill="1" applyBorder="1" applyAlignment="1" applyProtection="1">
      <alignment vertical="center" wrapText="1"/>
    </xf>
    <xf numFmtId="38" fontId="0" fillId="0" borderId="7" xfId="1" applyFont="1" applyFill="1" applyBorder="1" applyAlignment="1" applyProtection="1">
      <alignment vertical="center"/>
    </xf>
    <xf numFmtId="38" fontId="0" fillId="0" borderId="7" xfId="1" applyFont="1" applyFill="1" applyBorder="1" applyAlignment="1" applyProtection="1">
      <alignment vertical="center" wrapText="1" shrinkToFit="1"/>
    </xf>
    <xf numFmtId="38" fontId="0" fillId="0" borderId="5" xfId="1" applyFont="1" applyFill="1" applyBorder="1" applyAlignment="1" applyProtection="1">
      <alignment vertical="center"/>
    </xf>
    <xf numFmtId="0" fontId="0" fillId="0" borderId="6" xfId="0" applyBorder="1" applyAlignment="1">
      <alignment vertical="center" textRotation="255" shrinkToFit="1"/>
    </xf>
    <xf numFmtId="0" fontId="13" fillId="0" borderId="8" xfId="0" applyFont="1" applyBorder="1">
      <alignment vertical="center"/>
    </xf>
    <xf numFmtId="38" fontId="0" fillId="0" borderId="22" xfId="1" applyFont="1" applyFill="1" applyBorder="1" applyAlignment="1" applyProtection="1">
      <alignment horizontal="right" vertical="center"/>
      <protection locked="0"/>
    </xf>
    <xf numFmtId="38" fontId="0" fillId="0" borderId="2" xfId="1" applyFont="1" applyFill="1" applyBorder="1" applyAlignment="1" applyProtection="1">
      <alignment horizontal="right" vertical="center"/>
      <protection locked="0"/>
    </xf>
    <xf numFmtId="38" fontId="0" fillId="0" borderId="23" xfId="1" applyFont="1" applyFill="1" applyBorder="1" applyAlignment="1" applyProtection="1">
      <alignment horizontal="right" vertical="center"/>
      <protection locked="0"/>
    </xf>
    <xf numFmtId="177" fontId="0" fillId="0" borderId="25" xfId="8" applyNumberFormat="1" applyFont="1" applyFill="1" applyBorder="1" applyAlignment="1" applyProtection="1">
      <alignment horizontal="center" vertical="center"/>
      <protection locked="0"/>
    </xf>
    <xf numFmtId="177" fontId="0" fillId="0" borderId="21" xfId="8" applyNumberFormat="1" applyFont="1" applyFill="1" applyBorder="1" applyAlignment="1" applyProtection="1">
      <alignment horizontal="center" vertical="center"/>
      <protection locked="0"/>
    </xf>
    <xf numFmtId="177" fontId="0" fillId="0" borderId="23" xfId="8" applyNumberFormat="1" applyFont="1" applyFill="1" applyBorder="1" applyAlignment="1" applyProtection="1">
      <alignment horizontal="center" vertical="center"/>
      <protection locked="0"/>
    </xf>
    <xf numFmtId="177" fontId="0" fillId="0" borderId="24" xfId="8" applyNumberFormat="1" applyFont="1" applyFill="1" applyBorder="1" applyAlignment="1" applyProtection="1">
      <alignment horizontal="center" vertical="center"/>
      <protection locked="0"/>
    </xf>
    <xf numFmtId="187" fontId="0" fillId="0" borderId="23" xfId="8" applyNumberFormat="1" applyFont="1" applyFill="1" applyBorder="1" applyAlignment="1" applyProtection="1">
      <alignment horizontal="center" vertical="center"/>
      <protection locked="0"/>
    </xf>
    <xf numFmtId="187" fontId="0" fillId="0" borderId="21" xfId="8" applyNumberFormat="1" applyFont="1" applyFill="1" applyBorder="1" applyAlignment="1" applyProtection="1">
      <alignment horizontal="center" vertical="center"/>
      <protection locked="0"/>
    </xf>
    <xf numFmtId="187" fontId="0" fillId="0" borderId="25" xfId="8" applyNumberFormat="1" applyFont="1" applyFill="1" applyBorder="1" applyAlignment="1" applyProtection="1">
      <alignment horizontal="center" vertical="center"/>
      <protection locked="0"/>
    </xf>
    <xf numFmtId="187" fontId="0" fillId="0" borderId="24" xfId="8" applyNumberFormat="1" applyFont="1" applyFill="1" applyBorder="1" applyAlignment="1" applyProtection="1">
      <alignment horizontal="center" vertical="center"/>
      <protection locked="0"/>
    </xf>
    <xf numFmtId="187" fontId="0" fillId="0" borderId="22" xfId="8" applyNumberFormat="1" applyFont="1" applyFill="1" applyBorder="1" applyAlignment="1" applyProtection="1">
      <alignment horizontal="center" vertical="center"/>
      <protection locked="0"/>
    </xf>
    <xf numFmtId="177" fontId="0" fillId="0" borderId="22" xfId="8" applyNumberFormat="1" applyFont="1" applyFill="1" applyBorder="1" applyAlignment="1" applyProtection="1">
      <alignment horizontal="center" vertical="center"/>
      <protection locked="0"/>
    </xf>
    <xf numFmtId="187" fontId="0" fillId="0" borderId="2" xfId="8" applyNumberFormat="1" applyFont="1" applyFill="1" applyBorder="1" applyAlignment="1" applyProtection="1">
      <alignment horizontal="center" vertical="center"/>
      <protection locked="0"/>
    </xf>
    <xf numFmtId="38" fontId="10" fillId="0" borderId="21" xfId="1" applyFont="1" applyFill="1" applyBorder="1" applyAlignment="1">
      <alignment vertical="center"/>
    </xf>
    <xf numFmtId="0" fontId="8" fillId="0" borderId="103" xfId="6" applyFont="1" applyBorder="1">
      <alignment vertical="center"/>
    </xf>
    <xf numFmtId="0" fontId="8" fillId="0" borderId="0" xfId="6" applyFont="1">
      <alignment vertical="center"/>
    </xf>
    <xf numFmtId="0" fontId="8" fillId="0" borderId="1" xfId="6" applyFont="1" applyBorder="1" applyAlignment="1">
      <alignment vertical="top" wrapText="1" shrinkToFit="1"/>
    </xf>
    <xf numFmtId="178" fontId="0" fillId="0" borderId="1" xfId="1" applyNumberFormat="1" applyFont="1" applyFill="1" applyBorder="1" applyAlignment="1">
      <alignment horizontal="right" vertical="center"/>
    </xf>
    <xf numFmtId="0" fontId="0" fillId="0" borderId="105" xfId="0" applyBorder="1">
      <alignment vertical="center"/>
    </xf>
    <xf numFmtId="178" fontId="0" fillId="0" borderId="13" xfId="1" applyNumberFormat="1" applyFont="1" applyFill="1" applyBorder="1" applyAlignment="1">
      <alignment vertical="center"/>
    </xf>
    <xf numFmtId="38" fontId="8" fillId="0" borderId="1" xfId="6" applyNumberFormat="1" applyFont="1" applyBorder="1">
      <alignment vertical="center"/>
    </xf>
    <xf numFmtId="0" fontId="0" fillId="0" borderId="1" xfId="0" applyBorder="1" applyAlignment="1">
      <alignment horizontal="center" vertical="top" shrinkToFit="1"/>
    </xf>
    <xf numFmtId="181" fontId="3" fillId="0" borderId="22" xfId="0" applyNumberFormat="1" applyFont="1" applyBorder="1" applyAlignment="1">
      <alignment horizontal="center" vertical="top" shrinkToFit="1"/>
    </xf>
    <xf numFmtId="0" fontId="0" fillId="0" borderId="22" xfId="0" applyBorder="1" applyAlignment="1">
      <alignment vertical="top" shrinkToFit="1"/>
    </xf>
    <xf numFmtId="0" fontId="0" fillId="0" borderId="9" xfId="0" applyBorder="1" applyAlignment="1"/>
    <xf numFmtId="0" fontId="0" fillId="0" borderId="13" xfId="0" applyBorder="1" applyAlignment="1">
      <alignment horizontal="center" vertical="top" shrinkToFit="1"/>
    </xf>
    <xf numFmtId="0" fontId="0" fillId="0" borderId="13" xfId="0" applyBorder="1" applyAlignment="1">
      <alignment vertical="top" shrinkToFit="1"/>
    </xf>
    <xf numFmtId="0" fontId="0" fillId="0" borderId="13" xfId="0" applyBorder="1" applyAlignment="1">
      <alignment horizontal="center" vertical="center"/>
    </xf>
    <xf numFmtId="38" fontId="0" fillId="0" borderId="22" xfId="1" applyFont="1" applyFill="1" applyBorder="1" applyAlignment="1">
      <alignment vertical="top"/>
    </xf>
    <xf numFmtId="190" fontId="0" fillId="0" borderId="1" xfId="0" applyNumberFormat="1" applyBorder="1">
      <alignment vertical="center"/>
    </xf>
    <xf numFmtId="38" fontId="0" fillId="0" borderId="3" xfId="1" applyFont="1" applyFill="1" applyBorder="1" applyAlignment="1" applyProtection="1">
      <alignment horizontal="right" vertical="center"/>
      <protection locked="0"/>
    </xf>
    <xf numFmtId="187" fontId="0" fillId="0" borderId="3" xfId="8" applyNumberFormat="1" applyFont="1" applyFill="1" applyBorder="1" applyAlignment="1" applyProtection="1">
      <alignment horizontal="center" vertical="center"/>
      <protection locked="0"/>
    </xf>
    <xf numFmtId="38" fontId="0" fillId="14" borderId="21" xfId="1" applyFont="1" applyFill="1" applyBorder="1">
      <alignment vertical="center"/>
    </xf>
    <xf numFmtId="38" fontId="0" fillId="15" borderId="21" xfId="1" applyFont="1" applyFill="1" applyBorder="1">
      <alignment vertical="center"/>
    </xf>
    <xf numFmtId="38" fontId="0" fillId="14" borderId="1" xfId="1" applyFont="1" applyFill="1" applyBorder="1">
      <alignment vertical="center"/>
    </xf>
    <xf numFmtId="0" fontId="0" fillId="0" borderId="8" xfId="0" applyBorder="1" applyAlignment="1">
      <alignment horizontal="right" vertical="center" shrinkToFit="1"/>
    </xf>
    <xf numFmtId="0" fontId="0" fillId="0" borderId="13" xfId="0" applyBorder="1" applyAlignment="1"/>
    <xf numFmtId="38" fontId="0" fillId="15" borderId="1" xfId="0" applyNumberFormat="1" applyFill="1" applyBorder="1">
      <alignment vertical="center"/>
    </xf>
    <xf numFmtId="0" fontId="14" fillId="0" borderId="8" xfId="0" applyFont="1" applyBorder="1" applyAlignment="1">
      <alignment horizontal="right" vertical="center"/>
    </xf>
    <xf numFmtId="0" fontId="0" fillId="0" borderId="12" xfId="0" applyBorder="1">
      <alignment vertical="center"/>
    </xf>
    <xf numFmtId="24" fontId="0" fillId="0" borderId="8" xfId="0" applyNumberFormat="1" applyBorder="1" applyAlignment="1">
      <alignment horizontal="center" vertical="center"/>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7" fillId="0" borderId="8" xfId="0" applyFont="1" applyBorder="1" applyAlignment="1">
      <alignment horizontal="right"/>
    </xf>
    <xf numFmtId="0" fontId="0" fillId="0" borderId="5" xfId="0" applyBorder="1" applyAlignment="1">
      <alignment horizontal="left" vertical="center"/>
    </xf>
    <xf numFmtId="0" fontId="0" fillId="4" borderId="1" xfId="0" applyFill="1" applyBorder="1" applyAlignment="1">
      <alignment horizontal="center" vertical="center"/>
    </xf>
    <xf numFmtId="0" fontId="0" fillId="0" borderId="6" xfId="0" applyBorder="1" applyAlignment="1">
      <alignment horizontal="left" vertical="center"/>
    </xf>
    <xf numFmtId="0" fontId="0" fillId="4" borderId="10" xfId="0" applyFill="1" applyBorder="1" applyAlignment="1">
      <alignment horizontal="center" vertical="center"/>
    </xf>
    <xf numFmtId="188" fontId="0" fillId="4" borderId="1" xfId="0" applyNumberFormat="1" applyFill="1" applyBorder="1" applyAlignment="1">
      <alignment horizontal="center" vertical="center"/>
    </xf>
    <xf numFmtId="0" fontId="23" fillId="0" borderId="7" xfId="0" applyFont="1" applyBorder="1" applyAlignment="1">
      <alignment horizontal="center" shrinkToFit="1"/>
    </xf>
    <xf numFmtId="0" fontId="0" fillId="0" borderId="36" xfId="0" applyBorder="1" applyAlignment="1">
      <alignment horizontal="center" vertical="center" shrinkToFit="1"/>
    </xf>
    <xf numFmtId="189" fontId="0" fillId="9" borderId="1" xfId="1" applyNumberFormat="1" applyFont="1" applyFill="1" applyBorder="1" applyAlignment="1" applyProtection="1">
      <alignment horizontal="center" vertical="center" shrinkToFit="1"/>
    </xf>
    <xf numFmtId="0" fontId="0" fillId="0" borderId="102" xfId="0" applyBorder="1" applyAlignment="1">
      <alignment horizontal="left" vertical="center"/>
    </xf>
    <xf numFmtId="0" fontId="0" fillId="0" borderId="9" xfId="0" applyBorder="1" applyAlignment="1">
      <alignment horizontal="center" vertical="center" shrinkToFit="1"/>
    </xf>
    <xf numFmtId="0" fontId="0" fillId="0" borderId="5" xfId="0" applyBorder="1" applyAlignment="1">
      <alignment textRotation="255"/>
    </xf>
    <xf numFmtId="0" fontId="0" fillId="0" borderId="44" xfId="0" applyBorder="1" applyAlignment="1">
      <alignment horizontal="left" vertical="center"/>
    </xf>
    <xf numFmtId="0" fontId="0" fillId="0" borderId="124" xfId="0" applyBorder="1" applyAlignment="1">
      <alignment horizontal="left" vertical="center"/>
    </xf>
    <xf numFmtId="0" fontId="0" fillId="0" borderId="8" xfId="0" applyBorder="1" applyAlignment="1"/>
    <xf numFmtId="0" fontId="0" fillId="0" borderId="13" xfId="0" applyBorder="1" applyAlignment="1">
      <alignment horizontal="right"/>
    </xf>
    <xf numFmtId="0" fontId="0" fillId="0" borderId="5" xfId="0" applyBorder="1" applyAlignment="1">
      <alignment horizontal="right"/>
    </xf>
    <xf numFmtId="38" fontId="0" fillId="0" borderId="5" xfId="1" applyFont="1" applyFill="1" applyBorder="1" applyAlignment="1" applyProtection="1">
      <alignment horizontal="right"/>
    </xf>
    <xf numFmtId="0" fontId="0" fillId="0" borderId="5" xfId="0" applyBorder="1" applyAlignment="1">
      <alignment horizontal="center"/>
    </xf>
    <xf numFmtId="0" fontId="0" fillId="0" borderId="8" xfId="0" applyBorder="1" applyAlignment="1">
      <alignment horizontal="center" vertical="center" shrinkToFit="1"/>
    </xf>
    <xf numFmtId="0" fontId="0" fillId="0" borderId="5" xfId="0" applyBorder="1" applyAlignment="1">
      <alignment vertical="center" textRotation="255"/>
    </xf>
    <xf numFmtId="0" fontId="0" fillId="0" borderId="6" xfId="0" applyBorder="1" applyAlignment="1">
      <alignment horizontal="center" vertical="center" shrinkToFit="1"/>
    </xf>
    <xf numFmtId="0" fontId="0" fillId="4" borderId="26" xfId="0" applyFill="1" applyBorder="1" applyAlignment="1">
      <alignment vertical="center" wrapText="1" shrinkToFit="1"/>
    </xf>
    <xf numFmtId="0" fontId="0" fillId="4" borderId="37" xfId="0" applyFill="1" applyBorder="1" applyAlignment="1">
      <alignment vertical="center" wrapText="1" shrinkToFit="1"/>
    </xf>
    <xf numFmtId="0" fontId="0" fillId="0" borderId="5" xfId="0" applyBorder="1" applyAlignment="1">
      <alignment vertical="center" textRotation="255" shrinkToFit="1"/>
    </xf>
    <xf numFmtId="177" fontId="20" fillId="13" borderId="11" xfId="5" applyNumberFormat="1" applyFont="1" applyFill="1" applyBorder="1" applyAlignment="1">
      <alignment horizontal="center" vertical="center"/>
    </xf>
    <xf numFmtId="177" fontId="20" fillId="13" borderId="2" xfId="5" applyNumberFormat="1" applyFont="1" applyFill="1" applyBorder="1" applyAlignment="1">
      <alignment horizontal="center" vertical="center"/>
    </xf>
    <xf numFmtId="0" fontId="0" fillId="0" borderId="0" xfId="0" applyAlignment="1">
      <alignment horizontal="center" vertical="center" shrinkToFit="1"/>
    </xf>
    <xf numFmtId="0" fontId="10" fillId="6" borderId="25" xfId="5" applyFont="1" applyFill="1" applyBorder="1" applyAlignment="1">
      <alignment vertical="center"/>
    </xf>
    <xf numFmtId="0" fontId="10" fillId="6" borderId="24" xfId="5" applyFont="1" applyFill="1" applyBorder="1" applyAlignment="1">
      <alignment vertical="center"/>
    </xf>
    <xf numFmtId="0" fontId="10" fillId="6" borderId="23" xfId="5" applyFont="1" applyFill="1" applyBorder="1" applyAlignment="1">
      <alignment vertical="center"/>
    </xf>
    <xf numFmtId="0" fontId="0" fillId="4" borderId="3" xfId="0" applyFill="1" applyBorder="1" applyAlignment="1">
      <alignment horizontal="center" vertical="center" wrapText="1"/>
    </xf>
    <xf numFmtId="0" fontId="11" fillId="0" borderId="5" xfId="0" applyFont="1" applyBorder="1" applyAlignment="1">
      <alignment vertical="center" textRotation="255" wrapText="1" shrinkToFit="1"/>
    </xf>
    <xf numFmtId="0" fontId="12" fillId="0" borderId="5" xfId="0" applyFont="1" applyBorder="1" applyAlignment="1">
      <alignment vertical="center" textRotation="255" wrapText="1" shrinkToFit="1"/>
    </xf>
    <xf numFmtId="177" fontId="20" fillId="13" borderId="1" xfId="5" applyNumberFormat="1" applyFont="1" applyFill="1" applyBorder="1" applyAlignment="1">
      <alignment horizontal="center" vertical="center"/>
    </xf>
    <xf numFmtId="38" fontId="0" fillId="13" borderId="23" xfId="1" applyFont="1" applyFill="1" applyBorder="1" applyAlignment="1" applyProtection="1">
      <alignment horizontal="right" vertical="center"/>
    </xf>
    <xf numFmtId="38" fontId="0" fillId="13" borderId="21" xfId="1" applyFont="1" applyFill="1" applyBorder="1" applyAlignment="1" applyProtection="1">
      <alignment horizontal="right" vertical="center"/>
    </xf>
    <xf numFmtId="38" fontId="0" fillId="13" borderId="24" xfId="1" applyFont="1" applyFill="1" applyBorder="1" applyAlignment="1" applyProtection="1">
      <alignment horizontal="right" vertical="center"/>
    </xf>
    <xf numFmtId="0" fontId="0" fillId="0" borderId="7" xfId="0" applyBorder="1" applyAlignment="1">
      <alignment horizontal="center" shrinkToFit="1"/>
    </xf>
    <xf numFmtId="0" fontId="0" fillId="0" borderId="5" xfId="0" applyBorder="1" applyAlignment="1">
      <alignment horizontal="center" shrinkToFit="1"/>
    </xf>
    <xf numFmtId="0" fontId="0" fillId="0" borderId="7" xfId="0" applyBorder="1" applyAlignment="1">
      <alignment horizontal="right" shrinkToFit="1"/>
    </xf>
    <xf numFmtId="177" fontId="20" fillId="13" borderId="2" xfId="5" applyNumberFormat="1" applyFont="1" applyFill="1" applyBorder="1" applyAlignment="1">
      <alignment horizontal="center" vertical="center" shrinkToFit="1"/>
    </xf>
    <xf numFmtId="0" fontId="10" fillId="6" borderId="22" xfId="5" applyFont="1" applyFill="1" applyBorder="1" applyAlignment="1">
      <alignment vertical="center" shrinkToFit="1"/>
    </xf>
    <xf numFmtId="0" fontId="10" fillId="6" borderId="24" xfId="5" applyFont="1" applyFill="1" applyBorder="1" applyAlignment="1">
      <alignment vertical="center" shrinkToFit="1"/>
    </xf>
    <xf numFmtId="0" fontId="10" fillId="6" borderId="1" xfId="5" applyFont="1" applyFill="1" applyBorder="1" applyAlignment="1">
      <alignment vertical="center" shrinkToFit="1"/>
    </xf>
    <xf numFmtId="177" fontId="20" fillId="13" borderId="1" xfId="5" applyNumberFormat="1" applyFont="1" applyFill="1" applyBorder="1" applyAlignment="1">
      <alignment horizontal="center" vertical="center" shrinkToFit="1"/>
    </xf>
    <xf numFmtId="0" fontId="0" fillId="0" borderId="100" xfId="0" applyBorder="1" applyAlignment="1">
      <alignment horizontal="center" vertical="center" shrinkToFit="1"/>
    </xf>
    <xf numFmtId="0" fontId="0" fillId="0" borderId="5" xfId="0" applyBorder="1" applyAlignment="1">
      <alignment textRotation="255" shrinkToFit="1"/>
    </xf>
    <xf numFmtId="0" fontId="0" fillId="0" borderId="13" xfId="0" applyBorder="1" applyAlignment="1">
      <alignment wrapText="1"/>
    </xf>
    <xf numFmtId="38" fontId="0" fillId="6" borderId="25" xfId="1" applyFont="1" applyFill="1" applyBorder="1" applyAlignment="1" applyProtection="1">
      <alignment horizontal="right" vertical="center"/>
    </xf>
    <xf numFmtId="38" fontId="0" fillId="6" borderId="21" xfId="1" applyFont="1" applyFill="1" applyBorder="1" applyAlignment="1" applyProtection="1">
      <alignment horizontal="right" vertical="center"/>
    </xf>
    <xf numFmtId="38" fontId="0" fillId="6" borderId="22" xfId="1" applyFont="1" applyFill="1" applyBorder="1" applyAlignment="1" applyProtection="1">
      <alignment horizontal="right" vertical="center"/>
    </xf>
    <xf numFmtId="38" fontId="0" fillId="6" borderId="24" xfId="1" applyFont="1" applyFill="1" applyBorder="1" applyAlignment="1" applyProtection="1">
      <alignment horizontal="right" vertical="center"/>
    </xf>
    <xf numFmtId="0" fontId="10" fillId="0" borderId="21" xfId="5" applyFont="1" applyBorder="1" applyAlignment="1" applyProtection="1">
      <alignment vertical="center"/>
      <protection locked="0"/>
    </xf>
    <xf numFmtId="0" fontId="10" fillId="0" borderId="21" xfId="5" applyFont="1" applyBorder="1" applyAlignment="1" applyProtection="1">
      <alignment vertical="center" shrinkToFit="1"/>
      <protection locked="0"/>
    </xf>
    <xf numFmtId="0" fontId="10" fillId="0" borderId="24" xfId="5" applyFont="1" applyBorder="1" applyAlignment="1" applyProtection="1">
      <alignment vertical="center" shrinkToFit="1"/>
      <protection locked="0"/>
    </xf>
    <xf numFmtId="187" fontId="0" fillId="6" borderId="2" xfId="8" applyNumberFormat="1" applyFont="1" applyFill="1" applyBorder="1" applyAlignment="1" applyProtection="1">
      <alignment horizontal="center" vertical="center"/>
    </xf>
    <xf numFmtId="187" fontId="0" fillId="6" borderId="21" xfId="8" applyNumberFormat="1" applyFont="1" applyFill="1" applyBorder="1" applyAlignment="1" applyProtection="1">
      <alignment horizontal="center" vertical="center"/>
    </xf>
    <xf numFmtId="187" fontId="0" fillId="6" borderId="25" xfId="8" applyNumberFormat="1" applyFont="1" applyFill="1" applyBorder="1" applyAlignment="1" applyProtection="1">
      <alignment horizontal="center" vertical="center"/>
    </xf>
    <xf numFmtId="187" fontId="0" fillId="6" borderId="25" xfId="8" applyNumberFormat="1" applyFont="1" applyFill="1" applyBorder="1" applyAlignment="1" applyProtection="1">
      <alignment horizontal="left" vertical="center"/>
    </xf>
    <xf numFmtId="187" fontId="0" fillId="6" borderId="21" xfId="8" applyNumberFormat="1" applyFont="1" applyFill="1" applyBorder="1" applyAlignment="1" applyProtection="1">
      <alignment horizontal="left" vertical="center"/>
    </xf>
    <xf numFmtId="177" fontId="0" fillId="6" borderId="24" xfId="8" applyNumberFormat="1" applyFont="1" applyFill="1" applyBorder="1" applyAlignment="1" applyProtection="1">
      <alignment horizontal="center" vertical="center"/>
    </xf>
    <xf numFmtId="187" fontId="0" fillId="6" borderId="24" xfId="8" applyNumberFormat="1" applyFont="1" applyFill="1" applyBorder="1" applyAlignment="1" applyProtection="1">
      <alignment horizontal="left" vertical="center"/>
    </xf>
    <xf numFmtId="177" fontId="0" fillId="6" borderId="23" xfId="8" applyNumberFormat="1" applyFont="1" applyFill="1" applyBorder="1" applyAlignment="1" applyProtection="1">
      <alignment horizontal="center" vertical="center"/>
    </xf>
    <xf numFmtId="187" fontId="0" fillId="6" borderId="23" xfId="8" applyNumberFormat="1" applyFont="1" applyFill="1" applyBorder="1" applyAlignment="1" applyProtection="1">
      <alignment horizontal="left" vertical="center"/>
    </xf>
    <xf numFmtId="187" fontId="0" fillId="6" borderId="24" xfId="8" applyNumberFormat="1" applyFont="1" applyFill="1" applyBorder="1" applyAlignment="1" applyProtection="1">
      <alignment horizontal="center" vertical="center"/>
    </xf>
    <xf numFmtId="38" fontId="0" fillId="6" borderId="23" xfId="1" applyFont="1" applyFill="1" applyBorder="1" applyAlignment="1" applyProtection="1">
      <alignment horizontal="right" vertical="center"/>
    </xf>
    <xf numFmtId="187" fontId="0" fillId="6" borderId="23" xfId="8" applyNumberFormat="1" applyFont="1" applyFill="1" applyBorder="1" applyAlignment="1" applyProtection="1">
      <alignment horizontal="center" vertical="center"/>
    </xf>
    <xf numFmtId="38" fontId="0" fillId="9" borderId="1" xfId="1" applyFont="1" applyFill="1" applyBorder="1" applyAlignment="1" applyProtection="1">
      <alignment horizontal="right" vertical="center"/>
    </xf>
    <xf numFmtId="0" fontId="10" fillId="0" borderId="2" xfId="5" applyFont="1" applyBorder="1" applyAlignment="1" applyProtection="1">
      <alignment vertical="center"/>
      <protection locked="0"/>
    </xf>
    <xf numFmtId="0" fontId="10" fillId="0" borderId="22" xfId="5" applyFont="1" applyBorder="1" applyAlignment="1" applyProtection="1">
      <alignment vertical="center" shrinkToFit="1"/>
      <protection locked="0"/>
    </xf>
    <xf numFmtId="0" fontId="10" fillId="0" borderId="23" xfId="5" applyFont="1" applyBorder="1" applyAlignment="1" applyProtection="1">
      <alignment vertical="center" shrinkToFit="1"/>
      <protection locked="0"/>
    </xf>
    <xf numFmtId="0" fontId="10" fillId="0" borderId="25" xfId="5" applyFont="1" applyBorder="1" applyAlignment="1" applyProtection="1">
      <alignment vertical="center" shrinkToFit="1"/>
      <protection locked="0"/>
    </xf>
    <xf numFmtId="0" fontId="10" fillId="0" borderId="3" xfId="5" applyFont="1" applyBorder="1" applyAlignment="1" applyProtection="1">
      <alignment vertical="center" shrinkToFit="1"/>
      <protection locked="0"/>
    </xf>
    <xf numFmtId="0" fontId="10" fillId="0" borderId="2" xfId="5" applyFont="1" applyBorder="1" applyAlignment="1" applyProtection="1">
      <alignment vertical="center" shrinkToFit="1"/>
      <protection locked="0"/>
    </xf>
    <xf numFmtId="187" fontId="0" fillId="6" borderId="22" xfId="8" applyNumberFormat="1" applyFont="1" applyFill="1" applyBorder="1" applyAlignment="1" applyProtection="1">
      <alignment horizontal="center" vertical="center"/>
    </xf>
    <xf numFmtId="38" fontId="0" fillId="6" borderId="2" xfId="1" applyFont="1" applyFill="1" applyBorder="1" applyAlignment="1" applyProtection="1">
      <alignment horizontal="right" vertical="center"/>
    </xf>
    <xf numFmtId="187" fontId="0" fillId="6" borderId="22" xfId="8" applyNumberFormat="1" applyFont="1" applyFill="1" applyBorder="1" applyAlignment="1" applyProtection="1">
      <alignment horizontal="left" vertical="center"/>
    </xf>
    <xf numFmtId="187" fontId="0" fillId="6" borderId="3" xfId="8" applyNumberFormat="1" applyFont="1" applyFill="1" applyBorder="1" applyAlignment="1" applyProtection="1">
      <alignment horizontal="center" vertical="center"/>
    </xf>
    <xf numFmtId="38" fontId="0" fillId="6" borderId="3" xfId="1" applyFont="1" applyFill="1" applyBorder="1" applyAlignment="1" applyProtection="1">
      <alignment horizontal="right" vertical="center"/>
    </xf>
    <xf numFmtId="0" fontId="0" fillId="0" borderId="103" xfId="0" applyBorder="1" applyAlignment="1">
      <alignment horizontal="left" vertical="center" wrapText="1"/>
    </xf>
    <xf numFmtId="177" fontId="0" fillId="0" borderId="2" xfId="8" applyNumberFormat="1" applyFont="1" applyFill="1" applyBorder="1" applyAlignment="1" applyProtection="1">
      <alignment horizontal="center" vertical="center"/>
      <protection locked="0"/>
    </xf>
    <xf numFmtId="187" fontId="0" fillId="6" borderId="2" xfId="8" applyNumberFormat="1" applyFont="1" applyFill="1" applyBorder="1" applyAlignment="1" applyProtection="1">
      <alignment horizontal="left" vertical="center"/>
    </xf>
    <xf numFmtId="0" fontId="0" fillId="0" borderId="5" xfId="0" applyBorder="1" applyAlignment="1">
      <alignment horizontal="right" vertical="center"/>
    </xf>
    <xf numFmtId="0" fontId="7" fillId="0" borderId="5" xfId="0" applyFont="1" applyBorder="1">
      <alignment vertical="center"/>
    </xf>
    <xf numFmtId="0" fontId="17" fillId="0" borderId="5" xfId="0" applyFont="1" applyBorder="1">
      <alignment vertical="center"/>
    </xf>
    <xf numFmtId="0" fontId="17" fillId="0" borderId="6" xfId="0" applyFont="1" applyBorder="1" applyAlignment="1">
      <alignment horizontal="center" vertical="center"/>
    </xf>
    <xf numFmtId="180" fontId="17" fillId="0" borderId="6" xfId="0" applyNumberFormat="1" applyFont="1" applyBorder="1" applyAlignment="1">
      <alignment horizontal="center" vertical="center"/>
    </xf>
    <xf numFmtId="0" fontId="0" fillId="0" borderId="22" xfId="0" applyBorder="1" applyAlignment="1">
      <alignment horizontal="center" vertical="center"/>
    </xf>
    <xf numFmtId="181" fontId="3" fillId="0" borderId="24" xfId="0" applyNumberFormat="1" applyFont="1" applyBorder="1" applyAlignment="1">
      <alignment horizontal="center" vertical="top" shrinkToFit="1"/>
    </xf>
    <xf numFmtId="181" fontId="0" fillId="0" borderId="22" xfId="0" applyNumberFormat="1" applyBorder="1" applyAlignment="1">
      <alignment horizontal="center" vertical="center"/>
    </xf>
    <xf numFmtId="0" fontId="0" fillId="0" borderId="22" xfId="0" applyBorder="1">
      <alignment vertical="center"/>
    </xf>
    <xf numFmtId="38" fontId="0" fillId="0" borderId="24" xfId="1" applyFont="1" applyFill="1" applyBorder="1" applyAlignment="1">
      <alignment vertical="top"/>
    </xf>
    <xf numFmtId="0" fontId="25" fillId="0" borderId="5" xfId="0" applyFont="1" applyBorder="1">
      <alignment vertical="center"/>
    </xf>
    <xf numFmtId="0" fontId="28" fillId="0" borderId="5" xfId="0" applyFont="1" applyBorder="1">
      <alignment vertical="center"/>
    </xf>
    <xf numFmtId="0" fontId="28" fillId="0" borderId="8" xfId="0" applyFont="1" applyBorder="1" applyAlignment="1">
      <alignment horizontal="center" vertical="center"/>
    </xf>
    <xf numFmtId="38" fontId="28" fillId="0" borderId="8" xfId="1" applyFont="1" applyBorder="1" applyAlignment="1">
      <alignment horizontal="center" vertical="center"/>
    </xf>
    <xf numFmtId="0" fontId="28" fillId="11" borderId="108" xfId="0" applyFont="1" applyFill="1" applyBorder="1">
      <alignment vertical="center"/>
    </xf>
    <xf numFmtId="0" fontId="28" fillId="11" borderId="109" xfId="0" applyFont="1" applyFill="1" applyBorder="1" applyAlignment="1">
      <alignment horizontal="center" vertical="center"/>
    </xf>
    <xf numFmtId="0" fontId="28" fillId="11" borderId="109" xfId="0" applyFont="1" applyFill="1" applyBorder="1">
      <alignment vertical="center"/>
    </xf>
    <xf numFmtId="178" fontId="29" fillId="11" borderId="110" xfId="3" applyNumberFormat="1" applyFont="1" applyFill="1" applyBorder="1" applyAlignment="1">
      <alignment vertical="center"/>
    </xf>
    <xf numFmtId="178" fontId="30" fillId="11" borderId="109" xfId="3" applyNumberFormat="1" applyFont="1" applyFill="1" applyBorder="1" applyAlignment="1">
      <alignment horizontal="left" vertical="center"/>
    </xf>
    <xf numFmtId="0" fontId="29" fillId="11" borderId="109" xfId="0" applyFont="1" applyFill="1" applyBorder="1">
      <alignment vertical="center"/>
    </xf>
    <xf numFmtId="0" fontId="28" fillId="11" borderId="125" xfId="0" applyFont="1" applyFill="1" applyBorder="1">
      <alignment vertical="center"/>
    </xf>
    <xf numFmtId="0" fontId="28" fillId="11" borderId="111" xfId="0" applyFont="1" applyFill="1" applyBorder="1">
      <alignment vertical="center"/>
    </xf>
    <xf numFmtId="0" fontId="28" fillId="0" borderId="7" xfId="0" applyFont="1" applyBorder="1">
      <alignment vertical="center"/>
    </xf>
    <xf numFmtId="0" fontId="28" fillId="0" borderId="6" xfId="0" applyFont="1" applyBorder="1">
      <alignment vertical="center"/>
    </xf>
    <xf numFmtId="0" fontId="28" fillId="11" borderId="112" xfId="0" applyFont="1" applyFill="1" applyBorder="1">
      <alignment vertical="center"/>
    </xf>
    <xf numFmtId="0" fontId="28" fillId="11" borderId="107" xfId="0" applyFont="1" applyFill="1" applyBorder="1">
      <alignment vertical="center"/>
    </xf>
    <xf numFmtId="191" fontId="31" fillId="8" borderId="126" xfId="0" applyNumberFormat="1" applyFont="1" applyFill="1" applyBorder="1" applyAlignment="1">
      <alignment horizontal="center" vertical="center"/>
    </xf>
    <xf numFmtId="191" fontId="31" fillId="8" borderId="126" xfId="4" applyNumberFormat="1" applyFont="1" applyFill="1" applyBorder="1" applyAlignment="1">
      <alignment horizontal="center" vertical="center" wrapText="1" shrinkToFit="1"/>
    </xf>
    <xf numFmtId="0" fontId="28" fillId="11" borderId="121" xfId="0" applyFont="1" applyFill="1" applyBorder="1">
      <alignment vertical="center"/>
    </xf>
    <xf numFmtId="0" fontId="28" fillId="11" borderId="105" xfId="0" applyFont="1" applyFill="1" applyBorder="1">
      <alignment vertical="center"/>
    </xf>
    <xf numFmtId="189" fontId="31" fillId="8" borderId="126" xfId="1" applyNumberFormat="1" applyFont="1" applyFill="1" applyBorder="1" applyAlignment="1">
      <alignment horizontal="center" vertical="center" wrapText="1" shrinkToFit="1"/>
    </xf>
    <xf numFmtId="0" fontId="28" fillId="11" borderId="0" xfId="0" applyFont="1" applyFill="1">
      <alignment vertical="center"/>
    </xf>
    <xf numFmtId="38" fontId="31" fillId="8" borderId="126" xfId="1" applyFont="1" applyFill="1" applyBorder="1" applyAlignment="1">
      <alignment horizontal="center" vertical="center" wrapText="1" shrinkToFit="1"/>
    </xf>
    <xf numFmtId="0" fontId="28" fillId="6" borderId="2" xfId="0" applyFont="1" applyFill="1" applyBorder="1" applyAlignment="1">
      <alignment horizontal="center" vertical="center"/>
    </xf>
    <xf numFmtId="38" fontId="28" fillId="6" borderId="2" xfId="1" applyFont="1" applyFill="1" applyBorder="1" applyAlignment="1">
      <alignment horizontal="center" vertical="center"/>
    </xf>
    <xf numFmtId="0" fontId="31" fillId="8" borderId="134" xfId="0" applyFont="1" applyFill="1" applyBorder="1" applyAlignment="1">
      <alignment horizontal="center" vertical="center"/>
    </xf>
    <xf numFmtId="189" fontId="31" fillId="8" borderId="134" xfId="1" applyNumberFormat="1" applyFont="1" applyFill="1" applyBorder="1" applyAlignment="1">
      <alignment horizontal="center" vertical="center" wrapText="1" shrinkToFit="1"/>
    </xf>
    <xf numFmtId="178" fontId="0" fillId="0" borderId="138" xfId="1" applyNumberFormat="1" applyFont="1" applyBorder="1">
      <alignment vertical="center"/>
    </xf>
    <xf numFmtId="177" fontId="0" fillId="8" borderId="139" xfId="0" applyNumberFormat="1" applyFill="1" applyBorder="1" applyAlignment="1">
      <alignment horizontal="center" vertical="top" shrinkToFit="1"/>
    </xf>
    <xf numFmtId="0" fontId="0" fillId="8" borderId="140" xfId="0" applyFill="1" applyBorder="1" applyAlignment="1">
      <alignment vertical="top" shrinkToFit="1"/>
    </xf>
    <xf numFmtId="178" fontId="0" fillId="0" borderId="137" xfId="1" applyNumberFormat="1" applyFont="1" applyFill="1" applyBorder="1">
      <alignment vertical="center"/>
    </xf>
    <xf numFmtId="178" fontId="0" fillId="0" borderId="141" xfId="1" applyNumberFormat="1" applyFont="1" applyFill="1" applyBorder="1">
      <alignment vertical="center"/>
    </xf>
    <xf numFmtId="178" fontId="0" fillId="0" borderId="139" xfId="1" applyNumberFormat="1" applyFont="1" applyBorder="1">
      <alignment vertical="center"/>
    </xf>
    <xf numFmtId="178" fontId="0" fillId="0" borderId="139" xfId="1" applyNumberFormat="1" applyFont="1" applyFill="1" applyBorder="1">
      <alignment vertical="center"/>
    </xf>
    <xf numFmtId="178" fontId="0" fillId="0" borderId="142" xfId="1" applyNumberFormat="1" applyFont="1" applyFill="1" applyBorder="1">
      <alignment vertical="center"/>
    </xf>
    <xf numFmtId="0" fontId="0" fillId="8" borderId="140" xfId="0" applyFill="1" applyBorder="1" applyAlignment="1">
      <alignment vertical="top" wrapText="1" shrinkToFit="1"/>
    </xf>
    <xf numFmtId="177" fontId="3" fillId="8" borderId="139" xfId="0" applyNumberFormat="1" applyFont="1" applyFill="1" applyBorder="1" applyAlignment="1">
      <alignment horizontal="center" vertical="top" shrinkToFit="1"/>
    </xf>
    <xf numFmtId="0" fontId="3" fillId="8" borderId="140" xfId="0" applyFont="1" applyFill="1" applyBorder="1" applyAlignment="1">
      <alignment vertical="top" shrinkToFit="1"/>
    </xf>
    <xf numFmtId="49" fontId="3" fillId="8" borderId="140" xfId="0" applyNumberFormat="1" applyFont="1" applyFill="1" applyBorder="1" applyAlignment="1">
      <alignment horizontal="left" vertical="top" shrinkToFit="1"/>
    </xf>
    <xf numFmtId="177" fontId="3" fillId="8" borderId="139" xfId="0" quotePrefix="1" applyNumberFormat="1" applyFont="1" applyFill="1" applyBorder="1" applyAlignment="1">
      <alignment horizontal="center" vertical="top" shrinkToFit="1"/>
    </xf>
    <xf numFmtId="0" fontId="3" fillId="8" borderId="140" xfId="0" applyFont="1" applyFill="1" applyBorder="1" applyAlignment="1">
      <alignment vertical="top" wrapText="1" shrinkToFit="1"/>
    </xf>
    <xf numFmtId="177" fontId="3" fillId="8" borderId="143" xfId="0" applyNumberFormat="1" applyFont="1" applyFill="1" applyBorder="1" applyAlignment="1">
      <alignment horizontal="center" vertical="top" shrinkToFit="1"/>
    </xf>
    <xf numFmtId="0" fontId="0" fillId="8" borderId="144" xfId="0" applyFill="1" applyBorder="1" applyAlignment="1">
      <alignment vertical="top" shrinkToFit="1"/>
    </xf>
    <xf numFmtId="178" fontId="0" fillId="0" borderId="143" xfId="1" applyNumberFormat="1" applyFont="1" applyFill="1" applyBorder="1">
      <alignment vertical="center"/>
    </xf>
    <xf numFmtId="178" fontId="0" fillId="0" borderId="145" xfId="1" applyNumberFormat="1" applyFont="1" applyFill="1" applyBorder="1">
      <alignment vertical="center"/>
    </xf>
    <xf numFmtId="178" fontId="0" fillId="0" borderId="145" xfId="1" applyNumberFormat="1" applyFont="1" applyBorder="1">
      <alignment vertical="center"/>
    </xf>
    <xf numFmtId="178" fontId="0" fillId="0" borderId="126" xfId="1" applyNumberFormat="1" applyFont="1" applyFill="1" applyBorder="1">
      <alignment vertical="center"/>
    </xf>
    <xf numFmtId="189" fontId="35" fillId="8" borderId="134" xfId="1" applyNumberFormat="1" applyFont="1" applyFill="1" applyBorder="1" applyAlignment="1">
      <alignment horizontal="center" vertical="center" wrapText="1" shrinkToFit="1"/>
    </xf>
    <xf numFmtId="191" fontId="28" fillId="10" borderId="129" xfId="0" applyNumberFormat="1" applyFont="1" applyFill="1" applyBorder="1" applyAlignment="1">
      <alignment horizontal="center" vertical="center"/>
    </xf>
    <xf numFmtId="0" fontId="36" fillId="10" borderId="131" xfId="0" applyFont="1" applyFill="1" applyBorder="1" applyAlignment="1">
      <alignment horizontal="left" vertical="center"/>
    </xf>
    <xf numFmtId="0" fontId="28" fillId="10" borderId="131" xfId="0" applyFont="1" applyFill="1" applyBorder="1" applyAlignment="1">
      <alignment horizontal="center" vertical="center"/>
    </xf>
    <xf numFmtId="0" fontId="28" fillId="10" borderId="130" xfId="0" applyFont="1" applyFill="1" applyBorder="1" applyAlignment="1">
      <alignment horizontal="center" vertical="center"/>
    </xf>
    <xf numFmtId="177" fontId="0" fillId="10" borderId="126" xfId="0" applyNumberFormat="1" applyFill="1" applyBorder="1" applyAlignment="1">
      <alignment horizontal="center" vertical="center" wrapText="1" shrinkToFit="1"/>
    </xf>
    <xf numFmtId="177" fontId="3" fillId="10" borderId="126" xfId="0" applyNumberFormat="1" applyFont="1" applyFill="1" applyBorder="1" applyAlignment="1">
      <alignment horizontal="center" vertical="center" wrapText="1" shrinkToFit="1"/>
    </xf>
    <xf numFmtId="177" fontId="3" fillId="10" borderId="126" xfId="0" quotePrefix="1" applyNumberFormat="1" applyFont="1" applyFill="1" applyBorder="1" applyAlignment="1">
      <alignment horizontal="center" vertical="center" wrapText="1" shrinkToFit="1"/>
    </xf>
    <xf numFmtId="177" fontId="0" fillId="10" borderId="135" xfId="0" applyNumberFormat="1" applyFill="1" applyBorder="1" applyAlignment="1">
      <alignment horizontal="center" vertical="center" wrapText="1" shrinkToFit="1"/>
    </xf>
    <xf numFmtId="177" fontId="3" fillId="10" borderId="135" xfId="0" applyNumberFormat="1" applyFont="1" applyFill="1" applyBorder="1" applyAlignment="1">
      <alignment horizontal="center" vertical="center" wrapText="1" shrinkToFit="1"/>
    </xf>
    <xf numFmtId="177" fontId="0" fillId="10" borderId="132" xfId="0" applyNumberFormat="1" applyFill="1" applyBorder="1" applyAlignment="1">
      <alignment horizontal="center" vertical="center" wrapText="1" shrinkToFit="1"/>
    </xf>
    <xf numFmtId="38" fontId="0" fillId="0" borderId="139" xfId="1" applyFont="1" applyBorder="1">
      <alignment vertical="center"/>
    </xf>
    <xf numFmtId="38" fontId="0" fillId="0" borderId="5" xfId="1" applyFont="1" applyBorder="1">
      <alignment vertical="center"/>
    </xf>
    <xf numFmtId="191" fontId="28" fillId="17" borderId="129" xfId="0" applyNumberFormat="1" applyFont="1" applyFill="1" applyBorder="1" applyAlignment="1">
      <alignment horizontal="center" vertical="center"/>
    </xf>
    <xf numFmtId="0" fontId="36" fillId="17" borderId="131" xfId="0" applyFont="1" applyFill="1" applyBorder="1" applyAlignment="1">
      <alignment horizontal="left" vertical="center"/>
    </xf>
    <xf numFmtId="0" fontId="28" fillId="17" borderId="131" xfId="0" applyFont="1" applyFill="1" applyBorder="1" applyAlignment="1">
      <alignment horizontal="center" vertical="center"/>
    </xf>
    <xf numFmtId="0" fontId="28" fillId="17" borderId="130" xfId="0" applyFont="1" applyFill="1" applyBorder="1" applyAlignment="1">
      <alignment horizontal="center" vertical="center"/>
    </xf>
    <xf numFmtId="177" fontId="0" fillId="17" borderId="126" xfId="0" applyNumberFormat="1" applyFill="1" applyBorder="1" applyAlignment="1">
      <alignment horizontal="center" vertical="center" wrapText="1" shrinkToFit="1"/>
    </xf>
    <xf numFmtId="177" fontId="3" fillId="17" borderId="126" xfId="0" applyNumberFormat="1" applyFont="1" applyFill="1" applyBorder="1" applyAlignment="1">
      <alignment horizontal="center" vertical="center" wrapText="1" shrinkToFit="1"/>
    </xf>
    <xf numFmtId="177" fontId="3" fillId="17" borderId="126" xfId="0" quotePrefix="1" applyNumberFormat="1" applyFont="1" applyFill="1" applyBorder="1" applyAlignment="1">
      <alignment horizontal="center" vertical="center" wrapText="1" shrinkToFit="1"/>
    </xf>
    <xf numFmtId="177" fontId="0" fillId="17" borderId="135" xfId="0" applyNumberFormat="1" applyFill="1" applyBorder="1" applyAlignment="1">
      <alignment horizontal="center" vertical="center" wrapText="1" shrinkToFit="1"/>
    </xf>
    <xf numFmtId="177" fontId="3" fillId="17" borderId="135" xfId="0" applyNumberFormat="1" applyFont="1" applyFill="1" applyBorder="1" applyAlignment="1">
      <alignment horizontal="center" vertical="center" wrapText="1" shrinkToFit="1"/>
    </xf>
    <xf numFmtId="177" fontId="0" fillId="17" borderId="134" xfId="0" applyNumberFormat="1" applyFill="1" applyBorder="1" applyAlignment="1">
      <alignment horizontal="center" vertical="center" wrapText="1" shrinkToFit="1"/>
    </xf>
    <xf numFmtId="0" fontId="0" fillId="0" borderId="0" xfId="0" applyAlignment="1"/>
    <xf numFmtId="0" fontId="0" fillId="0" borderId="0" xfId="0" applyAlignment="1">
      <alignment horizontal="right" vertical="center"/>
    </xf>
    <xf numFmtId="177" fontId="0" fillId="7" borderId="148" xfId="0" applyNumberFormat="1" applyFill="1" applyBorder="1" applyAlignment="1">
      <alignment horizontal="center" vertical="top" shrinkToFit="1"/>
    </xf>
    <xf numFmtId="177" fontId="0" fillId="7" borderId="149" xfId="0" applyNumberFormat="1" applyFill="1" applyBorder="1" applyAlignment="1">
      <alignment horizontal="center" vertical="top" shrinkToFit="1"/>
    </xf>
    <xf numFmtId="177" fontId="3" fillId="7" borderId="149" xfId="0" applyNumberFormat="1" applyFont="1" applyFill="1" applyBorder="1" applyAlignment="1">
      <alignment horizontal="center" vertical="top" shrinkToFit="1"/>
    </xf>
    <xf numFmtId="177" fontId="3" fillId="7" borderId="149" xfId="0" quotePrefix="1" applyNumberFormat="1" applyFont="1" applyFill="1" applyBorder="1" applyAlignment="1">
      <alignment horizontal="center" vertical="top" shrinkToFit="1"/>
    </xf>
    <xf numFmtId="177" fontId="3" fillId="7" borderId="150" xfId="0" applyNumberFormat="1" applyFont="1" applyFill="1" applyBorder="1" applyAlignment="1">
      <alignment horizontal="center" vertical="top" shrinkToFit="1"/>
    </xf>
    <xf numFmtId="177" fontId="0" fillId="7" borderId="147" xfId="0" applyNumberFormat="1" applyFill="1" applyBorder="1" applyAlignment="1">
      <alignment horizontal="center" vertical="top" shrinkToFit="1"/>
    </xf>
    <xf numFmtId="177" fontId="3" fillId="7" borderId="147" xfId="0" applyNumberFormat="1" applyFont="1" applyFill="1" applyBorder="1" applyAlignment="1">
      <alignment horizontal="center" vertical="top" shrinkToFit="1"/>
    </xf>
    <xf numFmtId="177" fontId="3" fillId="7" borderId="147" xfId="0" quotePrefix="1" applyNumberFormat="1" applyFont="1" applyFill="1" applyBorder="1" applyAlignment="1">
      <alignment horizontal="center" vertical="top" shrinkToFit="1"/>
    </xf>
    <xf numFmtId="0" fontId="0" fillId="19" borderId="146" xfId="0" applyFill="1" applyBorder="1" applyAlignment="1">
      <alignment horizontal="center" vertical="center"/>
    </xf>
    <xf numFmtId="177" fontId="0" fillId="7" borderId="151" xfId="0" applyNumberFormat="1" applyFill="1" applyBorder="1" applyAlignment="1">
      <alignment horizontal="center" vertical="top" shrinkToFit="1"/>
    </xf>
    <xf numFmtId="0" fontId="0" fillId="7" borderId="151" xfId="0" applyFill="1" applyBorder="1" applyAlignment="1">
      <alignment vertical="top" shrinkToFit="1"/>
    </xf>
    <xf numFmtId="178" fontId="0" fillId="0" borderId="151" xfId="1" applyNumberFormat="1" applyFont="1" applyBorder="1">
      <alignment vertical="center"/>
    </xf>
    <xf numFmtId="0" fontId="0" fillId="7" borderId="151" xfId="0" applyFill="1" applyBorder="1" applyAlignment="1">
      <alignment vertical="top" wrapText="1" shrinkToFit="1"/>
    </xf>
    <xf numFmtId="177" fontId="3" fillId="7" borderId="151" xfId="0" applyNumberFormat="1" applyFont="1" applyFill="1" applyBorder="1" applyAlignment="1">
      <alignment horizontal="center" vertical="top" shrinkToFit="1"/>
    </xf>
    <xf numFmtId="0" fontId="3" fillId="7" borderId="151" xfId="0" applyFont="1" applyFill="1" applyBorder="1" applyAlignment="1">
      <alignment vertical="top" shrinkToFit="1"/>
    </xf>
    <xf numFmtId="49" fontId="3" fillId="7" borderId="151" xfId="0" applyNumberFormat="1" applyFont="1" applyFill="1" applyBorder="1" applyAlignment="1">
      <alignment horizontal="left" vertical="top" shrinkToFit="1"/>
    </xf>
    <xf numFmtId="177" fontId="3" fillId="7" borderId="151" xfId="0" quotePrefix="1" applyNumberFormat="1" applyFont="1" applyFill="1" applyBorder="1" applyAlignment="1">
      <alignment horizontal="center" vertical="top" shrinkToFit="1"/>
    </xf>
    <xf numFmtId="0" fontId="3" fillId="7" borderId="151" xfId="0" applyFont="1" applyFill="1" applyBorder="1" applyAlignment="1">
      <alignment vertical="top" wrapText="1" shrinkToFit="1"/>
    </xf>
    <xf numFmtId="177" fontId="3" fillId="7" borderId="152" xfId="0" applyNumberFormat="1" applyFont="1" applyFill="1" applyBorder="1" applyAlignment="1">
      <alignment horizontal="center" vertical="top" shrinkToFit="1"/>
    </xf>
    <xf numFmtId="0" fontId="0" fillId="7" borderId="152" xfId="0" applyFill="1" applyBorder="1" applyAlignment="1">
      <alignment vertical="top" shrinkToFit="1"/>
    </xf>
    <xf numFmtId="178" fontId="0" fillId="0" borderId="153" xfId="1" applyNumberFormat="1" applyFont="1" applyBorder="1">
      <alignment vertical="center"/>
    </xf>
    <xf numFmtId="177" fontId="3" fillId="19" borderId="147" xfId="0" applyNumberFormat="1" applyFont="1" applyFill="1" applyBorder="1" applyAlignment="1">
      <alignment horizontal="center" vertical="top" shrinkToFit="1"/>
    </xf>
    <xf numFmtId="0" fontId="0" fillId="19" borderId="147" xfId="0" applyFill="1" applyBorder="1" applyAlignment="1">
      <alignment vertical="top" shrinkToFit="1"/>
    </xf>
    <xf numFmtId="178" fontId="0" fillId="0" borderId="147" xfId="1" applyNumberFormat="1" applyFont="1" applyBorder="1">
      <alignment vertical="center"/>
    </xf>
    <xf numFmtId="0" fontId="9" fillId="0" borderId="5" xfId="0" applyFont="1" applyBorder="1">
      <alignment vertical="center"/>
    </xf>
    <xf numFmtId="0" fontId="9" fillId="0" borderId="7" xfId="0" applyFont="1" applyBorder="1">
      <alignment vertical="center"/>
    </xf>
    <xf numFmtId="0" fontId="40" fillId="0" borderId="5" xfId="0" applyFont="1" applyBorder="1" applyAlignment="1">
      <alignment horizontal="right" vertical="center"/>
    </xf>
    <xf numFmtId="0" fontId="39" fillId="0" borderId="5" xfId="0" applyFont="1" applyBorder="1">
      <alignment vertical="center"/>
    </xf>
    <xf numFmtId="0" fontId="9" fillId="0" borderId="0" xfId="0" applyFont="1">
      <alignment vertical="center"/>
    </xf>
    <xf numFmtId="0" fontId="9" fillId="0" borderId="5" xfId="0" quotePrefix="1" applyFont="1" applyBorder="1">
      <alignment vertical="center"/>
    </xf>
    <xf numFmtId="0" fontId="9" fillId="0" borderId="5" xfId="0" applyFont="1" applyBorder="1" applyAlignment="1" applyProtection="1">
      <alignment horizontal="center" vertical="center"/>
      <protection locked="0"/>
    </xf>
    <xf numFmtId="0" fontId="43" fillId="0" borderId="5" xfId="0" applyFont="1" applyBorder="1">
      <alignment vertical="center"/>
    </xf>
    <xf numFmtId="0" fontId="44" fillId="0" borderId="5" xfId="0" applyFont="1" applyBorder="1">
      <alignment vertical="center"/>
    </xf>
    <xf numFmtId="0" fontId="45" fillId="0" borderId="5" xfId="0" applyFont="1" applyBorder="1">
      <alignment vertical="center"/>
    </xf>
    <xf numFmtId="0" fontId="46" fillId="0" borderId="5" xfId="0" applyFont="1" applyBorder="1">
      <alignment vertical="center"/>
    </xf>
    <xf numFmtId="0" fontId="9" fillId="0" borderId="6" xfId="0" applyFont="1" applyBorder="1">
      <alignment vertical="center"/>
    </xf>
    <xf numFmtId="0" fontId="40" fillId="0" borderId="7" xfId="0" applyFont="1" applyBorder="1" applyAlignment="1">
      <alignment horizontal="right" vertical="center"/>
    </xf>
    <xf numFmtId="0" fontId="9" fillId="0" borderId="8" xfId="0" applyFont="1" applyBorder="1">
      <alignment vertical="center"/>
    </xf>
    <xf numFmtId="0" fontId="9" fillId="0" borderId="9" xfId="0" applyFont="1" applyBorder="1">
      <alignment vertical="center"/>
    </xf>
    <xf numFmtId="0" fontId="28" fillId="0" borderId="5" xfId="0" applyFont="1" applyBorder="1" applyAlignment="1">
      <alignment horizontal="center" vertical="center"/>
    </xf>
    <xf numFmtId="0" fontId="9" fillId="0" borderId="5" xfId="0" applyFont="1" applyBorder="1" applyAlignment="1">
      <alignment horizontal="left" vertical="center"/>
    </xf>
    <xf numFmtId="0" fontId="33" fillId="22" borderId="129" xfId="0" applyFont="1" applyFill="1" applyBorder="1" applyAlignment="1">
      <alignment horizontal="center" vertical="center"/>
    </xf>
    <xf numFmtId="0" fontId="32" fillId="22" borderId="131" xfId="0" applyFont="1" applyFill="1" applyBorder="1" applyAlignment="1">
      <alignment horizontal="center" vertical="center"/>
    </xf>
    <xf numFmtId="0" fontId="33" fillId="22" borderId="130" xfId="0" applyFont="1" applyFill="1" applyBorder="1" applyAlignment="1">
      <alignment horizontal="center" vertical="center"/>
    </xf>
    <xf numFmtId="177" fontId="33" fillId="22" borderId="134" xfId="0" applyNumberFormat="1" applyFont="1" applyFill="1" applyBorder="1" applyAlignment="1">
      <alignment horizontal="center" vertical="center" wrapText="1"/>
    </xf>
    <xf numFmtId="0" fontId="33" fillId="22" borderId="126" xfId="0" applyFont="1" applyFill="1" applyBorder="1" applyAlignment="1">
      <alignment horizontal="center" vertical="center" wrapText="1"/>
    </xf>
    <xf numFmtId="177" fontId="33" fillId="22" borderId="134" xfId="0" applyNumberFormat="1" applyFont="1" applyFill="1" applyBorder="1" applyAlignment="1">
      <alignment horizontal="center" vertical="center"/>
    </xf>
    <xf numFmtId="0" fontId="49" fillId="0" borderId="5" xfId="0" applyFont="1" applyBorder="1">
      <alignment vertical="center"/>
    </xf>
    <xf numFmtId="0" fontId="49" fillId="0" borderId="5" xfId="0" applyFont="1" applyBorder="1" applyAlignment="1">
      <alignment horizontal="center" vertical="center"/>
    </xf>
    <xf numFmtId="0" fontId="49" fillId="0" borderId="5" xfId="0" applyFont="1" applyBorder="1" applyAlignment="1">
      <alignment horizontal="left" vertical="center" shrinkToFit="1"/>
    </xf>
    <xf numFmtId="0" fontId="49" fillId="0" borderId="8" xfId="0" applyFont="1" applyBorder="1">
      <alignment vertical="center"/>
    </xf>
    <xf numFmtId="0" fontId="49" fillId="0" borderId="8" xfId="0" applyFont="1" applyBorder="1" applyAlignment="1">
      <alignment horizontal="center" vertical="center"/>
    </xf>
    <xf numFmtId="0" fontId="49" fillId="0" borderId="8" xfId="0" applyFont="1" applyBorder="1" applyAlignment="1">
      <alignment horizontal="left" vertical="center" shrinkToFit="1"/>
    </xf>
    <xf numFmtId="0" fontId="50" fillId="0" borderId="8" xfId="0" applyFont="1" applyBorder="1" applyAlignment="1">
      <alignment horizontal="right" vertical="center"/>
    </xf>
    <xf numFmtId="38" fontId="49" fillId="0" borderId="25" xfId="1" applyFont="1" applyFill="1" applyBorder="1" applyAlignment="1" applyProtection="1">
      <alignment horizontal="left" vertical="center" wrapText="1" shrinkToFit="1"/>
    </xf>
    <xf numFmtId="38" fontId="49" fillId="0" borderId="21" xfId="1" applyFont="1" applyFill="1" applyBorder="1" applyAlignment="1" applyProtection="1">
      <alignment horizontal="left" vertical="center" wrapText="1" shrinkToFit="1"/>
    </xf>
    <xf numFmtId="38" fontId="49" fillId="0" borderId="22" xfId="1" applyFont="1" applyFill="1" applyBorder="1" applyAlignment="1" applyProtection="1">
      <alignment horizontal="left" vertical="center" wrapText="1" shrinkToFit="1"/>
    </xf>
    <xf numFmtId="38" fontId="49" fillId="0" borderId="1" xfId="1" applyFont="1" applyFill="1" applyBorder="1" applyAlignment="1" applyProtection="1">
      <alignment horizontal="left" vertical="center" shrinkToFit="1"/>
    </xf>
    <xf numFmtId="38" fontId="49" fillId="0" borderId="3" xfId="1" applyFont="1" applyFill="1" applyBorder="1" applyAlignment="1" applyProtection="1">
      <alignment horizontal="left" vertical="center" shrinkToFit="1"/>
    </xf>
    <xf numFmtId="38" fontId="49" fillId="0" borderId="25" xfId="1" applyFont="1" applyFill="1" applyBorder="1" applyAlignment="1" applyProtection="1">
      <alignment horizontal="left" vertical="center" shrinkToFit="1"/>
    </xf>
    <xf numFmtId="38" fontId="49" fillId="0" borderId="21" xfId="1" applyFont="1" applyFill="1" applyBorder="1" applyAlignment="1" applyProtection="1">
      <alignment horizontal="left" vertical="center" shrinkToFit="1"/>
    </xf>
    <xf numFmtId="38" fontId="49" fillId="0" borderId="24" xfId="1" applyFont="1" applyFill="1" applyBorder="1" applyAlignment="1" applyProtection="1">
      <alignment horizontal="left" vertical="center" shrinkToFit="1"/>
    </xf>
    <xf numFmtId="38" fontId="49" fillId="0" borderId="23" xfId="1" applyFont="1" applyFill="1" applyBorder="1" applyAlignment="1" applyProtection="1">
      <alignment horizontal="left" vertical="center" wrapText="1" shrinkToFit="1"/>
    </xf>
    <xf numFmtId="38" fontId="49" fillId="0" borderId="23" xfId="1" applyFont="1" applyFill="1" applyBorder="1" applyAlignment="1" applyProtection="1">
      <alignment horizontal="left" vertical="center" shrinkToFit="1"/>
    </xf>
    <xf numFmtId="38" fontId="49" fillId="0" borderId="24" xfId="1" applyFont="1" applyFill="1" applyBorder="1" applyAlignment="1" applyProtection="1">
      <alignment horizontal="left" vertical="center" wrapText="1" shrinkToFit="1"/>
    </xf>
    <xf numFmtId="38" fontId="49" fillId="0" borderId="1" xfId="1" applyFont="1" applyFill="1" applyBorder="1" applyAlignment="1" applyProtection="1">
      <alignment horizontal="left" vertical="center" wrapText="1" shrinkToFit="1"/>
    </xf>
    <xf numFmtId="38" fontId="49" fillId="14" borderId="24" xfId="1" applyFont="1" applyFill="1" applyBorder="1" applyAlignment="1" applyProtection="1">
      <alignment horizontal="left" vertical="center" shrinkToFit="1"/>
    </xf>
    <xf numFmtId="0" fontId="49" fillId="0" borderId="9" xfId="0" applyFont="1" applyBorder="1">
      <alignment vertical="center"/>
    </xf>
    <xf numFmtId="0" fontId="49" fillId="0" borderId="9" xfId="0" applyFont="1" applyBorder="1" applyAlignment="1">
      <alignment horizontal="center" vertical="center"/>
    </xf>
    <xf numFmtId="0" fontId="49" fillId="0" borderId="9" xfId="0" applyFont="1" applyBorder="1" applyAlignment="1">
      <alignment horizontal="left" vertical="center" shrinkToFit="1"/>
    </xf>
    <xf numFmtId="38" fontId="49" fillId="0" borderId="3" xfId="1" applyFont="1" applyFill="1" applyBorder="1" applyAlignment="1" applyProtection="1">
      <alignment horizontal="left" vertical="center" wrapText="1" shrinkToFit="1"/>
    </xf>
    <xf numFmtId="0" fontId="49" fillId="0" borderId="3" xfId="0" applyFont="1" applyBorder="1">
      <alignment vertical="center"/>
    </xf>
    <xf numFmtId="38" fontId="49" fillId="0" borderId="22" xfId="1" applyFont="1" applyFill="1" applyBorder="1" applyAlignment="1" applyProtection="1">
      <alignment horizontal="left" vertical="center" shrinkToFit="1"/>
    </xf>
    <xf numFmtId="38" fontId="49" fillId="0" borderId="4" xfId="1" applyFont="1" applyFill="1" applyBorder="1" applyAlignment="1" applyProtection="1">
      <alignment horizontal="left" vertical="center" shrinkToFit="1"/>
    </xf>
    <xf numFmtId="38" fontId="49" fillId="14" borderId="3" xfId="1" applyFont="1" applyFill="1" applyBorder="1" applyAlignment="1" applyProtection="1">
      <alignment horizontal="left" vertical="center" shrinkToFit="1"/>
    </xf>
    <xf numFmtId="38" fontId="49" fillId="14" borderId="25" xfId="1" applyFont="1" applyFill="1" applyBorder="1" applyAlignment="1" applyProtection="1">
      <alignment horizontal="left" vertical="center" shrinkToFit="1"/>
    </xf>
    <xf numFmtId="38" fontId="49" fillId="0" borderId="4" xfId="1" applyFont="1" applyFill="1" applyBorder="1" applyAlignment="1" applyProtection="1">
      <alignment horizontal="left" vertical="center" wrapText="1" shrinkToFit="1"/>
    </xf>
    <xf numFmtId="38" fontId="49" fillId="14" borderId="1" xfId="1" applyFont="1" applyFill="1" applyBorder="1" applyAlignment="1" applyProtection="1">
      <alignment horizontal="left" vertical="center" shrinkToFit="1"/>
    </xf>
    <xf numFmtId="0" fontId="53" fillId="12" borderId="28" xfId="0" applyFont="1" applyFill="1" applyBorder="1" applyAlignment="1">
      <alignment vertical="center" textRotation="255" wrapText="1"/>
    </xf>
    <xf numFmtId="0" fontId="27" fillId="12" borderId="28" xfId="0" applyFont="1" applyFill="1" applyBorder="1" applyAlignment="1">
      <alignment vertical="center" textRotation="255"/>
    </xf>
    <xf numFmtId="0" fontId="20" fillId="12" borderId="28" xfId="0" applyFont="1" applyFill="1" applyBorder="1" applyAlignment="1">
      <alignment vertical="center" textRotation="255" wrapText="1"/>
    </xf>
    <xf numFmtId="0" fontId="54" fillId="12" borderId="28" xfId="0" applyFont="1" applyFill="1" applyBorder="1" applyAlignment="1">
      <alignment horizontal="center" vertical="center" textRotation="255" wrapText="1"/>
    </xf>
    <xf numFmtId="0" fontId="54" fillId="12" borderId="30" xfId="0" applyFont="1" applyFill="1" applyBorder="1" applyAlignment="1">
      <alignment vertical="center" textRotation="255" wrapText="1"/>
    </xf>
    <xf numFmtId="0" fontId="49" fillId="6" borderId="42" xfId="0" applyFont="1" applyFill="1" applyBorder="1" applyAlignment="1" applyProtection="1">
      <alignment horizontal="left" vertical="center" shrinkToFit="1"/>
      <protection locked="0"/>
    </xf>
    <xf numFmtId="0" fontId="49" fillId="6" borderId="29" xfId="0" applyFont="1" applyFill="1" applyBorder="1" applyAlignment="1">
      <alignment horizontal="left" vertical="center" shrinkToFit="1"/>
    </xf>
    <xf numFmtId="0" fontId="49" fillId="6" borderId="164" xfId="0" applyFont="1" applyFill="1" applyBorder="1" applyAlignment="1">
      <alignment horizontal="left" vertical="center" shrinkToFit="1"/>
    </xf>
    <xf numFmtId="0" fontId="49" fillId="6" borderId="11" xfId="0" applyFont="1" applyFill="1" applyBorder="1" applyAlignment="1">
      <alignment horizontal="left" vertical="center" shrinkToFit="1"/>
    </xf>
    <xf numFmtId="0" fontId="49" fillId="6" borderId="107" xfId="0" applyFont="1" applyFill="1" applyBorder="1" applyAlignment="1">
      <alignment horizontal="left" vertical="center" shrinkToFit="1"/>
    </xf>
    <xf numFmtId="0" fontId="49" fillId="6" borderId="42" xfId="0" applyFont="1" applyFill="1" applyBorder="1" applyAlignment="1">
      <alignment horizontal="left" vertical="center" shrinkToFit="1"/>
    </xf>
    <xf numFmtId="0" fontId="49" fillId="6" borderId="31" xfId="0" applyFont="1" applyFill="1" applyBorder="1" applyAlignment="1">
      <alignment horizontal="left" vertical="center" shrinkToFit="1"/>
    </xf>
    <xf numFmtId="0" fontId="49" fillId="6" borderId="165" xfId="0" applyFont="1" applyFill="1" applyBorder="1" applyAlignment="1">
      <alignment horizontal="left" vertical="center" shrinkToFit="1"/>
    </xf>
    <xf numFmtId="0" fontId="51" fillId="6" borderId="11" xfId="5" applyFont="1" applyFill="1" applyBorder="1" applyAlignment="1">
      <alignment horizontal="left" vertical="center" shrinkToFit="1"/>
    </xf>
    <xf numFmtId="0" fontId="49" fillId="6" borderId="27" xfId="0" applyFont="1" applyFill="1" applyBorder="1" applyAlignment="1">
      <alignment horizontal="left" vertical="center" shrinkToFit="1"/>
    </xf>
    <xf numFmtId="0" fontId="49" fillId="6" borderId="29" xfId="0" applyFont="1" applyFill="1" applyBorder="1" applyAlignment="1">
      <alignment horizontal="left" vertical="center" wrapText="1" shrinkToFit="1"/>
    </xf>
    <xf numFmtId="0" fontId="49" fillId="6" borderId="31" xfId="0" applyFont="1" applyFill="1" applyBorder="1" applyAlignment="1">
      <alignment horizontal="left" vertical="center" wrapText="1" shrinkToFit="1"/>
    </xf>
    <xf numFmtId="0" fontId="51" fillId="6" borderId="107" xfId="5" applyFont="1" applyFill="1" applyBorder="1" applyAlignment="1">
      <alignment horizontal="left" vertical="center" shrinkToFit="1"/>
    </xf>
    <xf numFmtId="0" fontId="49" fillId="6" borderId="42" xfId="0" applyFont="1" applyFill="1" applyBorder="1" applyAlignment="1">
      <alignment horizontal="left" vertical="center" wrapText="1" shrinkToFit="1"/>
    </xf>
    <xf numFmtId="0" fontId="49" fillId="6" borderId="165" xfId="0" applyFont="1" applyFill="1" applyBorder="1" applyAlignment="1">
      <alignment horizontal="left" vertical="center" wrapText="1" shrinkToFit="1"/>
    </xf>
    <xf numFmtId="0" fontId="51" fillId="6" borderId="165" xfId="5" applyFont="1" applyFill="1" applyBorder="1" applyAlignment="1">
      <alignment horizontal="left" vertical="center" shrinkToFit="1"/>
    </xf>
    <xf numFmtId="0" fontId="51" fillId="6" borderId="165" xfId="5" applyFont="1" applyFill="1" applyBorder="1" applyAlignment="1">
      <alignment horizontal="left" vertical="center" wrapText="1" shrinkToFit="1"/>
    </xf>
    <xf numFmtId="0" fontId="51" fillId="6" borderId="164" xfId="5" applyFont="1" applyFill="1" applyBorder="1" applyAlignment="1">
      <alignment horizontal="left" vertical="center" wrapText="1" shrinkToFit="1"/>
    </xf>
    <xf numFmtId="0" fontId="51" fillId="6" borderId="42" xfId="5" applyFont="1" applyFill="1" applyBorder="1" applyAlignment="1">
      <alignment horizontal="left" vertical="center" wrapText="1" shrinkToFit="1"/>
    </xf>
    <xf numFmtId="0" fontId="51" fillId="6" borderId="29" xfId="5" applyFont="1" applyFill="1" applyBorder="1" applyAlignment="1">
      <alignment horizontal="left" vertical="center" wrapText="1" shrinkToFit="1"/>
    </xf>
    <xf numFmtId="0" fontId="51" fillId="6" borderId="31" xfId="5" applyFont="1" applyFill="1" applyBorder="1" applyAlignment="1">
      <alignment horizontal="left" vertical="center" wrapText="1" shrinkToFit="1"/>
    </xf>
    <xf numFmtId="0" fontId="51" fillId="6" borderId="164" xfId="5" applyFont="1" applyFill="1" applyBorder="1" applyAlignment="1">
      <alignment horizontal="left" vertical="center" shrinkToFit="1"/>
    </xf>
    <xf numFmtId="0" fontId="51" fillId="6" borderId="29" xfId="5" applyFont="1" applyFill="1" applyBorder="1" applyAlignment="1">
      <alignment horizontal="left" vertical="center" shrinkToFit="1"/>
    </xf>
    <xf numFmtId="0" fontId="49" fillId="6" borderId="107" xfId="0" applyFont="1" applyFill="1" applyBorder="1" applyAlignment="1">
      <alignment horizontal="left" vertical="center" wrapText="1" shrinkToFit="1"/>
    </xf>
    <xf numFmtId="0" fontId="49" fillId="6" borderId="38" xfId="0" applyFont="1" applyFill="1" applyBorder="1" applyAlignment="1">
      <alignment horizontal="left" vertical="center" shrinkToFit="1"/>
    </xf>
    <xf numFmtId="0" fontId="49" fillId="6" borderId="164" xfId="0" applyFont="1" applyFill="1" applyBorder="1" applyAlignment="1">
      <alignment horizontal="left" vertical="center" wrapText="1" shrinkToFit="1"/>
    </xf>
    <xf numFmtId="0" fontId="51" fillId="6" borderId="11" xfId="5" applyFont="1" applyFill="1" applyBorder="1" applyAlignment="1">
      <alignment horizontal="left" vertical="center" wrapText="1" shrinkToFit="1"/>
    </xf>
    <xf numFmtId="0" fontId="49" fillId="6" borderId="107" xfId="0" applyFont="1" applyFill="1" applyBorder="1" applyAlignment="1">
      <alignment horizontal="left" vertical="center" wrapText="1"/>
    </xf>
    <xf numFmtId="0" fontId="51" fillId="6" borderId="107" xfId="5" applyFont="1" applyFill="1" applyBorder="1" applyAlignment="1">
      <alignment horizontal="left" vertical="center" wrapText="1" shrinkToFit="1"/>
    </xf>
    <xf numFmtId="177" fontId="51" fillId="9" borderId="158" xfId="5" applyNumberFormat="1" applyFont="1" applyFill="1" applyBorder="1" applyAlignment="1">
      <alignment horizontal="center" vertical="center"/>
    </xf>
    <xf numFmtId="0" fontId="0" fillId="9" borderId="163" xfId="0" applyFill="1" applyBorder="1" applyAlignment="1">
      <alignment horizontal="center" vertical="center"/>
    </xf>
    <xf numFmtId="177" fontId="51" fillId="9" borderId="162" xfId="5" applyNumberFormat="1" applyFont="1" applyFill="1" applyBorder="1" applyAlignment="1">
      <alignment horizontal="center" vertical="center"/>
    </xf>
    <xf numFmtId="177" fontId="3" fillId="8" borderId="126" xfId="0" applyNumberFormat="1" applyFont="1" applyFill="1" applyBorder="1" applyAlignment="1">
      <alignment horizontal="center" vertical="top" shrinkToFit="1"/>
    </xf>
    <xf numFmtId="0" fontId="0" fillId="8" borderId="126" xfId="0" applyFill="1" applyBorder="1" applyAlignment="1">
      <alignment vertical="top" shrinkToFit="1"/>
    </xf>
    <xf numFmtId="191" fontId="10" fillId="6" borderId="2" xfId="4" applyNumberFormat="1" applyFont="1" applyFill="1" applyBorder="1" applyAlignment="1">
      <alignment horizontal="center" vertical="center"/>
    </xf>
    <xf numFmtId="181" fontId="3" fillId="0" borderId="4" xfId="0" applyNumberFormat="1" applyFont="1" applyBorder="1" applyAlignment="1">
      <alignment horizontal="center" vertical="top" shrinkToFit="1"/>
    </xf>
    <xf numFmtId="0" fontId="0" fillId="0" borderId="4" xfId="0" applyBorder="1" applyAlignment="1">
      <alignment vertical="top" shrinkToFit="1"/>
    </xf>
    <xf numFmtId="38" fontId="0" fillId="15" borderId="21" xfId="1" applyFont="1" applyFill="1" applyBorder="1" applyAlignment="1">
      <alignment vertical="top"/>
    </xf>
    <xf numFmtId="38" fontId="0" fillId="0" borderId="24" xfId="1" applyFont="1" applyBorder="1">
      <alignment vertical="center"/>
    </xf>
    <xf numFmtId="177" fontId="0" fillId="0" borderId="5" xfId="0" applyNumberFormat="1" applyBorder="1">
      <alignment vertical="center"/>
    </xf>
    <xf numFmtId="38" fontId="0" fillId="0" borderId="21" xfId="0" applyNumberFormat="1" applyBorder="1" applyAlignment="1">
      <alignment vertical="top"/>
    </xf>
    <xf numFmtId="38" fontId="0" fillId="0" borderId="41" xfId="1" applyFont="1" applyBorder="1">
      <alignment vertical="center"/>
    </xf>
    <xf numFmtId="177" fontId="0" fillId="0" borderId="21" xfId="0" applyNumberFormat="1" applyBorder="1" applyAlignment="1">
      <alignment horizontal="center" vertical="center"/>
    </xf>
    <xf numFmtId="181" fontId="0" fillId="0" borderId="21" xfId="0" applyNumberFormat="1" applyBorder="1" applyAlignment="1">
      <alignment horizontal="left" vertical="center" shrinkToFit="1"/>
    </xf>
    <xf numFmtId="38" fontId="0" fillId="0" borderId="21" xfId="1" applyFont="1" applyBorder="1" applyAlignment="1">
      <alignment horizontal="right" vertical="center"/>
    </xf>
    <xf numFmtId="177" fontId="3" fillId="0" borderId="21" xfId="0" applyNumberFormat="1" applyFont="1" applyBorder="1" applyAlignment="1">
      <alignment horizontal="center" vertical="top" shrinkToFit="1"/>
    </xf>
    <xf numFmtId="177" fontId="3" fillId="0" borderId="21" xfId="0" quotePrefix="1" applyNumberFormat="1" applyFont="1" applyBorder="1" applyAlignment="1">
      <alignment horizontal="center" vertical="top" shrinkToFit="1"/>
    </xf>
    <xf numFmtId="177" fontId="3" fillId="0" borderId="22" xfId="0" applyNumberFormat="1" applyFont="1" applyBorder="1" applyAlignment="1">
      <alignment horizontal="center" vertical="top" shrinkToFit="1"/>
    </xf>
    <xf numFmtId="0" fontId="8" fillId="0" borderId="22" xfId="0" applyFont="1" applyBorder="1" applyAlignment="1">
      <alignment vertical="top" shrinkToFit="1"/>
    </xf>
    <xf numFmtId="177" fontId="3" fillId="0" borderId="24" xfId="0" applyNumberFormat="1" applyFont="1" applyBorder="1" applyAlignment="1">
      <alignment horizontal="center" vertical="top" shrinkToFit="1"/>
    </xf>
    <xf numFmtId="177" fontId="3" fillId="0" borderId="1" xfId="0" applyNumberFormat="1" applyFont="1" applyBorder="1" applyAlignment="1">
      <alignment horizontal="center" vertical="top" shrinkToFit="1"/>
    </xf>
    <xf numFmtId="177" fontId="0" fillId="0" borderId="5" xfId="0" applyNumberFormat="1" applyBorder="1" applyAlignment="1">
      <alignment horizontal="center" vertical="center"/>
    </xf>
    <xf numFmtId="191" fontId="10" fillId="24" borderId="2" xfId="4" applyNumberFormat="1" applyFont="1" applyFill="1" applyBorder="1" applyAlignment="1">
      <alignment horizontal="center" vertical="center"/>
    </xf>
    <xf numFmtId="0" fontId="13" fillId="0" borderId="8" xfId="0" applyFont="1" applyBorder="1" applyAlignment="1"/>
    <xf numFmtId="0" fontId="0" fillId="0" borderId="123" xfId="0" applyBorder="1">
      <alignment vertical="center"/>
    </xf>
    <xf numFmtId="0" fontId="0" fillId="0" borderId="41" xfId="0" applyBorder="1" applyAlignment="1">
      <alignment horizontal="center" vertical="center"/>
    </xf>
    <xf numFmtId="0" fontId="0" fillId="0" borderId="23" xfId="0" applyBorder="1" applyAlignment="1">
      <alignment horizontal="center" vertical="center"/>
    </xf>
    <xf numFmtId="191" fontId="10" fillId="7" borderId="2" xfId="4" applyNumberFormat="1" applyFont="1" applyFill="1" applyBorder="1" applyAlignment="1">
      <alignment horizontal="center" vertical="center"/>
    </xf>
    <xf numFmtId="177" fontId="0" fillId="0" borderId="21" xfId="0" applyNumberFormat="1" applyBorder="1" applyAlignment="1">
      <alignment horizontal="left" vertical="center"/>
    </xf>
    <xf numFmtId="0" fontId="0" fillId="0" borderId="5" xfId="0" applyBorder="1" applyAlignment="1" applyProtection="1">
      <alignment horizontal="center" vertical="center"/>
      <protection locked="0"/>
    </xf>
    <xf numFmtId="38" fontId="0" fillId="0" borderId="22" xfId="0" applyNumberFormat="1" applyBorder="1" applyAlignment="1">
      <alignment horizontal="right" vertical="center"/>
    </xf>
    <xf numFmtId="38" fontId="0" fillId="0" borderId="22" xfId="0" applyNumberFormat="1" applyBorder="1">
      <alignment vertical="center"/>
    </xf>
    <xf numFmtId="177" fontId="0" fillId="0" borderId="24" xfId="0" applyNumberFormat="1" applyBorder="1" applyAlignment="1">
      <alignment horizontal="center" vertical="center"/>
    </xf>
    <xf numFmtId="177" fontId="0" fillId="0" borderId="24" xfId="0" applyNumberFormat="1" applyBorder="1" applyAlignment="1">
      <alignment horizontal="left" vertical="center"/>
    </xf>
    <xf numFmtId="38" fontId="0" fillId="0" borderId="24" xfId="1" applyFont="1" applyBorder="1" applyAlignment="1">
      <alignment horizontal="right" vertical="center"/>
    </xf>
    <xf numFmtId="0" fontId="57" fillId="0" borderId="5" xfId="0" applyFont="1" applyBorder="1">
      <alignment vertical="center"/>
    </xf>
    <xf numFmtId="192" fontId="17" fillId="0" borderId="6" xfId="1" applyNumberFormat="1" applyFont="1" applyBorder="1" applyAlignment="1">
      <alignment horizontal="center" vertical="center"/>
    </xf>
    <xf numFmtId="183" fontId="28" fillId="0" borderId="5" xfId="0" applyNumberFormat="1" applyFont="1" applyBorder="1">
      <alignment vertical="center"/>
    </xf>
    <xf numFmtId="183" fontId="29" fillId="0" borderId="5" xfId="0" applyNumberFormat="1" applyFont="1" applyBorder="1">
      <alignment vertical="center"/>
    </xf>
    <xf numFmtId="183" fontId="28" fillId="0" borderId="8" xfId="0" applyNumberFormat="1" applyFont="1" applyBorder="1">
      <alignment vertical="center"/>
    </xf>
    <xf numFmtId="183" fontId="28" fillId="0" borderId="6" xfId="0" applyNumberFormat="1" applyFont="1" applyBorder="1">
      <alignment vertical="center"/>
    </xf>
    <xf numFmtId="183" fontId="28" fillId="0" borderId="7" xfId="0" applyNumberFormat="1" applyFont="1" applyBorder="1">
      <alignment vertical="center"/>
    </xf>
    <xf numFmtId="183" fontId="28" fillId="0" borderId="9" xfId="0" applyNumberFormat="1" applyFont="1" applyBorder="1">
      <alignment vertical="center"/>
    </xf>
    <xf numFmtId="183" fontId="28" fillId="0" borderId="5" xfId="0" applyNumberFormat="1" applyFont="1" applyBorder="1" applyAlignment="1">
      <alignment horizontal="right" vertical="center"/>
    </xf>
    <xf numFmtId="183" fontId="28" fillId="0" borderId="13" xfId="0" applyNumberFormat="1" applyFont="1" applyBorder="1">
      <alignment vertical="center"/>
    </xf>
    <xf numFmtId="183" fontId="28" fillId="0" borderId="12" xfId="0" applyNumberFormat="1" applyFont="1" applyBorder="1">
      <alignment vertical="center"/>
    </xf>
    <xf numFmtId="183" fontId="28" fillId="6" borderId="57" xfId="0" applyNumberFormat="1" applyFont="1" applyFill="1" applyBorder="1">
      <alignment vertical="center"/>
    </xf>
    <xf numFmtId="183" fontId="28" fillId="0" borderId="103" xfId="0" applyNumberFormat="1" applyFont="1" applyBorder="1">
      <alignment vertical="center"/>
    </xf>
    <xf numFmtId="183" fontId="28" fillId="0" borderId="102" xfId="0" applyNumberFormat="1" applyFont="1" applyBorder="1">
      <alignment vertical="center"/>
    </xf>
    <xf numFmtId="183" fontId="28" fillId="6" borderId="59" xfId="0" applyNumberFormat="1" applyFont="1" applyFill="1" applyBorder="1">
      <alignment vertical="center"/>
    </xf>
    <xf numFmtId="183" fontId="28" fillId="6" borderId="60" xfId="0" applyNumberFormat="1" applyFont="1" applyFill="1" applyBorder="1">
      <alignment vertical="center"/>
    </xf>
    <xf numFmtId="183" fontId="28" fillId="6" borderId="62" xfId="0" applyNumberFormat="1" applyFont="1" applyFill="1" applyBorder="1">
      <alignment vertical="center"/>
    </xf>
    <xf numFmtId="183" fontId="28" fillId="6" borderId="61" xfId="0" applyNumberFormat="1" applyFont="1" applyFill="1" applyBorder="1">
      <alignment vertical="center"/>
    </xf>
    <xf numFmtId="183" fontId="28" fillId="25" borderId="172" xfId="0" applyNumberFormat="1" applyFont="1" applyFill="1" applyBorder="1">
      <alignment vertical="center"/>
    </xf>
    <xf numFmtId="183" fontId="28" fillId="25" borderId="173" xfId="0" applyNumberFormat="1" applyFont="1" applyFill="1" applyBorder="1">
      <alignment vertical="center"/>
    </xf>
    <xf numFmtId="183" fontId="28" fillId="0" borderId="8" xfId="0" applyNumberFormat="1" applyFont="1" applyBorder="1" applyAlignment="1">
      <alignment vertical="top"/>
    </xf>
    <xf numFmtId="183" fontId="28" fillId="25" borderId="174" xfId="0" applyNumberFormat="1" applyFont="1" applyFill="1" applyBorder="1">
      <alignment vertical="center"/>
    </xf>
    <xf numFmtId="183" fontId="28" fillId="0" borderId="41" xfId="0" applyNumberFormat="1" applyFont="1" applyBorder="1">
      <alignment vertical="center"/>
    </xf>
    <xf numFmtId="183" fontId="28" fillId="0" borderId="175" xfId="0" applyNumberFormat="1" applyFont="1" applyBorder="1">
      <alignment vertical="center"/>
    </xf>
    <xf numFmtId="183" fontId="28" fillId="0" borderId="36" xfId="0" applyNumberFormat="1" applyFont="1" applyBorder="1">
      <alignment vertical="center"/>
    </xf>
    <xf numFmtId="183" fontId="28" fillId="25" borderId="0" xfId="0" applyNumberFormat="1" applyFont="1" applyFill="1">
      <alignment vertical="center"/>
    </xf>
    <xf numFmtId="183" fontId="28" fillId="25" borderId="69" xfId="0" applyNumberFormat="1" applyFont="1" applyFill="1" applyBorder="1">
      <alignment vertical="center"/>
    </xf>
    <xf numFmtId="183" fontId="28" fillId="0" borderId="123" xfId="0" applyNumberFormat="1" applyFont="1" applyBorder="1">
      <alignment vertical="center"/>
    </xf>
    <xf numFmtId="183" fontId="28" fillId="8" borderId="63" xfId="0" applyNumberFormat="1" applyFont="1" applyFill="1" applyBorder="1">
      <alignment vertical="center"/>
    </xf>
    <xf numFmtId="183" fontId="28" fillId="8" borderId="64" xfId="0" applyNumberFormat="1" applyFont="1" applyFill="1" applyBorder="1">
      <alignment vertical="center"/>
    </xf>
    <xf numFmtId="183" fontId="28" fillId="8" borderId="65" xfId="0" applyNumberFormat="1" applyFont="1" applyFill="1" applyBorder="1">
      <alignment vertical="center"/>
    </xf>
    <xf numFmtId="183" fontId="28" fillId="8" borderId="176" xfId="0" applyNumberFormat="1" applyFont="1" applyFill="1" applyBorder="1">
      <alignment vertical="center"/>
    </xf>
    <xf numFmtId="183" fontId="28" fillId="8" borderId="66" xfId="0" applyNumberFormat="1" applyFont="1" applyFill="1" applyBorder="1">
      <alignment vertical="center"/>
    </xf>
    <xf numFmtId="183" fontId="28" fillId="8" borderId="0" xfId="0" applyNumberFormat="1" applyFont="1" applyFill="1" applyAlignment="1">
      <alignment horizontal="center" vertical="center"/>
    </xf>
    <xf numFmtId="183" fontId="28" fillId="8" borderId="0" xfId="0" applyNumberFormat="1" applyFont="1" applyFill="1">
      <alignment vertical="center"/>
    </xf>
    <xf numFmtId="183" fontId="28" fillId="8" borderId="67" xfId="0" applyNumberFormat="1" applyFont="1" applyFill="1" applyBorder="1">
      <alignment vertical="center"/>
    </xf>
    <xf numFmtId="183" fontId="28" fillId="8" borderId="66" xfId="0" applyNumberFormat="1" applyFont="1" applyFill="1" applyBorder="1" applyAlignment="1">
      <alignment horizontal="center" vertical="center"/>
    </xf>
    <xf numFmtId="183" fontId="28" fillId="8" borderId="177" xfId="0" applyNumberFormat="1" applyFont="1" applyFill="1" applyBorder="1">
      <alignment vertical="center"/>
    </xf>
    <xf numFmtId="183" fontId="28" fillId="8" borderId="68" xfId="0" applyNumberFormat="1" applyFont="1" applyFill="1" applyBorder="1">
      <alignment vertical="center"/>
    </xf>
    <xf numFmtId="183" fontId="28" fillId="8" borderId="69" xfId="0" applyNumberFormat="1" applyFont="1" applyFill="1" applyBorder="1">
      <alignment vertical="center"/>
    </xf>
    <xf numFmtId="183" fontId="28" fillId="8" borderId="70" xfId="0" applyNumberFormat="1" applyFont="1" applyFill="1" applyBorder="1">
      <alignment vertical="center"/>
    </xf>
    <xf numFmtId="183" fontId="60" fillId="8" borderId="68" xfId="0" applyNumberFormat="1" applyFont="1" applyFill="1" applyBorder="1" applyAlignment="1">
      <alignment horizontal="center" vertical="center" shrinkToFit="1"/>
    </xf>
    <xf numFmtId="183" fontId="28" fillId="8" borderId="68" xfId="0" applyNumberFormat="1" applyFont="1" applyFill="1" applyBorder="1" applyAlignment="1">
      <alignment horizontal="center" vertical="center" shrinkToFit="1"/>
    </xf>
    <xf numFmtId="183" fontId="28" fillId="8" borderId="178" xfId="0" applyNumberFormat="1" applyFont="1" applyFill="1" applyBorder="1">
      <alignment vertical="center"/>
    </xf>
    <xf numFmtId="183" fontId="28" fillId="0" borderId="0" xfId="0" applyNumberFormat="1" applyFont="1">
      <alignment vertical="center"/>
    </xf>
    <xf numFmtId="183" fontId="28" fillId="9" borderId="55" xfId="0" applyNumberFormat="1" applyFont="1" applyFill="1" applyBorder="1">
      <alignment vertical="center"/>
    </xf>
    <xf numFmtId="183" fontId="28" fillId="9" borderId="56" xfId="0" applyNumberFormat="1" applyFont="1" applyFill="1" applyBorder="1">
      <alignment vertical="center"/>
    </xf>
    <xf numFmtId="183" fontId="28" fillId="9" borderId="57" xfId="0" applyNumberFormat="1" applyFont="1" applyFill="1" applyBorder="1">
      <alignment vertical="center"/>
    </xf>
    <xf numFmtId="183" fontId="28" fillId="9" borderId="58" xfId="0" applyNumberFormat="1" applyFont="1" applyFill="1" applyBorder="1">
      <alignment vertical="center"/>
    </xf>
    <xf numFmtId="183" fontId="28" fillId="9" borderId="0" xfId="0" applyNumberFormat="1" applyFont="1" applyFill="1">
      <alignment vertical="center"/>
    </xf>
    <xf numFmtId="183" fontId="28" fillId="9" borderId="59" xfId="0" applyNumberFormat="1" applyFont="1" applyFill="1" applyBorder="1">
      <alignment vertical="center"/>
    </xf>
    <xf numFmtId="179" fontId="28" fillId="9" borderId="0" xfId="0" applyNumberFormat="1" applyFont="1" applyFill="1" applyAlignment="1">
      <alignment horizontal="center" vertical="center"/>
    </xf>
    <xf numFmtId="183" fontId="28" fillId="9" borderId="60" xfId="0" applyNumberFormat="1" applyFont="1" applyFill="1" applyBorder="1">
      <alignment vertical="center"/>
    </xf>
    <xf numFmtId="183" fontId="28" fillId="9" borderId="61" xfId="0" applyNumberFormat="1" applyFont="1" applyFill="1" applyBorder="1">
      <alignment vertical="center"/>
    </xf>
    <xf numFmtId="183" fontId="28" fillId="9" borderId="62" xfId="0" applyNumberFormat="1" applyFont="1" applyFill="1" applyBorder="1">
      <alignment vertical="center"/>
    </xf>
    <xf numFmtId="183" fontId="28" fillId="2" borderId="71" xfId="0" applyNumberFormat="1" applyFont="1" applyFill="1" applyBorder="1">
      <alignment vertical="center"/>
    </xf>
    <xf numFmtId="183" fontId="28" fillId="2" borderId="46" xfId="0" applyNumberFormat="1" applyFont="1" applyFill="1" applyBorder="1">
      <alignment vertical="center"/>
    </xf>
    <xf numFmtId="183" fontId="28" fillId="2" borderId="47" xfId="0" applyNumberFormat="1" applyFont="1" applyFill="1" applyBorder="1">
      <alignment vertical="center"/>
    </xf>
    <xf numFmtId="183" fontId="28" fillId="2" borderId="72" xfId="0" applyNumberFormat="1" applyFont="1" applyFill="1" applyBorder="1">
      <alignment vertical="center"/>
    </xf>
    <xf numFmtId="183" fontId="28" fillId="2" borderId="0" xfId="0" applyNumberFormat="1" applyFont="1" applyFill="1">
      <alignment vertical="center"/>
    </xf>
    <xf numFmtId="183" fontId="28" fillId="2" borderId="48" xfId="0" applyNumberFormat="1" applyFont="1" applyFill="1" applyBorder="1">
      <alignment vertical="center"/>
    </xf>
    <xf numFmtId="183" fontId="28" fillId="2" borderId="73" xfId="0" applyNumberFormat="1" applyFont="1" applyFill="1" applyBorder="1">
      <alignment vertical="center"/>
    </xf>
    <xf numFmtId="183" fontId="28" fillId="2" borderId="49" xfId="0" applyNumberFormat="1" applyFont="1" applyFill="1" applyBorder="1">
      <alignment vertical="center"/>
    </xf>
    <xf numFmtId="183" fontId="28" fillId="2" borderId="74" xfId="0" applyNumberFormat="1" applyFont="1" applyFill="1" applyBorder="1">
      <alignment vertical="center"/>
    </xf>
    <xf numFmtId="183" fontId="28" fillId="7" borderId="75" xfId="0" applyNumberFormat="1" applyFont="1" applyFill="1" applyBorder="1">
      <alignment vertical="center"/>
    </xf>
    <xf numFmtId="183" fontId="28" fillId="7" borderId="76" xfId="0" applyNumberFormat="1" applyFont="1" applyFill="1" applyBorder="1">
      <alignment vertical="center"/>
    </xf>
    <xf numFmtId="183" fontId="28" fillId="7" borderId="77" xfId="0" applyNumberFormat="1" applyFont="1" applyFill="1" applyBorder="1">
      <alignment vertical="center"/>
    </xf>
    <xf numFmtId="183" fontId="28" fillId="7" borderId="78" xfId="0" applyNumberFormat="1" applyFont="1" applyFill="1" applyBorder="1">
      <alignment vertical="center"/>
    </xf>
    <xf numFmtId="183" fontId="28" fillId="7" borderId="0" xfId="0" applyNumberFormat="1" applyFont="1" applyFill="1">
      <alignment vertical="center"/>
    </xf>
    <xf numFmtId="183" fontId="28" fillId="7" borderId="79" xfId="0" applyNumberFormat="1" applyFont="1" applyFill="1" applyBorder="1">
      <alignment vertical="center"/>
    </xf>
    <xf numFmtId="183" fontId="61" fillId="0" borderId="5" xfId="0" applyNumberFormat="1" applyFont="1" applyBorder="1" applyAlignment="1">
      <alignment horizontal="left"/>
    </xf>
    <xf numFmtId="191" fontId="28" fillId="9" borderId="0" xfId="0" applyNumberFormat="1" applyFont="1" applyFill="1">
      <alignment vertical="center"/>
    </xf>
    <xf numFmtId="183" fontId="28" fillId="7" borderId="80" xfId="0" applyNumberFormat="1" applyFont="1" applyFill="1" applyBorder="1">
      <alignment vertical="center"/>
    </xf>
    <xf numFmtId="183" fontId="28" fillId="7" borderId="81" xfId="0" applyNumberFormat="1" applyFont="1" applyFill="1" applyBorder="1">
      <alignment vertical="center"/>
    </xf>
    <xf numFmtId="183" fontId="28" fillId="7" borderId="82" xfId="0" applyNumberFormat="1" applyFont="1" applyFill="1" applyBorder="1">
      <alignment vertical="center"/>
    </xf>
    <xf numFmtId="184" fontId="28" fillId="0" borderId="5" xfId="0" applyNumberFormat="1" applyFont="1" applyBorder="1">
      <alignment vertical="center"/>
    </xf>
    <xf numFmtId="183" fontId="28" fillId="0" borderId="5" xfId="0" applyNumberFormat="1" applyFont="1" applyBorder="1" applyAlignment="1">
      <alignment horizontal="center" vertical="center"/>
    </xf>
    <xf numFmtId="183" fontId="28" fillId="3" borderId="83" xfId="0" applyNumberFormat="1" applyFont="1" applyFill="1" applyBorder="1">
      <alignment vertical="center"/>
    </xf>
    <xf numFmtId="183" fontId="28" fillId="3" borderId="50" xfId="0" applyNumberFormat="1" applyFont="1" applyFill="1" applyBorder="1">
      <alignment vertical="center"/>
    </xf>
    <xf numFmtId="183" fontId="28" fillId="3" borderId="51" xfId="0" applyNumberFormat="1" applyFont="1" applyFill="1" applyBorder="1">
      <alignment vertical="center"/>
    </xf>
    <xf numFmtId="183" fontId="28" fillId="5" borderId="84" xfId="0" applyNumberFormat="1" applyFont="1" applyFill="1" applyBorder="1">
      <alignment vertical="center"/>
    </xf>
    <xf numFmtId="183" fontId="28" fillId="5" borderId="85" xfId="0" applyNumberFormat="1" applyFont="1" applyFill="1" applyBorder="1">
      <alignment vertical="center"/>
    </xf>
    <xf numFmtId="183" fontId="28" fillId="5" borderId="86" xfId="0" applyNumberFormat="1" applyFont="1" applyFill="1" applyBorder="1">
      <alignment vertical="center"/>
    </xf>
    <xf numFmtId="183" fontId="28" fillId="10" borderId="87" xfId="0" applyNumberFormat="1" applyFont="1" applyFill="1" applyBorder="1">
      <alignment vertical="center"/>
    </xf>
    <xf numFmtId="183" fontId="28" fillId="10" borderId="88" xfId="0" applyNumberFormat="1" applyFont="1" applyFill="1" applyBorder="1">
      <alignment vertical="center"/>
    </xf>
    <xf numFmtId="183" fontId="28" fillId="10" borderId="89" xfId="0" applyNumberFormat="1" applyFont="1" applyFill="1" applyBorder="1">
      <alignment vertical="center"/>
    </xf>
    <xf numFmtId="183" fontId="28" fillId="3" borderId="90" xfId="0" applyNumberFormat="1" applyFont="1" applyFill="1" applyBorder="1" applyAlignment="1">
      <alignment horizontal="center" vertical="center"/>
    </xf>
    <xf numFmtId="185" fontId="28" fillId="3" borderId="0" xfId="0" applyNumberFormat="1" applyFont="1" applyFill="1">
      <alignment vertical="center"/>
    </xf>
    <xf numFmtId="183" fontId="28" fillId="3" borderId="52" xfId="0" applyNumberFormat="1" applyFont="1" applyFill="1" applyBorder="1">
      <alignment vertical="center"/>
    </xf>
    <xf numFmtId="183" fontId="28" fillId="5" borderId="91" xfId="0" applyNumberFormat="1" applyFont="1" applyFill="1" applyBorder="1">
      <alignment vertical="center"/>
    </xf>
    <xf numFmtId="183" fontId="28" fillId="5" borderId="0" xfId="0" applyNumberFormat="1" applyFont="1" applyFill="1">
      <alignment vertical="center"/>
    </xf>
    <xf numFmtId="40" fontId="28" fillId="5" borderId="0" xfId="1" applyNumberFormat="1" applyFont="1" applyFill="1" applyBorder="1">
      <alignment vertical="center"/>
    </xf>
    <xf numFmtId="183" fontId="28" fillId="5" borderId="92" xfId="0" applyNumberFormat="1" applyFont="1" applyFill="1" applyBorder="1">
      <alignment vertical="center"/>
    </xf>
    <xf numFmtId="183" fontId="28" fillId="10" borderId="93" xfId="0" applyNumberFormat="1" applyFont="1" applyFill="1" applyBorder="1">
      <alignment vertical="center"/>
    </xf>
    <xf numFmtId="183" fontId="28" fillId="10" borderId="0" xfId="0" applyNumberFormat="1" applyFont="1" applyFill="1">
      <alignment vertical="center"/>
    </xf>
    <xf numFmtId="183" fontId="28" fillId="10" borderId="94" xfId="0" applyNumberFormat="1" applyFont="1" applyFill="1" applyBorder="1">
      <alignment vertical="center"/>
    </xf>
    <xf numFmtId="183" fontId="28" fillId="3" borderId="54" xfId="0" applyNumberFormat="1" applyFont="1" applyFill="1" applyBorder="1">
      <alignment vertical="center"/>
    </xf>
    <xf numFmtId="183" fontId="28" fillId="5" borderId="96" xfId="0" applyNumberFormat="1" applyFont="1" applyFill="1" applyBorder="1">
      <alignment vertical="center"/>
    </xf>
    <xf numFmtId="183" fontId="28" fillId="5" borderId="32" xfId="0" applyNumberFormat="1" applyFont="1" applyFill="1" applyBorder="1">
      <alignment vertical="center"/>
    </xf>
    <xf numFmtId="40" fontId="28" fillId="5" borderId="32" xfId="1" applyNumberFormat="1" applyFont="1" applyFill="1" applyBorder="1">
      <alignment vertical="center"/>
    </xf>
    <xf numFmtId="183" fontId="28" fillId="5" borderId="33" xfId="0" applyNumberFormat="1" applyFont="1" applyFill="1" applyBorder="1">
      <alignment vertical="center"/>
    </xf>
    <xf numFmtId="183" fontId="28" fillId="10" borderId="97" xfId="0" applyNumberFormat="1" applyFont="1" applyFill="1" applyBorder="1">
      <alignment vertical="center"/>
    </xf>
    <xf numFmtId="183" fontId="28" fillId="10" borderId="99" xfId="0" applyNumberFormat="1" applyFont="1" applyFill="1" applyBorder="1">
      <alignment vertical="center"/>
    </xf>
    <xf numFmtId="183" fontId="62" fillId="3" borderId="95" xfId="0" applyNumberFormat="1" applyFont="1" applyFill="1" applyBorder="1" applyAlignment="1">
      <alignment horizontal="center" vertical="center"/>
    </xf>
    <xf numFmtId="193" fontId="28" fillId="3" borderId="53" xfId="0" applyNumberFormat="1" applyFont="1" applyFill="1" applyBorder="1">
      <alignment vertical="center"/>
    </xf>
    <xf numFmtId="0" fontId="0" fillId="9" borderId="1" xfId="0" applyFill="1" applyBorder="1" applyAlignment="1">
      <alignment horizontal="center" vertical="center" wrapText="1"/>
    </xf>
    <xf numFmtId="0" fontId="0" fillId="9" borderId="10" xfId="0" applyFill="1" applyBorder="1" applyAlignment="1">
      <alignment horizontal="center" vertical="center" wrapText="1"/>
    </xf>
    <xf numFmtId="0" fontId="7"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0" fillId="9" borderId="10" xfId="0" applyFill="1" applyBorder="1" applyAlignment="1">
      <alignment horizontal="center" vertical="center"/>
    </xf>
    <xf numFmtId="0" fontId="0" fillId="9" borderId="1" xfId="0" applyFill="1" applyBorder="1">
      <alignment vertical="center"/>
    </xf>
    <xf numFmtId="0" fontId="0" fillId="9" borderId="1" xfId="0" applyFill="1" applyBorder="1" applyAlignment="1">
      <alignment horizontal="center" vertical="center" shrinkToFit="1"/>
    </xf>
    <xf numFmtId="0" fontId="0" fillId="9" borderId="166" xfId="0" applyFill="1" applyBorder="1" applyAlignment="1">
      <alignment horizontal="center" vertical="center"/>
    </xf>
    <xf numFmtId="0" fontId="0" fillId="9" borderId="167" xfId="0" applyFill="1" applyBorder="1" applyAlignment="1">
      <alignment horizontal="center" vertical="center"/>
    </xf>
    <xf numFmtId="0" fontId="0" fillId="9" borderId="168" xfId="0" applyFill="1" applyBorder="1">
      <alignment vertical="center"/>
    </xf>
    <xf numFmtId="0" fontId="0" fillId="9" borderId="10" xfId="0" applyFill="1" applyBorder="1">
      <alignment vertical="center"/>
    </xf>
    <xf numFmtId="0" fontId="0" fillId="9" borderId="20" xfId="0" applyFill="1" applyBorder="1">
      <alignment vertical="center"/>
    </xf>
    <xf numFmtId="0" fontId="0" fillId="9" borderId="11" xfId="0" applyFill="1" applyBorder="1">
      <alignment vertical="center"/>
    </xf>
    <xf numFmtId="183" fontId="0" fillId="0" borderId="8" xfId="0" applyNumberFormat="1" applyBorder="1">
      <alignment vertical="center"/>
    </xf>
    <xf numFmtId="0" fontId="11" fillId="0" borderId="5" xfId="0" applyFont="1" applyBorder="1" applyAlignment="1">
      <alignment horizontal="center" shrinkToFit="1"/>
    </xf>
    <xf numFmtId="0" fontId="49" fillId="9" borderId="158" xfId="0" applyFont="1" applyFill="1" applyBorder="1" applyAlignment="1">
      <alignment horizontal="center" vertical="center" wrapText="1"/>
    </xf>
    <xf numFmtId="0" fontId="49" fillId="9" borderId="159" xfId="0" applyFont="1" applyFill="1" applyBorder="1" applyAlignment="1">
      <alignment horizontal="center" vertical="center" wrapText="1"/>
    </xf>
    <xf numFmtId="0" fontId="0" fillId="0" borderId="9" xfId="0" applyBorder="1" applyAlignment="1" applyProtection="1">
      <alignment horizontal="center" vertical="center"/>
      <protection locked="0"/>
    </xf>
    <xf numFmtId="0" fontId="36" fillId="0" borderId="5" xfId="0" applyFont="1" applyBorder="1">
      <alignment vertical="center"/>
    </xf>
    <xf numFmtId="177" fontId="20" fillId="13" borderId="38" xfId="5" applyNumberFormat="1" applyFont="1" applyFill="1" applyBorder="1" applyAlignment="1">
      <alignment horizontal="center" vertical="center"/>
    </xf>
    <xf numFmtId="0" fontId="10" fillId="6" borderId="22" xfId="5" applyFont="1" applyFill="1" applyBorder="1" applyAlignment="1">
      <alignment vertical="center"/>
    </xf>
    <xf numFmtId="38" fontId="0" fillId="0" borderId="8" xfId="1" applyFont="1" applyFill="1" applyBorder="1" applyAlignment="1" applyProtection="1">
      <alignment vertical="center"/>
    </xf>
    <xf numFmtId="0" fontId="0" fillId="0" borderId="12" xfId="0" applyBorder="1" applyAlignment="1">
      <alignment horizontal="center" vertical="center" shrinkToFit="1"/>
    </xf>
    <xf numFmtId="177" fontId="0" fillId="6" borderId="3" xfId="8" applyNumberFormat="1" applyFont="1" applyFill="1" applyBorder="1" applyAlignment="1" applyProtection="1">
      <alignment horizontal="center" vertical="center"/>
    </xf>
    <xf numFmtId="0" fontId="0" fillId="0" borderId="102" xfId="0" applyBorder="1" applyAlignment="1">
      <alignment horizontal="center" vertical="center" shrinkToFit="1"/>
    </xf>
    <xf numFmtId="38" fontId="0" fillId="0" borderId="185" xfId="1" applyFont="1" applyFill="1" applyBorder="1" applyAlignment="1" applyProtection="1">
      <alignment horizontal="right" vertical="center"/>
    </xf>
    <xf numFmtId="0" fontId="0" fillId="0" borderId="186" xfId="0" applyBorder="1" applyAlignment="1">
      <alignment horizontal="center" vertical="center" shrinkToFit="1"/>
    </xf>
    <xf numFmtId="0" fontId="0" fillId="0" borderId="20" xfId="0" applyBorder="1" applyAlignment="1">
      <alignment horizontal="center" vertical="center" shrinkToFit="1"/>
    </xf>
    <xf numFmtId="0" fontId="0" fillId="4" borderId="1" xfId="0" applyFill="1" applyBorder="1" applyAlignment="1">
      <alignment horizontal="center" vertical="center" wrapText="1"/>
    </xf>
    <xf numFmtId="38" fontId="0" fillId="0" borderId="8" xfId="1" applyFont="1" applyFill="1" applyBorder="1" applyAlignment="1" applyProtection="1">
      <alignment horizontal="right" vertical="center"/>
    </xf>
    <xf numFmtId="177" fontId="20" fillId="13" borderId="4" xfId="5" applyNumberFormat="1" applyFont="1" applyFill="1" applyBorder="1" applyAlignment="1">
      <alignment horizontal="center" vertical="center"/>
    </xf>
    <xf numFmtId="38" fontId="0" fillId="0" borderId="9" xfId="1" applyFont="1" applyFill="1" applyBorder="1" applyAlignment="1" applyProtection="1">
      <alignment horizontal="right" vertical="center"/>
    </xf>
    <xf numFmtId="177" fontId="20" fillId="13" borderId="3" xfId="5" applyNumberFormat="1" applyFont="1" applyFill="1" applyBorder="1" applyAlignment="1">
      <alignment horizontal="center" vertical="center" shrinkToFit="1"/>
    </xf>
    <xf numFmtId="38" fontId="0" fillId="0" borderId="187" xfId="1" applyFont="1" applyFill="1" applyBorder="1" applyAlignment="1" applyProtection="1">
      <alignment horizontal="right" vertical="center"/>
    </xf>
    <xf numFmtId="0" fontId="0" fillId="0" borderId="188" xfId="0" applyBorder="1" applyAlignment="1">
      <alignment horizontal="center" vertical="center" shrinkToFit="1"/>
    </xf>
    <xf numFmtId="177" fontId="0" fillId="6" borderId="25" xfId="8" applyNumberFormat="1" applyFont="1" applyFill="1" applyBorder="1" applyAlignment="1" applyProtection="1">
      <alignment horizontal="center" vertical="center"/>
    </xf>
    <xf numFmtId="0" fontId="0" fillId="0" borderId="113" xfId="0" applyBorder="1" applyAlignment="1">
      <alignment horizontal="center" vertical="center" shrinkToFit="1"/>
    </xf>
    <xf numFmtId="38" fontId="0" fillId="0" borderId="124" xfId="1" applyFont="1" applyFill="1" applyBorder="1" applyAlignment="1" applyProtection="1">
      <alignment horizontal="right" vertical="center"/>
    </xf>
    <xf numFmtId="0" fontId="0" fillId="0" borderId="44" xfId="0" applyBorder="1" applyAlignment="1">
      <alignment horizontal="center" vertical="center" shrinkToFit="1"/>
    </xf>
    <xf numFmtId="177" fontId="0" fillId="6" borderId="4" xfId="8" applyNumberFormat="1" applyFont="1" applyFill="1" applyBorder="1" applyAlignment="1" applyProtection="1">
      <alignment horizontal="center" vertical="center"/>
    </xf>
    <xf numFmtId="0" fontId="0" fillId="0" borderId="122" xfId="0" applyBorder="1" applyAlignment="1">
      <alignment horizontal="center" vertical="center" shrinkToFit="1"/>
    </xf>
    <xf numFmtId="38" fontId="0" fillId="0" borderId="189" xfId="1" applyFont="1" applyFill="1" applyBorder="1" applyAlignment="1" applyProtection="1">
      <alignment horizontal="right" vertical="center"/>
    </xf>
    <xf numFmtId="0" fontId="0" fillId="0" borderId="190" xfId="0" applyBorder="1" applyAlignment="1">
      <alignment horizontal="center" vertical="center" shrinkToFit="1"/>
    </xf>
    <xf numFmtId="177" fontId="0" fillId="6" borderId="21" xfId="8" applyNumberFormat="1" applyFont="1" applyFill="1" applyBorder="1" applyAlignment="1" applyProtection="1">
      <alignment horizontal="center" vertical="center"/>
    </xf>
    <xf numFmtId="38" fontId="0" fillId="0" borderId="191" xfId="1" applyFont="1" applyFill="1" applyBorder="1" applyAlignment="1" applyProtection="1">
      <alignment vertical="center"/>
    </xf>
    <xf numFmtId="0" fontId="0" fillId="0" borderId="192" xfId="0" applyBorder="1" applyAlignment="1">
      <alignment horizontal="center" vertical="center" shrinkToFit="1"/>
    </xf>
    <xf numFmtId="38" fontId="0" fillId="0" borderId="189" xfId="1" applyFont="1" applyFill="1" applyBorder="1" applyAlignment="1" applyProtection="1">
      <alignment vertical="center"/>
    </xf>
    <xf numFmtId="0" fontId="0" fillId="0" borderId="1" xfId="0" applyBorder="1" applyAlignment="1">
      <alignment vertical="center" shrinkToFit="1"/>
    </xf>
    <xf numFmtId="177" fontId="0" fillId="6" borderId="22" xfId="8" applyNumberFormat="1" applyFont="1" applyFill="1" applyBorder="1" applyAlignment="1" applyProtection="1">
      <alignment horizontal="center" vertical="center"/>
    </xf>
    <xf numFmtId="0" fontId="10" fillId="6" borderId="23" xfId="5" applyFont="1" applyFill="1" applyBorder="1" applyAlignment="1">
      <alignment vertical="center" shrinkToFit="1"/>
    </xf>
    <xf numFmtId="0" fontId="0" fillId="0" borderId="189" xfId="0" applyBorder="1">
      <alignment vertical="center"/>
    </xf>
    <xf numFmtId="0" fontId="0" fillId="0" borderId="189" xfId="0" applyBorder="1" applyAlignment="1">
      <alignment horizontal="center" vertical="center" shrinkToFit="1"/>
    </xf>
    <xf numFmtId="0" fontId="0" fillId="0" borderId="193" xfId="0" applyBorder="1">
      <alignment vertical="center"/>
    </xf>
    <xf numFmtId="0" fontId="0" fillId="0" borderId="193" xfId="0" applyBorder="1" applyAlignment="1">
      <alignment horizontal="center" vertical="center" shrinkToFit="1"/>
    </xf>
    <xf numFmtId="0" fontId="0" fillId="0" borderId="194" xfId="0" applyBorder="1">
      <alignment vertical="center"/>
    </xf>
    <xf numFmtId="0" fontId="0" fillId="0" borderId="194" xfId="0" applyBorder="1" applyAlignment="1">
      <alignment horizontal="center" vertical="center" shrinkToFit="1"/>
    </xf>
    <xf numFmtId="0" fontId="0" fillId="0" borderId="187" xfId="0" applyBorder="1">
      <alignment vertical="center"/>
    </xf>
    <xf numFmtId="0" fontId="0" fillId="0" borderId="187" xfId="0" applyBorder="1" applyAlignment="1">
      <alignment horizontal="center" vertical="center" shrinkToFit="1"/>
    </xf>
    <xf numFmtId="187" fontId="0" fillId="6" borderId="23" xfId="8" applyNumberFormat="1" applyFont="1" applyFill="1" applyBorder="1" applyAlignment="1" applyProtection="1">
      <alignment horizontal="left" vertical="center" shrinkToFit="1"/>
    </xf>
    <xf numFmtId="187" fontId="0" fillId="6" borderId="24" xfId="8" applyNumberFormat="1" applyFont="1" applyFill="1" applyBorder="1" applyAlignment="1" applyProtection="1">
      <alignment horizontal="left" vertical="center" shrinkToFit="1"/>
    </xf>
    <xf numFmtId="187" fontId="0" fillId="6" borderId="21" xfId="8" applyNumberFormat="1" applyFont="1" applyFill="1" applyBorder="1" applyAlignment="1" applyProtection="1">
      <alignment horizontal="left" vertical="center" shrinkToFit="1"/>
    </xf>
    <xf numFmtId="187" fontId="0" fillId="6" borderId="3" xfId="8" applyNumberFormat="1" applyFont="1" applyFill="1" applyBorder="1" applyAlignment="1" applyProtection="1">
      <alignment horizontal="left" vertical="center" shrinkToFit="1"/>
    </xf>
    <xf numFmtId="187" fontId="0" fillId="6" borderId="25" xfId="8" applyNumberFormat="1" applyFont="1" applyFill="1" applyBorder="1" applyAlignment="1" applyProtection="1">
      <alignment horizontal="left" vertical="center" shrinkToFit="1"/>
    </xf>
    <xf numFmtId="187" fontId="0" fillId="6" borderId="4" xfId="8" applyNumberFormat="1" applyFont="1" applyFill="1" applyBorder="1" applyAlignment="1" applyProtection="1">
      <alignment horizontal="left" vertical="center" shrinkToFit="1"/>
    </xf>
    <xf numFmtId="177" fontId="20" fillId="13" borderId="4" xfId="5" applyNumberFormat="1" applyFont="1" applyFill="1" applyBorder="1" applyAlignment="1">
      <alignment horizontal="center" vertical="center" shrinkToFit="1"/>
    </xf>
    <xf numFmtId="0" fontId="11" fillId="0" borderId="5" xfId="0" applyFont="1" applyBorder="1">
      <alignment vertical="center"/>
    </xf>
    <xf numFmtId="0" fontId="11" fillId="0" borderId="5" xfId="0" applyFont="1" applyBorder="1" applyAlignment="1">
      <alignment horizontal="right" vertical="center"/>
    </xf>
    <xf numFmtId="38" fontId="1" fillId="0" borderId="25" xfId="1" applyFont="1" applyFill="1" applyBorder="1" applyAlignment="1" applyProtection="1">
      <alignment horizontal="right" vertical="center"/>
      <protection locked="0"/>
    </xf>
    <xf numFmtId="38" fontId="1" fillId="0" borderId="21" xfId="1" applyFont="1" applyFill="1" applyBorder="1" applyAlignment="1" applyProtection="1">
      <alignment horizontal="right" vertical="center"/>
      <protection locked="0"/>
    </xf>
    <xf numFmtId="38" fontId="1" fillId="0" borderId="22" xfId="1" applyFont="1" applyFill="1" applyBorder="1" applyAlignment="1" applyProtection="1">
      <alignment horizontal="right" vertical="center"/>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7" fillId="0" borderId="6" xfId="0" applyFont="1" applyBorder="1" applyAlignment="1" applyProtection="1">
      <alignment horizontal="center" vertical="center"/>
      <protection locked="0"/>
    </xf>
    <xf numFmtId="0" fontId="37" fillId="0" borderId="41"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16" fillId="0" borderId="6" xfId="7" applyBorder="1" applyAlignment="1" applyProtection="1">
      <alignment horizontal="center" vertical="center"/>
      <protection locked="0"/>
    </xf>
    <xf numFmtId="0" fontId="42" fillId="0" borderId="41" xfId="7" applyFont="1" applyBorder="1" applyAlignment="1" applyProtection="1">
      <alignment horizontal="center" vertical="center"/>
      <protection locked="0"/>
    </xf>
    <xf numFmtId="0" fontId="42" fillId="0" borderId="7" xfId="7" applyFont="1" applyBorder="1" applyAlignment="1" applyProtection="1">
      <alignment horizontal="center" vertical="center"/>
      <protection locked="0"/>
    </xf>
    <xf numFmtId="0" fontId="42" fillId="0" borderId="6" xfId="7" applyFont="1" applyBorder="1" applyAlignment="1" applyProtection="1">
      <alignment horizontal="center" vertical="center"/>
      <protection locked="0"/>
    </xf>
    <xf numFmtId="0" fontId="47" fillId="20" borderId="154" xfId="0" applyFont="1" applyFill="1" applyBorder="1" applyAlignment="1">
      <alignment horizontal="center" vertical="center"/>
    </xf>
    <xf numFmtId="0" fontId="47" fillId="20" borderId="155" xfId="0" applyFont="1" applyFill="1" applyBorder="1" applyAlignment="1">
      <alignment horizontal="center" vertical="center"/>
    </xf>
    <xf numFmtId="0" fontId="26" fillId="21" borderId="156" xfId="0" applyFont="1" applyFill="1" applyBorder="1" applyAlignment="1">
      <alignment horizontal="center" vertical="center"/>
    </xf>
    <xf numFmtId="0" fontId="48" fillId="21" borderId="157"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4" borderId="26" xfId="0" applyFill="1" applyBorder="1" applyAlignment="1">
      <alignment horizontal="center" vertical="center" wrapText="1" shrinkToFit="1"/>
    </xf>
    <xf numFmtId="0" fontId="0" fillId="4" borderId="27" xfId="0" applyFill="1" applyBorder="1" applyAlignment="1">
      <alignment horizontal="center" vertical="center" wrapText="1" shrinkToFit="1"/>
    </xf>
    <xf numFmtId="0" fontId="0" fillId="4" borderId="37" xfId="0" applyFill="1" applyBorder="1" applyAlignment="1">
      <alignment horizontal="center" vertical="center" wrapText="1" shrinkToFit="1"/>
    </xf>
    <xf numFmtId="0" fontId="0" fillId="4" borderId="38" xfId="0" applyFill="1" applyBorder="1" applyAlignment="1">
      <alignment horizontal="center" vertical="center" wrapText="1" shrinkToFit="1"/>
    </xf>
    <xf numFmtId="177" fontId="20" fillId="13" borderId="10" xfId="5" applyNumberFormat="1" applyFont="1" applyFill="1" applyBorder="1" applyAlignment="1">
      <alignment horizontal="center" vertical="center"/>
    </xf>
    <xf numFmtId="177" fontId="20" fillId="13" borderId="20" xfId="5" applyNumberFormat="1" applyFont="1" applyFill="1" applyBorder="1" applyAlignment="1">
      <alignment horizontal="center" vertical="center"/>
    </xf>
    <xf numFmtId="177" fontId="20" fillId="13" borderId="11" xfId="5" applyNumberFormat="1"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shrinkToFit="1"/>
    </xf>
    <xf numFmtId="38" fontId="0" fillId="9" borderId="1" xfId="1" applyFont="1" applyFill="1" applyBorder="1" applyAlignment="1" applyProtection="1">
      <alignment horizontal="center" vertical="center"/>
    </xf>
    <xf numFmtId="0" fontId="0" fillId="0" borderId="4" xfId="0" applyBorder="1" applyAlignment="1">
      <alignment horizontal="center" vertical="center" wrapText="1"/>
    </xf>
    <xf numFmtId="181" fontId="20" fillId="13" borderId="26" xfId="5" applyNumberFormat="1" applyFont="1" applyFill="1" applyBorder="1" applyAlignment="1">
      <alignment horizontal="center" vertical="center" wrapText="1"/>
    </xf>
    <xf numFmtId="181" fontId="20" fillId="13" borderId="27" xfId="5" applyNumberFormat="1" applyFont="1" applyFill="1" applyBorder="1" applyAlignment="1">
      <alignment horizontal="center" vertical="center" wrapText="1"/>
    </xf>
    <xf numFmtId="181" fontId="20" fillId="13" borderId="114" xfId="5" applyNumberFormat="1" applyFont="1" applyFill="1" applyBorder="1" applyAlignment="1">
      <alignment horizontal="center" vertical="center" wrapText="1"/>
    </xf>
    <xf numFmtId="181" fontId="20" fillId="13" borderId="107" xfId="5" applyNumberFormat="1" applyFont="1" applyFill="1" applyBorder="1" applyAlignment="1">
      <alignment horizontal="center" vertical="center" wrapText="1"/>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81" fontId="20" fillId="13" borderId="114" xfId="5" applyNumberFormat="1" applyFont="1" applyFill="1" applyBorder="1" applyAlignment="1">
      <alignment horizontal="center" vertical="center"/>
    </xf>
    <xf numFmtId="181" fontId="20" fillId="13" borderId="107" xfId="5" applyNumberFormat="1" applyFont="1" applyFill="1" applyBorder="1" applyAlignment="1">
      <alignment horizontal="center" vertical="center"/>
    </xf>
    <xf numFmtId="181" fontId="20" fillId="13" borderId="37" xfId="5" applyNumberFormat="1" applyFont="1" applyFill="1" applyBorder="1" applyAlignment="1">
      <alignment horizontal="center" vertical="center"/>
    </xf>
    <xf numFmtId="181" fontId="20" fillId="13" borderId="38" xfId="5" applyNumberFormat="1" applyFont="1" applyFill="1" applyBorder="1" applyAlignment="1">
      <alignment horizontal="center" vertical="center"/>
    </xf>
    <xf numFmtId="0" fontId="0" fillId="0" borderId="12" xfId="0" applyBorder="1" applyAlignment="1">
      <alignment horizontal="left" vertical="center" wrapText="1"/>
    </xf>
    <xf numFmtId="0" fontId="0" fillId="0" borderId="123" xfId="0" applyBorder="1" applyAlignment="1">
      <alignment horizontal="left" vertical="center" wrapText="1"/>
    </xf>
    <xf numFmtId="0" fontId="0" fillId="0" borderId="36" xfId="0" applyBorder="1" applyAlignment="1">
      <alignment horizontal="left" vertical="center" wrapText="1"/>
    </xf>
    <xf numFmtId="0" fontId="0" fillId="0" borderId="102" xfId="0" applyBorder="1" applyAlignment="1">
      <alignment horizontal="left" vertical="center" wrapText="1"/>
    </xf>
    <xf numFmtId="0" fontId="0" fillId="0" borderId="103" xfId="0" applyBorder="1" applyAlignment="1">
      <alignment horizontal="left" vertical="center" wrapText="1"/>
    </xf>
    <xf numFmtId="0" fontId="0" fillId="0" borderId="100" xfId="0" applyBorder="1" applyAlignment="1">
      <alignment horizontal="left" vertical="center" wrapText="1"/>
    </xf>
    <xf numFmtId="38" fontId="0" fillId="4" borderId="10" xfId="1" applyFont="1" applyFill="1" applyBorder="1" applyAlignment="1" applyProtection="1">
      <alignment horizontal="center" vertical="center"/>
    </xf>
    <xf numFmtId="38" fontId="0" fillId="4" borderId="20" xfId="1" applyFont="1" applyFill="1" applyBorder="1" applyAlignment="1" applyProtection="1">
      <alignment horizontal="center" vertical="center"/>
    </xf>
    <xf numFmtId="38" fontId="0" fillId="4" borderId="11" xfId="1" applyFont="1" applyFill="1" applyBorder="1" applyAlignment="1" applyProtection="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12" fillId="4" borderId="114"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37" xfId="0" applyFont="1" applyFill="1" applyBorder="1" applyAlignment="1">
      <alignment horizontal="center" vertical="center" shrinkToFit="1"/>
    </xf>
    <xf numFmtId="0" fontId="12" fillId="4" borderId="122" xfId="0" applyFont="1" applyFill="1" applyBorder="1" applyAlignment="1">
      <alignment horizontal="center" vertical="center" shrinkToFit="1"/>
    </xf>
    <xf numFmtId="0" fontId="8" fillId="4" borderId="26" xfId="0" applyFont="1" applyFill="1" applyBorder="1" applyAlignment="1">
      <alignment horizontal="center" vertical="center" wrapText="1"/>
    </xf>
    <xf numFmtId="0" fontId="8" fillId="4" borderId="113"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122" xfId="0" applyFont="1" applyFill="1" applyBorder="1" applyAlignment="1">
      <alignment horizontal="center" vertical="center" wrapText="1"/>
    </xf>
    <xf numFmtId="0" fontId="8" fillId="4" borderId="38" xfId="0" applyFont="1" applyFill="1" applyBorder="1" applyAlignment="1">
      <alignment horizontal="center" vertical="center" wrapText="1"/>
    </xf>
    <xf numFmtId="177" fontId="21" fillId="12" borderId="10" xfId="5" applyNumberFormat="1" applyFont="1" applyFill="1" applyBorder="1" applyAlignment="1">
      <alignment horizontal="center" vertical="center"/>
    </xf>
    <xf numFmtId="177" fontId="21" fillId="12" borderId="20" xfId="5" applyNumberFormat="1" applyFont="1" applyFill="1" applyBorder="1" applyAlignment="1">
      <alignment horizontal="center" vertical="center"/>
    </xf>
    <xf numFmtId="177" fontId="21" fillId="12" borderId="11" xfId="5" applyNumberFormat="1" applyFont="1" applyFill="1" applyBorder="1" applyAlignment="1">
      <alignment horizontal="center" vertical="center"/>
    </xf>
    <xf numFmtId="181" fontId="20" fillId="13" borderId="37" xfId="5" applyNumberFormat="1" applyFont="1" applyFill="1" applyBorder="1" applyAlignment="1">
      <alignment horizontal="center" vertical="center" wrapText="1"/>
    </xf>
    <xf numFmtId="181" fontId="20" fillId="13" borderId="38" xfId="5" applyNumberFormat="1" applyFont="1" applyFill="1" applyBorder="1" applyAlignment="1">
      <alignment horizontal="center" vertical="center" wrapText="1"/>
    </xf>
    <xf numFmtId="0" fontId="8" fillId="4" borderId="26" xfId="0" applyFont="1" applyFill="1" applyBorder="1" applyAlignment="1">
      <alignment horizontal="center" vertical="center" shrinkToFit="1"/>
    </xf>
    <xf numFmtId="0" fontId="8" fillId="4" borderId="113" xfId="0" applyFont="1" applyFill="1" applyBorder="1" applyAlignment="1">
      <alignment horizontal="center" vertical="center" shrinkToFit="1"/>
    </xf>
    <xf numFmtId="0" fontId="8" fillId="4" borderId="37" xfId="0" applyFont="1" applyFill="1" applyBorder="1" applyAlignment="1">
      <alignment horizontal="center" vertical="center" shrinkToFit="1"/>
    </xf>
    <xf numFmtId="0" fontId="8" fillId="4" borderId="122" xfId="0" applyFont="1" applyFill="1" applyBorder="1" applyAlignment="1">
      <alignment horizontal="center" vertical="center" shrinkToFit="1"/>
    </xf>
    <xf numFmtId="0" fontId="22" fillId="4" borderId="26" xfId="0" applyFont="1" applyFill="1" applyBorder="1" applyAlignment="1">
      <alignment horizontal="center" vertical="center" wrapText="1"/>
    </xf>
    <xf numFmtId="0" fontId="22" fillId="4" borderId="113"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2" fillId="4" borderId="122" xfId="0" applyFont="1" applyFill="1" applyBorder="1" applyAlignment="1">
      <alignment horizontal="center" vertical="center" wrapText="1"/>
    </xf>
    <xf numFmtId="0" fontId="22" fillId="4" borderId="38" xfId="0" applyFont="1" applyFill="1" applyBorder="1" applyAlignment="1">
      <alignment horizontal="center" vertical="center" wrapText="1"/>
    </xf>
    <xf numFmtId="177" fontId="20" fillId="13" borderId="37" xfId="5" applyNumberFormat="1" applyFont="1" applyFill="1" applyBorder="1" applyAlignment="1">
      <alignment horizontal="center" vertical="center"/>
    </xf>
    <xf numFmtId="177" fontId="20" fillId="13" borderId="38" xfId="5" applyNumberFormat="1" applyFont="1" applyFill="1" applyBorder="1" applyAlignment="1">
      <alignment horizontal="center" vertical="center"/>
    </xf>
    <xf numFmtId="177" fontId="20" fillId="13" borderId="122" xfId="5" applyNumberFormat="1" applyFont="1" applyFill="1" applyBorder="1" applyAlignment="1">
      <alignment horizontal="center" vertical="center"/>
    </xf>
    <xf numFmtId="177" fontId="20" fillId="13" borderId="114" xfId="5" applyNumberFormat="1" applyFont="1" applyFill="1" applyBorder="1" applyAlignment="1">
      <alignment horizontal="center" vertical="center" wrapText="1"/>
    </xf>
    <xf numFmtId="177" fontId="20" fillId="13" borderId="107" xfId="5" applyNumberFormat="1" applyFont="1" applyFill="1" applyBorder="1" applyAlignment="1">
      <alignment horizontal="center" vertical="center"/>
    </xf>
    <xf numFmtId="177" fontId="20" fillId="13" borderId="114" xfId="5" applyNumberFormat="1" applyFont="1" applyFill="1" applyBorder="1" applyAlignment="1">
      <alignment horizontal="center" vertical="center"/>
    </xf>
    <xf numFmtId="181" fontId="20" fillId="13" borderId="10" xfId="5" applyNumberFormat="1" applyFont="1" applyFill="1" applyBorder="1" applyAlignment="1">
      <alignment horizontal="center" vertical="center"/>
    </xf>
    <xf numFmtId="181" fontId="20" fillId="13" borderId="11" xfId="5" applyNumberFormat="1" applyFont="1" applyFill="1" applyBorder="1" applyAlignment="1">
      <alignment horizontal="center" vertical="center"/>
    </xf>
    <xf numFmtId="181" fontId="20" fillId="13" borderId="27" xfId="5"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63"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181" fontId="20" fillId="13" borderId="26" xfId="5" applyNumberFormat="1" applyFont="1" applyFill="1" applyBorder="1" applyAlignment="1">
      <alignment horizontal="center" vertical="center"/>
    </xf>
    <xf numFmtId="0" fontId="0" fillId="4" borderId="4" xfId="0" applyFill="1" applyBorder="1" applyAlignment="1">
      <alignment horizontal="center" vertical="center"/>
    </xf>
    <xf numFmtId="0" fontId="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177" fontId="20" fillId="13" borderId="26" xfId="5" applyNumberFormat="1" applyFont="1" applyFill="1" applyBorder="1" applyAlignment="1">
      <alignment horizontal="center" vertical="center" wrapText="1"/>
    </xf>
    <xf numFmtId="177" fontId="20" fillId="13" borderId="27" xfId="5"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177" fontId="20" fillId="13" borderId="26" xfId="5" applyNumberFormat="1" applyFont="1" applyFill="1" applyBorder="1" applyAlignment="1">
      <alignment horizontal="center" vertical="center"/>
    </xf>
    <xf numFmtId="0" fontId="49" fillId="6" borderId="42" xfId="0" applyFont="1" applyFill="1" applyBorder="1" applyAlignment="1">
      <alignment horizontal="left" vertical="center" wrapText="1" shrinkToFit="1"/>
    </xf>
    <xf numFmtId="0" fontId="49" fillId="6" borderId="29" xfId="0" applyFont="1" applyFill="1" applyBorder="1" applyAlignment="1">
      <alignment horizontal="left" vertical="center" wrapText="1" shrinkToFit="1"/>
    </xf>
    <xf numFmtId="0" fontId="49" fillId="6" borderId="31" xfId="0" applyFont="1" applyFill="1" applyBorder="1" applyAlignment="1">
      <alignment horizontal="left" vertical="center" wrapText="1" shrinkToFit="1"/>
    </xf>
    <xf numFmtId="177" fontId="51" fillId="9" borderId="158" xfId="5" applyNumberFormat="1" applyFont="1" applyFill="1" applyBorder="1" applyAlignment="1">
      <alignment horizontal="center" vertical="center"/>
    </xf>
    <xf numFmtId="0" fontId="49" fillId="6" borderId="165" xfId="0" applyFont="1" applyFill="1" applyBorder="1" applyAlignment="1">
      <alignment horizontal="left" vertical="center" shrinkToFit="1"/>
    </xf>
    <xf numFmtId="0" fontId="49" fillId="6" borderId="29" xfId="0" applyFont="1" applyFill="1" applyBorder="1" applyAlignment="1">
      <alignment horizontal="left" vertical="center" shrinkToFit="1"/>
    </xf>
    <xf numFmtId="0" fontId="49" fillId="6" borderId="164" xfId="0" applyFont="1" applyFill="1" applyBorder="1" applyAlignment="1">
      <alignment horizontal="left" vertical="center" shrinkToFit="1"/>
    </xf>
    <xf numFmtId="0" fontId="27" fillId="12" borderId="26" xfId="0" applyFont="1" applyFill="1" applyBorder="1" applyAlignment="1">
      <alignment horizontal="center" vertical="center" wrapText="1" shrinkToFit="1"/>
    </xf>
    <xf numFmtId="0" fontId="27" fillId="12" borderId="37" xfId="0" applyFont="1" applyFill="1" applyBorder="1" applyAlignment="1">
      <alignment horizontal="center" vertical="center" wrapText="1" shrinkToFit="1"/>
    </xf>
    <xf numFmtId="0" fontId="49" fillId="6" borderId="2" xfId="0" applyFont="1" applyFill="1" applyBorder="1" applyAlignment="1">
      <alignment horizontal="center" vertical="center" wrapText="1" shrinkToFit="1"/>
    </xf>
    <xf numFmtId="0" fontId="49" fillId="6" borderId="4" xfId="0" applyFont="1" applyFill="1" applyBorder="1" applyAlignment="1">
      <alignment horizontal="center" vertical="center" shrinkToFit="1"/>
    </xf>
    <xf numFmtId="38" fontId="49" fillId="6" borderId="2" xfId="1" applyFont="1" applyFill="1" applyBorder="1" applyAlignment="1" applyProtection="1">
      <alignment horizontal="center" vertical="center"/>
    </xf>
    <xf numFmtId="38" fontId="49" fillId="6" borderId="4" xfId="1" applyFont="1" applyFill="1" applyBorder="1" applyAlignment="1" applyProtection="1">
      <alignment horizontal="center" vertical="center"/>
    </xf>
    <xf numFmtId="0" fontId="27" fillId="12" borderId="35" xfId="0" applyFont="1" applyFill="1" applyBorder="1" applyAlignment="1">
      <alignment horizontal="center" vertical="center" textRotation="255" shrinkToFit="1"/>
    </xf>
    <xf numFmtId="0" fontId="27" fillId="12" borderId="28" xfId="0" applyFont="1" applyFill="1" applyBorder="1" applyAlignment="1">
      <alignment horizontal="center" vertical="center" textRotation="255" shrinkToFit="1"/>
    </xf>
    <xf numFmtId="0" fontId="0" fillId="9" borderId="163" xfId="0" applyFill="1" applyBorder="1" applyAlignment="1">
      <alignment horizontal="center" vertical="center"/>
    </xf>
    <xf numFmtId="0" fontId="27" fillId="12" borderId="28" xfId="0" applyFont="1" applyFill="1" applyBorder="1" applyAlignment="1">
      <alignment horizontal="center" vertical="center" textRotation="255"/>
    </xf>
    <xf numFmtId="0" fontId="53" fillId="12" borderId="28" xfId="0" applyFont="1" applyFill="1" applyBorder="1" applyAlignment="1">
      <alignment horizontal="center" vertical="center" textRotation="255" wrapText="1" shrinkToFit="1"/>
    </xf>
    <xf numFmtId="0" fontId="54" fillId="12" borderId="28" xfId="0" applyFont="1" applyFill="1" applyBorder="1" applyAlignment="1">
      <alignment horizontal="center" vertical="center" textRotation="255" wrapText="1" shrinkToFit="1"/>
    </xf>
    <xf numFmtId="0" fontId="20" fillId="12" borderId="28" xfId="0" applyFont="1" applyFill="1" applyBorder="1" applyAlignment="1">
      <alignment horizontal="center" vertical="center" textRotation="255" wrapText="1" shrinkToFit="1"/>
    </xf>
    <xf numFmtId="0" fontId="55" fillId="12" borderId="28" xfId="0" applyFont="1" applyFill="1" applyBorder="1" applyAlignment="1">
      <alignment horizontal="center" vertical="center" textRotation="255"/>
    </xf>
    <xf numFmtId="0" fontId="56" fillId="12" borderId="28" xfId="0" applyFont="1" applyFill="1" applyBorder="1" applyAlignment="1">
      <alignment horizontal="center" vertical="center" textRotation="255"/>
    </xf>
    <xf numFmtId="0" fontId="33" fillId="12" borderId="28" xfId="0" applyFont="1" applyFill="1" applyBorder="1" applyAlignment="1">
      <alignment horizontal="center" vertical="center" textRotation="255"/>
    </xf>
    <xf numFmtId="0" fontId="53" fillId="12" borderId="160" xfId="0" applyFont="1" applyFill="1" applyBorder="1" applyAlignment="1">
      <alignment horizontal="center" vertical="center" textRotation="255" wrapText="1"/>
    </xf>
    <xf numFmtId="0" fontId="54" fillId="12" borderId="114" xfId="0" applyFont="1" applyFill="1" applyBorder="1" applyAlignment="1">
      <alignment horizontal="center" vertical="center" textRotation="255" wrapText="1"/>
    </xf>
    <xf numFmtId="0" fontId="54" fillId="12" borderId="161" xfId="0" applyFont="1" applyFill="1" applyBorder="1" applyAlignment="1">
      <alignment horizontal="center" vertical="center" textRotation="255" wrapText="1"/>
    </xf>
    <xf numFmtId="0" fontId="20" fillId="12" borderId="160" xfId="0" applyFont="1" applyFill="1" applyBorder="1" applyAlignment="1">
      <alignment horizontal="center" vertical="center" textRotation="255" wrapText="1"/>
    </xf>
    <xf numFmtId="0" fontId="20" fillId="12" borderId="161" xfId="0" applyFont="1" applyFill="1" applyBorder="1" applyAlignment="1">
      <alignment horizontal="center" vertical="center" textRotation="255" wrapText="1"/>
    </xf>
    <xf numFmtId="0" fontId="49" fillId="9" borderId="183" xfId="0" applyFont="1" applyFill="1" applyBorder="1" applyAlignment="1">
      <alignment horizontal="center" vertical="center" wrapText="1"/>
    </xf>
    <xf numFmtId="0" fontId="49" fillId="9" borderId="184" xfId="0" applyFont="1" applyFill="1" applyBorder="1" applyAlignment="1">
      <alignment horizontal="center" vertical="center" wrapText="1"/>
    </xf>
    <xf numFmtId="0" fontId="20" fillId="12" borderId="160" xfId="0" applyFont="1" applyFill="1" applyBorder="1" applyAlignment="1">
      <alignment horizontal="center" vertical="center" textRotation="255"/>
    </xf>
    <xf numFmtId="0" fontId="20" fillId="12" borderId="114" xfId="0" applyFont="1" applyFill="1" applyBorder="1" applyAlignment="1">
      <alignment horizontal="center" vertical="center" textRotation="255"/>
    </xf>
    <xf numFmtId="0" fontId="20" fillId="12" borderId="161" xfId="0" applyFont="1" applyFill="1" applyBorder="1" applyAlignment="1">
      <alignment horizontal="center" vertical="center" textRotation="255"/>
    </xf>
    <xf numFmtId="0" fontId="20" fillId="12" borderId="114" xfId="0" applyFont="1" applyFill="1" applyBorder="1" applyAlignment="1">
      <alignment horizontal="center" vertical="center" textRotation="255" wrapText="1"/>
    </xf>
    <xf numFmtId="181" fontId="0" fillId="9" borderId="28" xfId="1" applyNumberFormat="1" applyFont="1" applyFill="1" applyBorder="1" applyAlignment="1">
      <alignment horizontal="left" vertical="center" shrinkToFit="1"/>
    </xf>
    <xf numFmtId="181" fontId="0" fillId="9" borderId="170" xfId="1" applyNumberFormat="1" applyFont="1" applyFill="1" applyBorder="1" applyAlignment="1">
      <alignment horizontal="left" vertical="center" shrinkToFit="1"/>
    </xf>
    <xf numFmtId="181" fontId="0" fillId="9" borderId="29" xfId="1" applyNumberFormat="1" applyFont="1" applyFill="1" applyBorder="1" applyAlignment="1">
      <alignment horizontal="left" vertical="center" shrinkToFit="1"/>
    </xf>
    <xf numFmtId="181" fontId="0" fillId="9" borderId="30" xfId="1" applyNumberFormat="1" applyFont="1" applyFill="1" applyBorder="1" applyAlignment="1">
      <alignment horizontal="left" vertical="center" shrinkToFit="1"/>
    </xf>
    <xf numFmtId="181" fontId="0" fillId="9" borderId="171" xfId="1" applyNumberFormat="1" applyFont="1" applyFill="1" applyBorder="1" applyAlignment="1">
      <alignment horizontal="left" vertical="center" shrinkToFit="1"/>
    </xf>
    <xf numFmtId="181" fontId="0" fillId="9" borderId="31" xfId="1" applyNumberFormat="1" applyFont="1" applyFill="1" applyBorder="1" applyAlignment="1">
      <alignment horizontal="left" vertical="center" shrinkToFit="1"/>
    </xf>
    <xf numFmtId="0" fontId="0" fillId="9" borderId="1" xfId="0" applyFill="1" applyBorder="1" applyAlignment="1">
      <alignment horizontal="center" vertical="center"/>
    </xf>
    <xf numFmtId="0" fontId="0" fillId="9" borderId="10" xfId="0" applyFill="1" applyBorder="1" applyAlignment="1">
      <alignment horizontal="center" vertical="center"/>
    </xf>
    <xf numFmtId="0" fontId="0" fillId="9" borderId="20" xfId="0" applyFill="1" applyBorder="1" applyAlignment="1">
      <alignment horizontal="center" vertical="center"/>
    </xf>
    <xf numFmtId="0" fontId="0" fillId="9" borderId="11" xfId="0" applyFill="1" applyBorder="1" applyAlignment="1">
      <alignment horizontal="center" vertical="center"/>
    </xf>
    <xf numFmtId="181" fontId="0" fillId="9" borderId="35" xfId="1" applyNumberFormat="1" applyFont="1" applyFill="1" applyBorder="1" applyAlignment="1">
      <alignment horizontal="left" vertical="center" shrinkToFit="1"/>
    </xf>
    <xf numFmtId="181" fontId="0" fillId="9" borderId="169" xfId="1" applyNumberFormat="1" applyFont="1" applyFill="1" applyBorder="1" applyAlignment="1">
      <alignment horizontal="left" vertical="center" shrinkToFit="1"/>
    </xf>
    <xf numFmtId="181" fontId="0" fillId="9" borderId="42" xfId="1" applyNumberFormat="1" applyFont="1" applyFill="1" applyBorder="1" applyAlignment="1">
      <alignment horizontal="left" vertical="center" shrinkToFit="1"/>
    </xf>
    <xf numFmtId="0" fontId="0" fillId="9" borderId="26" xfId="0" applyFill="1" applyBorder="1" applyAlignment="1">
      <alignment horizontal="center" vertical="center"/>
    </xf>
    <xf numFmtId="0" fontId="0" fillId="9" borderId="37" xfId="0" applyFill="1" applyBorder="1" applyAlignment="1">
      <alignment horizontal="center" vertical="center"/>
    </xf>
    <xf numFmtId="0" fontId="0" fillId="9" borderId="113" xfId="0" applyFill="1" applyBorder="1" applyAlignment="1">
      <alignment horizontal="center" vertical="center"/>
    </xf>
    <xf numFmtId="0" fontId="0" fillId="9" borderId="122" xfId="0" applyFill="1" applyBorder="1" applyAlignment="1">
      <alignment horizontal="center" vertical="center"/>
    </xf>
    <xf numFmtId="0" fontId="0" fillId="9" borderId="27" xfId="0" applyFill="1" applyBorder="1" applyAlignment="1">
      <alignment horizontal="center" vertical="center"/>
    </xf>
    <xf numFmtId="0" fontId="0" fillId="9" borderId="38" xfId="0" applyFill="1" applyBorder="1" applyAlignment="1">
      <alignment horizontal="center" vertical="center"/>
    </xf>
    <xf numFmtId="0" fontId="7" fillId="9" borderId="10" xfId="0" applyFont="1" applyFill="1" applyBorder="1" applyAlignment="1">
      <alignment horizontal="center" vertical="center" wrapText="1"/>
    </xf>
    <xf numFmtId="0" fontId="17" fillId="9" borderId="11" xfId="0" applyFont="1" applyFill="1" applyBorder="1" applyAlignment="1">
      <alignment horizontal="center" vertical="center" wrapText="1"/>
    </xf>
    <xf numFmtId="40" fontId="0" fillId="0" borderId="26" xfId="1" applyNumberFormat="1" applyFont="1" applyBorder="1" applyAlignment="1">
      <alignment horizontal="right" vertical="center"/>
    </xf>
    <xf numFmtId="40" fontId="0" fillId="0" borderId="27" xfId="1" applyNumberFormat="1" applyFont="1" applyBorder="1" applyAlignment="1">
      <alignment horizontal="right" vertical="center"/>
    </xf>
    <xf numFmtId="40" fontId="0" fillId="0" borderId="37" xfId="1" applyNumberFormat="1" applyFont="1" applyBorder="1" applyAlignment="1">
      <alignment horizontal="right" vertical="center"/>
    </xf>
    <xf numFmtId="40" fontId="0" fillId="0" borderId="38" xfId="1" applyNumberFormat="1" applyFont="1" applyBorder="1" applyAlignment="1">
      <alignment horizontal="right" vertical="center"/>
    </xf>
    <xf numFmtId="40" fontId="0" fillId="0" borderId="2" xfId="1" applyNumberFormat="1" applyFont="1" applyBorder="1" applyAlignment="1">
      <alignment horizontal="right" vertical="center"/>
    </xf>
    <xf numFmtId="40" fontId="0" fillId="0" borderId="4" xfId="1" applyNumberFormat="1" applyFont="1" applyBorder="1" applyAlignment="1">
      <alignment horizontal="right" vertical="center"/>
    </xf>
    <xf numFmtId="182" fontId="0" fillId="0" borderId="6" xfId="0" applyNumberFormat="1" applyBorder="1" applyAlignment="1">
      <alignment horizontal="right" shrinkToFit="1"/>
    </xf>
    <xf numFmtId="182" fontId="0" fillId="0" borderId="7" xfId="0" applyNumberFormat="1" applyBorder="1" applyAlignment="1">
      <alignment horizontal="right" shrinkToFit="1"/>
    </xf>
    <xf numFmtId="0" fontId="0" fillId="0" borderId="12" xfId="0" applyBorder="1" applyAlignment="1">
      <alignment horizontal="right"/>
    </xf>
    <xf numFmtId="0" fontId="0" fillId="0" borderId="36"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0" fontId="0" fillId="0" borderId="6" xfId="0" applyBorder="1" applyAlignment="1">
      <alignment horizontal="center" vertical="center"/>
    </xf>
    <xf numFmtId="0" fontId="0" fillId="0" borderId="34" xfId="0" applyBorder="1" applyAlignment="1">
      <alignment horizontal="center" vertical="center"/>
    </xf>
    <xf numFmtId="38" fontId="0" fillId="0" borderId="2" xfId="1" applyFont="1" applyBorder="1" applyAlignment="1">
      <alignment horizontal="right" vertical="center"/>
    </xf>
    <xf numFmtId="38" fontId="0" fillId="0" borderId="4" xfId="1" applyFont="1" applyBorder="1" applyAlignment="1">
      <alignment horizontal="right" vertical="center"/>
    </xf>
    <xf numFmtId="0" fontId="58" fillId="0" borderId="179" xfId="0" applyFont="1" applyBorder="1" applyAlignment="1">
      <alignment horizontal="center" vertical="center"/>
    </xf>
    <xf numFmtId="0" fontId="58" fillId="0" borderId="180" xfId="0" applyFont="1" applyBorder="1" applyAlignment="1">
      <alignment horizontal="center" vertical="center"/>
    </xf>
    <xf numFmtId="0" fontId="58" fillId="0" borderId="181" xfId="0" applyFont="1" applyBorder="1" applyAlignment="1">
      <alignment horizontal="center" vertical="center"/>
    </xf>
    <xf numFmtId="0" fontId="58" fillId="0" borderId="182" xfId="0" applyFont="1" applyBorder="1" applyAlignment="1">
      <alignment horizontal="center" vertical="center"/>
    </xf>
    <xf numFmtId="0" fontId="58" fillId="0" borderId="32" xfId="0" applyFont="1" applyBorder="1" applyAlignment="1">
      <alignment horizontal="center" vertical="center"/>
    </xf>
    <xf numFmtId="0" fontId="58" fillId="0" borderId="33" xfId="0" applyFont="1" applyBorder="1" applyAlignment="1">
      <alignment horizontal="center" vertical="center"/>
    </xf>
    <xf numFmtId="0" fontId="0" fillId="9" borderId="1" xfId="0" applyFill="1" applyBorder="1" applyAlignment="1">
      <alignment horizontal="center" vertical="center" wrapText="1"/>
    </xf>
    <xf numFmtId="186" fontId="0" fillId="0" borderId="2" xfId="1" applyNumberFormat="1" applyFont="1" applyBorder="1" applyAlignment="1">
      <alignment horizontal="right" vertical="center"/>
    </xf>
    <xf numFmtId="186" fontId="0" fillId="0" borderId="4" xfId="1" applyNumberFormat="1" applyFont="1" applyBorder="1" applyAlignment="1">
      <alignment horizontal="right" vertical="center"/>
    </xf>
    <xf numFmtId="0" fontId="11" fillId="0" borderId="12" xfId="0" applyFont="1" applyBorder="1" applyAlignment="1">
      <alignment horizontal="left" vertical="center" wrapText="1"/>
    </xf>
    <xf numFmtId="0" fontId="12" fillId="0" borderId="123" xfId="0" applyFont="1" applyBorder="1" applyAlignment="1">
      <alignment horizontal="left" vertical="center" wrapText="1"/>
    </xf>
    <xf numFmtId="0" fontId="12" fillId="0" borderId="36" xfId="0" applyFont="1" applyBorder="1" applyAlignment="1">
      <alignment horizontal="left" vertical="center" wrapText="1"/>
    </xf>
    <xf numFmtId="0" fontId="12" fillId="0" borderId="106" xfId="0" applyFont="1" applyBorder="1" applyAlignment="1">
      <alignment horizontal="left" vertical="center" wrapText="1"/>
    </xf>
    <xf numFmtId="0" fontId="12" fillId="0" borderId="0" xfId="0" applyFont="1" applyAlignment="1">
      <alignment horizontal="left" vertical="center" wrapText="1"/>
    </xf>
    <xf numFmtId="0" fontId="12" fillId="0" borderId="105"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2" fillId="0" borderId="100" xfId="0" applyFont="1" applyBorder="1" applyAlignment="1">
      <alignment horizontal="left"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0" fontId="0" fillId="0" borderId="6" xfId="0" applyBorder="1" applyAlignment="1">
      <alignment horizontal="right" vertical="center" shrinkToFit="1"/>
    </xf>
    <xf numFmtId="0" fontId="0" fillId="0" borderId="7" xfId="0" applyBorder="1" applyAlignment="1">
      <alignment horizontal="right" vertical="center" shrinkToFit="1"/>
    </xf>
    <xf numFmtId="193" fontId="28" fillId="3" borderId="95" xfId="0" applyNumberFormat="1" applyFont="1" applyFill="1" applyBorder="1" applyAlignment="1">
      <alignment horizontal="right" vertical="center"/>
    </xf>
    <xf numFmtId="193" fontId="28" fillId="3" borderId="53" xfId="0" applyNumberFormat="1" applyFont="1" applyFill="1" applyBorder="1" applyAlignment="1">
      <alignment horizontal="right" vertical="center"/>
    </xf>
    <xf numFmtId="191" fontId="28" fillId="9" borderId="0" xfId="0" applyNumberFormat="1" applyFont="1" applyFill="1" applyAlignment="1">
      <alignment horizontal="center" vertical="center"/>
    </xf>
    <xf numFmtId="191" fontId="28" fillId="9" borderId="59" xfId="0" applyNumberFormat="1" applyFont="1" applyFill="1" applyBorder="1" applyAlignment="1">
      <alignment horizontal="center" vertical="center"/>
    </xf>
    <xf numFmtId="183" fontId="28" fillId="10" borderId="98" xfId="0" applyNumberFormat="1" applyFont="1" applyFill="1" applyBorder="1" applyAlignment="1">
      <alignment horizontal="right" vertical="center"/>
    </xf>
    <xf numFmtId="183" fontId="28" fillId="9" borderId="61" xfId="0" applyNumberFormat="1" applyFont="1" applyFill="1" applyBorder="1" applyAlignment="1">
      <alignment horizontal="right" vertical="center"/>
    </xf>
    <xf numFmtId="183" fontId="28" fillId="7" borderId="81" xfId="0" applyNumberFormat="1" applyFont="1" applyFill="1" applyBorder="1" applyAlignment="1">
      <alignment horizontal="right" vertical="center"/>
    </xf>
    <xf numFmtId="183" fontId="28" fillId="2" borderId="49" xfId="0" applyNumberFormat="1" applyFont="1" applyFill="1" applyBorder="1" applyAlignment="1">
      <alignment horizontal="right" vertical="center"/>
    </xf>
    <xf numFmtId="183" fontId="28" fillId="6" borderId="55" xfId="0" applyNumberFormat="1" applyFont="1" applyFill="1" applyBorder="1" applyAlignment="1">
      <alignment horizontal="center" vertical="center" wrapText="1"/>
    </xf>
    <xf numFmtId="183" fontId="28" fillId="6" borderId="56" xfId="0" applyNumberFormat="1" applyFont="1" applyFill="1" applyBorder="1" applyAlignment="1">
      <alignment horizontal="center" vertical="center" wrapText="1"/>
    </xf>
    <xf numFmtId="183" fontId="28" fillId="6" borderId="58" xfId="0" applyNumberFormat="1" applyFont="1" applyFill="1" applyBorder="1" applyAlignment="1">
      <alignment horizontal="center" vertical="center" wrapText="1"/>
    </xf>
    <xf numFmtId="183" fontId="28" fillId="6" borderId="0" xfId="0" applyNumberFormat="1" applyFont="1" applyFill="1" applyAlignment="1">
      <alignment horizontal="center" vertical="center" wrapText="1"/>
    </xf>
    <xf numFmtId="183" fontId="28" fillId="6" borderId="61" xfId="0" applyNumberFormat="1" applyFont="1" applyFill="1" applyBorder="1">
      <alignment vertical="center"/>
    </xf>
    <xf numFmtId="183" fontId="28" fillId="2" borderId="0" xfId="0" applyNumberFormat="1" applyFont="1" applyFill="1" applyAlignment="1">
      <alignment horizontal="center" vertical="center"/>
    </xf>
    <xf numFmtId="0" fontId="58" fillId="0" borderId="16" xfId="0" applyFont="1" applyBorder="1" applyAlignment="1">
      <alignment horizontal="center" vertical="center"/>
    </xf>
    <xf numFmtId="0" fontId="58" fillId="0" borderId="17" xfId="0" applyFont="1" applyBorder="1" applyAlignment="1">
      <alignment horizontal="center" vertical="center"/>
    </xf>
    <xf numFmtId="0" fontId="58" fillId="0" borderId="104" xfId="0" applyFont="1" applyBorder="1" applyAlignment="1">
      <alignment horizontal="center" vertical="center"/>
    </xf>
    <xf numFmtId="0" fontId="58" fillId="0" borderId="19" xfId="0" applyFont="1" applyBorder="1" applyAlignment="1">
      <alignment horizontal="center" vertical="center"/>
    </xf>
    <xf numFmtId="0" fontId="58" fillId="0" borderId="14" xfId="0" applyFont="1" applyBorder="1" applyAlignment="1">
      <alignment horizontal="center" vertical="center"/>
    </xf>
    <xf numFmtId="0" fontId="58" fillId="0" borderId="101" xfId="0" applyFont="1" applyBorder="1" applyAlignment="1">
      <alignment horizontal="center" vertical="center"/>
    </xf>
    <xf numFmtId="183" fontId="59" fillId="0" borderId="102" xfId="0" applyNumberFormat="1" applyFont="1" applyBorder="1" applyAlignment="1">
      <alignment horizontal="left" vertical="center"/>
    </xf>
    <xf numFmtId="0" fontId="28" fillId="0" borderId="103" xfId="0" applyFont="1" applyBorder="1" applyAlignment="1">
      <alignment horizontal="left" vertical="center"/>
    </xf>
    <xf numFmtId="0" fontId="28" fillId="0" borderId="100" xfId="0" applyFont="1" applyBorder="1" applyAlignment="1">
      <alignment horizontal="left" vertical="center"/>
    </xf>
    <xf numFmtId="183" fontId="28" fillId="0" borderId="6" xfId="0" applyNumberFormat="1" applyFont="1" applyBorder="1" applyAlignment="1">
      <alignment horizontal="right" vertical="center"/>
    </xf>
    <xf numFmtId="183" fontId="28" fillId="0" borderId="41" xfId="0" applyNumberFormat="1" applyFont="1" applyBorder="1" applyAlignment="1">
      <alignment horizontal="right" vertical="center"/>
    </xf>
    <xf numFmtId="183" fontId="28" fillId="0" borderId="7" xfId="0" applyNumberFormat="1" applyFont="1" applyBorder="1" applyAlignment="1">
      <alignment horizontal="right" vertical="center"/>
    </xf>
    <xf numFmtId="183" fontId="28" fillId="8" borderId="0" xfId="0" applyNumberFormat="1" applyFont="1" applyFill="1" applyAlignment="1">
      <alignment horizontal="right" vertical="center"/>
    </xf>
    <xf numFmtId="183" fontId="28" fillId="8" borderId="69" xfId="0" applyNumberFormat="1" applyFont="1" applyFill="1" applyBorder="1" applyAlignment="1">
      <alignment horizontal="right" vertical="center"/>
    </xf>
    <xf numFmtId="183" fontId="28" fillId="8" borderId="66" xfId="0" applyNumberFormat="1" applyFont="1" applyFill="1" applyBorder="1" applyAlignment="1">
      <alignment horizontal="right" vertical="center"/>
    </xf>
    <xf numFmtId="183" fontId="28" fillId="6" borderId="56" xfId="0" applyNumberFormat="1" applyFont="1" applyFill="1" applyBorder="1" applyAlignment="1">
      <alignment horizontal="center" vertical="center"/>
    </xf>
    <xf numFmtId="183" fontId="28" fillId="6" borderId="57" xfId="0" applyNumberFormat="1" applyFont="1" applyFill="1" applyBorder="1" applyAlignment="1">
      <alignment horizontal="center" vertical="center"/>
    </xf>
    <xf numFmtId="183" fontId="28" fillId="6" borderId="58" xfId="0" applyNumberFormat="1" applyFont="1" applyFill="1" applyBorder="1" applyAlignment="1">
      <alignment horizontal="center" vertical="center"/>
    </xf>
    <xf numFmtId="183" fontId="28" fillId="6" borderId="0" xfId="0" applyNumberFormat="1" applyFont="1" applyFill="1" applyAlignment="1">
      <alignment horizontal="center" vertical="center"/>
    </xf>
    <xf numFmtId="183" fontId="28" fillId="6" borderId="59" xfId="0" applyNumberFormat="1" applyFont="1" applyFill="1" applyBorder="1" applyAlignment="1">
      <alignment horizontal="center" vertical="center"/>
    </xf>
    <xf numFmtId="183" fontId="28" fillId="6" borderId="61" xfId="0" applyNumberFormat="1" applyFont="1" applyFill="1" applyBorder="1" applyAlignment="1">
      <alignment horizontal="center" vertical="center"/>
    </xf>
    <xf numFmtId="183" fontId="28" fillId="6" borderId="62" xfId="0" applyNumberFormat="1" applyFont="1" applyFill="1" applyBorder="1" applyAlignment="1">
      <alignment horizontal="center" vertical="center"/>
    </xf>
    <xf numFmtId="183" fontId="28" fillId="9" borderId="0" xfId="0" applyNumberFormat="1" applyFont="1" applyFill="1" applyAlignment="1">
      <alignment horizontal="right" vertical="center"/>
    </xf>
    <xf numFmtId="0" fontId="0" fillId="6" borderId="1" xfId="0" applyFill="1" applyBorder="1" applyAlignment="1">
      <alignment horizontal="center" vertical="center" wrapText="1"/>
    </xf>
    <xf numFmtId="0" fontId="10" fillId="6" borderId="1" xfId="4" applyFont="1" applyFill="1" applyBorder="1" applyAlignment="1">
      <alignment horizontal="center" vertical="center"/>
    </xf>
    <xf numFmtId="0" fontId="10" fillId="6" borderId="2" xfId="4" applyFont="1" applyFill="1" applyBorder="1" applyAlignment="1">
      <alignment horizontal="center" vertical="center"/>
    </xf>
    <xf numFmtId="0" fontId="10" fillId="6" borderId="1" xfId="4" applyFont="1"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1" xfId="0" applyFill="1" applyBorder="1" applyAlignment="1">
      <alignment horizontal="center" vertical="center"/>
    </xf>
    <xf numFmtId="0" fontId="10" fillId="6" borderId="2" xfId="4" applyFont="1" applyFill="1" applyBorder="1" applyAlignment="1">
      <alignment horizontal="center" vertical="center" wrapText="1"/>
    </xf>
    <xf numFmtId="0" fontId="10" fillId="6" borderId="3" xfId="4" applyFont="1" applyFill="1" applyBorder="1" applyAlignment="1">
      <alignment horizontal="center" vertical="center" wrapText="1"/>
    </xf>
    <xf numFmtId="0" fontId="10" fillId="6" borderId="4" xfId="4"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1" xfId="0" applyFill="1" applyBorder="1" applyAlignment="1">
      <alignment horizontal="center" vertical="center" shrinkToFit="1"/>
    </xf>
    <xf numFmtId="0" fontId="0" fillId="6" borderId="1" xfId="0" applyFill="1" applyBorder="1" applyAlignment="1">
      <alignment horizontal="center" vertical="center" wrapText="1" shrinkToFi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49" fontId="0" fillId="7" borderId="1" xfId="0" applyNumberFormat="1" applyFill="1" applyBorder="1" applyAlignment="1">
      <alignment horizontal="center" vertical="center" shrinkToFit="1"/>
    </xf>
    <xf numFmtId="0" fontId="33" fillId="18" borderId="1" xfId="0" applyFont="1" applyFill="1" applyBorder="1" applyAlignment="1">
      <alignment horizontal="center" vertical="center" shrinkToFit="1"/>
    </xf>
    <xf numFmtId="0" fontId="33" fillId="18" borderId="2" xfId="0" applyFont="1" applyFill="1" applyBorder="1" applyAlignment="1">
      <alignment horizontal="center" vertical="center" shrinkToFit="1"/>
    </xf>
    <xf numFmtId="49" fontId="57" fillId="18" borderId="26" xfId="0" applyNumberFormat="1" applyFont="1" applyFill="1" applyBorder="1" applyAlignment="1">
      <alignment horizontal="center" vertical="center" shrinkToFit="1"/>
    </xf>
    <xf numFmtId="49" fontId="57" fillId="18" borderId="27" xfId="0" applyNumberFormat="1" applyFont="1" applyFill="1" applyBorder="1" applyAlignment="1">
      <alignment horizontal="center" vertical="center" shrinkToFit="1"/>
    </xf>
    <xf numFmtId="49" fontId="57" fillId="18" borderId="114" xfId="0" applyNumberFormat="1" applyFont="1" applyFill="1" applyBorder="1" applyAlignment="1">
      <alignment horizontal="center" vertical="center" shrinkToFit="1"/>
    </xf>
    <xf numFmtId="49" fontId="57" fillId="18" borderId="107" xfId="0" applyNumberFormat="1" applyFont="1" applyFill="1" applyBorder="1" applyAlignment="1">
      <alignment horizontal="center" vertical="center" shrinkToFit="1"/>
    </xf>
    <xf numFmtId="49" fontId="57" fillId="18" borderId="37" xfId="0" applyNumberFormat="1" applyFont="1" applyFill="1" applyBorder="1" applyAlignment="1">
      <alignment horizontal="center" vertical="center" shrinkToFit="1"/>
    </xf>
    <xf numFmtId="49" fontId="57" fillId="18" borderId="38" xfId="0" applyNumberFormat="1" applyFont="1" applyFill="1" applyBorder="1" applyAlignment="1">
      <alignment horizontal="center" vertical="center" shrinkToFit="1"/>
    </xf>
    <xf numFmtId="181" fontId="57" fillId="18" borderId="27" xfId="0" applyNumberFormat="1" applyFont="1" applyFill="1" applyBorder="1" applyAlignment="1">
      <alignment horizontal="center" vertical="center" wrapText="1"/>
    </xf>
    <xf numFmtId="181" fontId="57" fillId="18" borderId="107" xfId="0" applyNumberFormat="1" applyFont="1" applyFill="1" applyBorder="1" applyAlignment="1">
      <alignment horizontal="center" vertical="center" wrapText="1"/>
    </xf>
    <xf numFmtId="181" fontId="57" fillId="18" borderId="38" xfId="0" applyNumberFormat="1" applyFont="1" applyFill="1" applyBorder="1" applyAlignment="1">
      <alignment horizontal="center" vertical="center" wrapText="1"/>
    </xf>
    <xf numFmtId="0" fontId="0" fillId="24" borderId="2" xfId="0" applyFill="1" applyBorder="1" applyAlignment="1">
      <alignment horizontal="center" vertical="center"/>
    </xf>
    <xf numFmtId="0" fontId="0" fillId="24" borderId="3" xfId="0" applyFill="1" applyBorder="1" applyAlignment="1">
      <alignment horizontal="center" vertical="center"/>
    </xf>
    <xf numFmtId="0" fontId="0" fillId="24" borderId="23" xfId="0" applyFill="1" applyBorder="1" applyAlignment="1">
      <alignment horizontal="center" vertical="center"/>
    </xf>
    <xf numFmtId="49" fontId="57" fillId="23" borderId="26" xfId="0" applyNumberFormat="1" applyFont="1" applyFill="1" applyBorder="1" applyAlignment="1">
      <alignment horizontal="center" vertical="center" shrinkToFit="1"/>
    </xf>
    <xf numFmtId="49" fontId="57" fillId="23" borderId="27" xfId="0" applyNumberFormat="1" applyFont="1" applyFill="1" applyBorder="1" applyAlignment="1">
      <alignment horizontal="center" vertical="center" shrinkToFit="1"/>
    </xf>
    <xf numFmtId="49" fontId="57" fillId="23" borderId="114" xfId="0" applyNumberFormat="1" applyFont="1" applyFill="1" applyBorder="1" applyAlignment="1">
      <alignment horizontal="center" vertical="center" shrinkToFit="1"/>
    </xf>
    <xf numFmtId="49" fontId="57" fillId="23" borderId="107" xfId="0" applyNumberFormat="1" applyFont="1" applyFill="1" applyBorder="1" applyAlignment="1">
      <alignment horizontal="center" vertical="center" shrinkToFit="1"/>
    </xf>
    <xf numFmtId="49" fontId="57" fillId="23" borderId="37" xfId="0" applyNumberFormat="1" applyFont="1" applyFill="1" applyBorder="1" applyAlignment="1">
      <alignment horizontal="center" vertical="center" shrinkToFit="1"/>
    </xf>
    <xf numFmtId="49" fontId="57" fillId="23" borderId="38" xfId="0" applyNumberFormat="1" applyFont="1" applyFill="1" applyBorder="1" applyAlignment="1">
      <alignment horizontal="center" vertical="center" shrinkToFit="1"/>
    </xf>
    <xf numFmtId="49" fontId="0" fillId="24" borderId="1" xfId="0" applyNumberFormat="1" applyFill="1" applyBorder="1" applyAlignment="1">
      <alignment horizontal="center" vertical="center" shrinkToFit="1"/>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23" xfId="0" applyFill="1" applyBorder="1" applyAlignment="1">
      <alignment horizontal="center" vertical="center"/>
    </xf>
    <xf numFmtId="49" fontId="27" fillId="18" borderId="146" xfId="0" applyNumberFormat="1" applyFont="1" applyFill="1" applyBorder="1" applyAlignment="1">
      <alignment horizontal="center" vertical="center" wrapText="1" shrinkToFit="1"/>
    </xf>
    <xf numFmtId="49" fontId="33" fillId="18" borderId="146" xfId="0" applyNumberFormat="1" applyFont="1" applyFill="1" applyBorder="1" applyAlignment="1">
      <alignment horizontal="center" vertical="center" shrinkToFit="1"/>
    </xf>
    <xf numFmtId="49" fontId="33" fillId="18" borderId="151" xfId="0" applyNumberFormat="1" applyFont="1" applyFill="1" applyBorder="1" applyAlignment="1">
      <alignment horizontal="center" vertical="center" shrinkToFit="1"/>
    </xf>
    <xf numFmtId="0" fontId="0" fillId="19" borderId="147" xfId="0" applyFill="1" applyBorder="1" applyAlignment="1">
      <alignment horizontal="center" vertical="center" wrapText="1"/>
    </xf>
    <xf numFmtId="0" fontId="0" fillId="19" borderId="147" xfId="0" applyFill="1" applyBorder="1" applyAlignment="1">
      <alignment horizontal="center" vertical="center"/>
    </xf>
    <xf numFmtId="0" fontId="0" fillId="19" borderId="147" xfId="0" applyFill="1" applyBorder="1" applyAlignment="1">
      <alignment horizontal="center" vertical="center" wrapText="1" shrinkToFit="1"/>
    </xf>
    <xf numFmtId="177" fontId="0" fillId="19" borderId="147" xfId="0" applyNumberFormat="1" applyFill="1" applyBorder="1" applyAlignment="1">
      <alignment horizontal="center" vertical="center" shrinkToFit="1"/>
    </xf>
    <xf numFmtId="0" fontId="0" fillId="7" borderId="147" xfId="0" applyFill="1" applyBorder="1" applyAlignment="1">
      <alignment horizontal="center" vertical="center" wrapText="1" shrinkToFit="1"/>
    </xf>
    <xf numFmtId="0" fontId="0" fillId="7" borderId="146" xfId="0" applyFill="1" applyBorder="1" applyAlignment="1">
      <alignment horizontal="center" vertical="center" wrapText="1" shrinkToFit="1"/>
    </xf>
    <xf numFmtId="0" fontId="28" fillId="20" borderId="2" xfId="0" applyFont="1" applyFill="1" applyBorder="1" applyAlignment="1">
      <alignment horizontal="center" vertical="center"/>
    </xf>
    <xf numFmtId="0" fontId="28" fillId="20" borderId="3" xfId="0" applyFont="1" applyFill="1" applyBorder="1" applyAlignment="1">
      <alignment horizontal="center" vertical="center"/>
    </xf>
    <xf numFmtId="0" fontId="28" fillId="20" borderId="4" xfId="0" applyFont="1" applyFill="1" applyBorder="1" applyAlignment="1">
      <alignment horizontal="center" vertical="center"/>
    </xf>
    <xf numFmtId="49" fontId="32" fillId="16" borderId="127" xfId="0" applyNumberFormat="1" applyFont="1" applyFill="1" applyBorder="1" applyAlignment="1">
      <alignment horizontal="center" vertical="center" shrinkToFit="1"/>
    </xf>
    <xf numFmtId="49" fontId="32" fillId="16" borderId="128" xfId="0" applyNumberFormat="1" applyFont="1" applyFill="1" applyBorder="1" applyAlignment="1">
      <alignment horizontal="center" vertical="center" shrinkToFit="1"/>
    </xf>
    <xf numFmtId="49" fontId="32" fillId="16" borderId="132" xfId="0" applyNumberFormat="1" applyFont="1" applyFill="1" applyBorder="1" applyAlignment="1">
      <alignment horizontal="center" vertical="center" shrinkToFit="1"/>
    </xf>
    <xf numFmtId="49" fontId="32" fillId="16" borderId="133" xfId="0" applyNumberFormat="1" applyFont="1" applyFill="1" applyBorder="1" applyAlignment="1">
      <alignment horizontal="center" vertical="center" shrinkToFit="1"/>
    </xf>
    <xf numFmtId="49" fontId="32" fillId="16" borderId="135" xfId="0" applyNumberFormat="1" applyFont="1" applyFill="1" applyBorder="1" applyAlignment="1">
      <alignment horizontal="center" vertical="center" shrinkToFit="1"/>
    </xf>
    <xf numFmtId="49" fontId="32" fillId="16" borderId="136" xfId="0" applyNumberFormat="1" applyFont="1" applyFill="1" applyBorder="1" applyAlignment="1">
      <alignment horizontal="center" vertical="center" shrinkToFit="1"/>
    </xf>
    <xf numFmtId="0" fontId="0" fillId="0" borderId="118" xfId="0" applyBorder="1" applyAlignment="1">
      <alignment horizontal="center" vertical="center" textRotation="255" wrapText="1"/>
    </xf>
    <xf numFmtId="0" fontId="0" fillId="0" borderId="119" xfId="0" applyBorder="1" applyAlignment="1">
      <alignment horizontal="center" vertical="center" textRotation="255" wrapText="1"/>
    </xf>
    <xf numFmtId="0" fontId="0" fillId="0" borderId="120" xfId="0" applyBorder="1" applyAlignment="1">
      <alignment horizontal="center" vertical="center" textRotation="255" wrapText="1"/>
    </xf>
  </cellXfs>
  <cellStyles count="9">
    <cellStyle name="パーセント" xfId="8" builtinId="5"/>
    <cellStyle name="ハイパーリンク" xfId="7" builtinId="8"/>
    <cellStyle name="桁区切り" xfId="1" builtinId="6"/>
    <cellStyle name="桁区切り 3" xfId="3" xr:uid="{00000000-0005-0000-0000-000003000000}"/>
    <cellStyle name="標準" xfId="0" builtinId="0"/>
    <cellStyle name="標準 2" xfId="2" xr:uid="{00000000-0005-0000-0000-000005000000}"/>
    <cellStyle name="標準 2 2" xfId="4" xr:uid="{00000000-0005-0000-0000-000006000000}"/>
    <cellStyle name="標準 3" xfId="5" xr:uid="{00000000-0005-0000-0000-000007000000}"/>
    <cellStyle name="標準 4" xfId="6" xr:uid="{00000000-0005-0000-0000-000008000000}"/>
  </cellStyles>
  <dxfs count="48">
    <dxf>
      <fill>
        <patternFill>
          <bgColor theme="9" tint="0.79998168889431442"/>
        </patternFill>
      </fill>
    </dxf>
    <dxf>
      <fill>
        <patternFill>
          <bgColor theme="9" tint="-0.499984740745262"/>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8F8F8"/>
      <color rgb="FFCCFFCC"/>
      <color rgb="FFCCFFFF"/>
      <color rgb="FF333300"/>
      <color rgb="FF663300"/>
      <color rgb="FF99FF66"/>
      <color rgb="FFFF9900"/>
      <color rgb="FFFFFFCC"/>
      <color rgb="FF5887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報告書!$F$21</c:f>
              <c:strCache>
                <c:ptCount val="1"/>
                <c:pt idx="0">
                  <c:v>直接効果</c:v>
                </c:pt>
              </c:strCache>
            </c:strRef>
          </c:tx>
          <c:spPr>
            <a:solidFill>
              <a:schemeClr val="tx1"/>
            </a:solidFill>
            <a:ln>
              <a:solidFill>
                <a:schemeClr val="tx1"/>
              </a:solidFill>
            </a:ln>
            <a:effectLst/>
          </c:spPr>
          <c:invertIfNegative val="0"/>
          <c:cat>
            <c:strRef>
              <c:f>報告書!$C$22:$E$41</c:f>
              <c:strCache>
                <c:ptCount val="20"/>
                <c:pt idx="0">
                  <c:v>農林漁業</c:v>
                </c:pt>
                <c:pt idx="1">
                  <c:v>鉱業</c:v>
                </c:pt>
                <c:pt idx="2">
                  <c:v>飲食料品</c:v>
                </c:pt>
                <c:pt idx="3">
                  <c:v>繊維製品</c:v>
                </c:pt>
                <c:pt idx="4">
                  <c:v>パルプ・紙・木製品</c:v>
                </c:pt>
                <c:pt idx="5">
                  <c:v>化学製品</c:v>
                </c:pt>
                <c:pt idx="6">
                  <c:v>石油・石炭製品</c:v>
                </c:pt>
                <c:pt idx="7">
                  <c:v>プラスチック・ゴム</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strCache>
            </c:strRef>
          </c:cat>
          <c:val>
            <c:numRef>
              <c:f>報告書!$F$22:$F$41</c:f>
              <c:numCache>
                <c:formatCode>#,##0_);[Red]\(#,##0\)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0059-4CBD-8B41-3A215D888BA0}"/>
            </c:ext>
          </c:extLst>
        </c:ser>
        <c:ser>
          <c:idx val="1"/>
          <c:order val="1"/>
          <c:tx>
            <c:strRef>
              <c:f>報告書!$G$21</c:f>
              <c:strCache>
                <c:ptCount val="1"/>
                <c:pt idx="0">
                  <c:v>第１次間接効果</c:v>
                </c:pt>
              </c:strCache>
            </c:strRef>
          </c:tx>
          <c:spPr>
            <a:solidFill>
              <a:schemeClr val="bg2">
                <a:lumMod val="50000"/>
              </a:schemeClr>
            </a:solidFill>
            <a:ln>
              <a:solidFill>
                <a:schemeClr val="tx1"/>
              </a:solidFill>
            </a:ln>
            <a:effectLst/>
          </c:spPr>
          <c:invertIfNegative val="0"/>
          <c:cat>
            <c:strRef>
              <c:f>報告書!$C$22:$E$41</c:f>
              <c:strCache>
                <c:ptCount val="20"/>
                <c:pt idx="0">
                  <c:v>農林漁業</c:v>
                </c:pt>
                <c:pt idx="1">
                  <c:v>鉱業</c:v>
                </c:pt>
                <c:pt idx="2">
                  <c:v>飲食料品</c:v>
                </c:pt>
                <c:pt idx="3">
                  <c:v>繊維製品</c:v>
                </c:pt>
                <c:pt idx="4">
                  <c:v>パルプ・紙・木製品</c:v>
                </c:pt>
                <c:pt idx="5">
                  <c:v>化学製品</c:v>
                </c:pt>
                <c:pt idx="6">
                  <c:v>石油・石炭製品</c:v>
                </c:pt>
                <c:pt idx="7">
                  <c:v>プラスチック・ゴム</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strCache>
            </c:strRef>
          </c:cat>
          <c:val>
            <c:numRef>
              <c:f>報告書!$G$22:$G$41</c:f>
              <c:numCache>
                <c:formatCode>#,##0_);[Red]\(#,##0\)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0059-4CBD-8B41-3A215D888BA0}"/>
            </c:ext>
          </c:extLst>
        </c:ser>
        <c:ser>
          <c:idx val="2"/>
          <c:order val="2"/>
          <c:tx>
            <c:strRef>
              <c:f>報告書!$H$21</c:f>
              <c:strCache>
                <c:ptCount val="1"/>
                <c:pt idx="0">
                  <c:v>第２次間接効果</c:v>
                </c:pt>
              </c:strCache>
            </c:strRef>
          </c:tx>
          <c:spPr>
            <a:solidFill>
              <a:schemeClr val="bg1"/>
            </a:solidFill>
            <a:ln>
              <a:solidFill>
                <a:schemeClr val="tx1"/>
              </a:solidFill>
            </a:ln>
            <a:effectLst/>
          </c:spPr>
          <c:invertIfNegative val="0"/>
          <c:cat>
            <c:strRef>
              <c:f>報告書!$C$22:$E$41</c:f>
              <c:strCache>
                <c:ptCount val="20"/>
                <c:pt idx="0">
                  <c:v>農林漁業</c:v>
                </c:pt>
                <c:pt idx="1">
                  <c:v>鉱業</c:v>
                </c:pt>
                <c:pt idx="2">
                  <c:v>飲食料品</c:v>
                </c:pt>
                <c:pt idx="3">
                  <c:v>繊維製品</c:v>
                </c:pt>
                <c:pt idx="4">
                  <c:v>パルプ・紙・木製品</c:v>
                </c:pt>
                <c:pt idx="5">
                  <c:v>化学製品</c:v>
                </c:pt>
                <c:pt idx="6">
                  <c:v>石油・石炭製品</c:v>
                </c:pt>
                <c:pt idx="7">
                  <c:v>プラスチック・ゴム</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strCache>
            </c:strRef>
          </c:cat>
          <c:val>
            <c:numRef>
              <c:f>報告書!$H$22:$H$41</c:f>
              <c:numCache>
                <c:formatCode>#,##0_);[Red]\(#,##0\)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0059-4CBD-8B41-3A215D888BA0}"/>
            </c:ext>
          </c:extLst>
        </c:ser>
        <c:dLbls>
          <c:showLegendKey val="0"/>
          <c:showVal val="0"/>
          <c:showCatName val="0"/>
          <c:showSerName val="0"/>
          <c:showPercent val="0"/>
          <c:showBubbleSize val="0"/>
        </c:dLbls>
        <c:gapWidth val="70"/>
        <c:overlap val="100"/>
        <c:axId val="681864448"/>
        <c:axId val="681866112"/>
      </c:barChart>
      <c:catAx>
        <c:axId val="68186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4140000" spcFirstLastPara="1" vertOverflow="ellipsis" wrap="square" anchor="ctr" anchorCtr="1"/>
          <a:lstStyle/>
          <a:p>
            <a:pPr>
              <a:defRPr sz="700" b="0" i="0" u="none" strike="noStrike" kern="1200" baseline="0">
                <a:solidFill>
                  <a:schemeClr val="tx1"/>
                </a:solidFill>
                <a:latin typeface="+mn-lt"/>
                <a:ea typeface="+mn-ea"/>
                <a:cs typeface="+mn-cs"/>
              </a:defRPr>
            </a:pPr>
            <a:endParaRPr lang="ja-JP"/>
          </a:p>
        </c:txPr>
        <c:crossAx val="681866112"/>
        <c:crosses val="autoZero"/>
        <c:auto val="1"/>
        <c:lblAlgn val="ctr"/>
        <c:lblOffset val="100"/>
        <c:noMultiLvlLbl val="0"/>
      </c:catAx>
      <c:valAx>
        <c:axId val="681866112"/>
        <c:scaling>
          <c:orientation val="minMax"/>
        </c:scaling>
        <c:delete val="0"/>
        <c:axPos val="l"/>
        <c:majorGridlines>
          <c:spPr>
            <a:ln w="9525" cap="flat" cmpd="sng" algn="ctr">
              <a:solidFill>
                <a:schemeClr val="bg2">
                  <a:lumMod val="2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81864448"/>
        <c:crosses val="autoZero"/>
        <c:crossBetween val="between"/>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0" i="0" u="none" strike="noStrike" kern="1200" baseline="0">
                <a:solidFill>
                  <a:schemeClr val="dk1">
                    <a:lumMod val="75000"/>
                    <a:lumOff val="25000"/>
                  </a:schemeClr>
                </a:solidFill>
                <a:latin typeface="+mn-lt"/>
                <a:ea typeface="+mn-ea"/>
                <a:cs typeface="+mn-cs"/>
              </a:defRPr>
            </a:pPr>
            <a:r>
              <a:rPr lang="ja-JP" sz="1600" b="0"/>
              <a:t>参加者の消費額と開催経費の割合</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dk1">
                  <a:tint val="885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0F4-4280-B93E-6463697A2A58}"/>
              </c:ext>
            </c:extLst>
          </c:dPt>
          <c:dPt>
            <c:idx val="1"/>
            <c:bubble3D val="0"/>
            <c:spPr>
              <a:solidFill>
                <a:schemeClr val="dk1">
                  <a:tint val="5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0F4-4280-B93E-6463697A2A5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Data!$AO$29:$AO$30</c:f>
              <c:strCache>
                <c:ptCount val="2"/>
                <c:pt idx="0">
                  <c:v>参加者の消費額</c:v>
                </c:pt>
                <c:pt idx="1">
                  <c:v>開催経費</c:v>
                </c:pt>
              </c:strCache>
            </c:strRef>
          </c:cat>
          <c:val>
            <c:numRef>
              <c:f>Data!$AP$29:$AP$30</c:f>
              <c:numCache>
                <c:formatCode>#,##0_);[Red]\(#,##0\)</c:formatCode>
                <c:ptCount val="2"/>
                <c:pt idx="0">
                  <c:v>0</c:v>
                </c:pt>
                <c:pt idx="1">
                  <c:v>0</c:v>
                </c:pt>
              </c:numCache>
            </c:numRef>
          </c:val>
          <c:extLst>
            <c:ext xmlns:c16="http://schemas.microsoft.com/office/drawing/2014/chart" uri="{C3380CC4-5D6E-409C-BE32-E72D297353CC}">
              <c16:uniqueId val="{00000004-70F4-4280-B93E-6463697A2A5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solidFill>
            <a:schemeClr val="tx1"/>
          </a:solid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dk1">
                    <a:lumMod val="75000"/>
                    <a:lumOff val="25000"/>
                  </a:schemeClr>
                </a:solidFill>
                <a:latin typeface="+mn-lt"/>
                <a:ea typeface="+mn-ea"/>
                <a:cs typeface="+mn-cs"/>
              </a:defRPr>
            </a:pPr>
            <a:r>
              <a:rPr lang="ja-JP" sz="1600" b="0"/>
              <a:t>参加者の消費額の内訳</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mn-lt"/>
              <a:ea typeface="+mn-ea"/>
              <a:cs typeface="+mn-cs"/>
            </a:defRPr>
          </a:pPr>
          <a:endParaRPr lang="ja-JP"/>
        </a:p>
      </c:txPr>
    </c:title>
    <c:autoTitleDeleted val="0"/>
    <c:plotArea>
      <c:layout/>
      <c:pieChart>
        <c:varyColors val="1"/>
        <c:ser>
          <c:idx val="0"/>
          <c:order val="0"/>
          <c:spPr>
            <a:solidFill>
              <a:schemeClr val="tx1"/>
            </a:solidFill>
            <a:ln>
              <a:solidFill>
                <a:schemeClr val="tx1"/>
              </a:solidFill>
            </a:ln>
          </c:spPr>
          <c:dPt>
            <c:idx val="0"/>
            <c:bubble3D val="0"/>
            <c:spPr>
              <a:solidFill>
                <a:schemeClr val="bg1"/>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CB1-4734-8E1F-FDD2AB447E0A}"/>
              </c:ext>
            </c:extLst>
          </c:dPt>
          <c:dPt>
            <c:idx val="1"/>
            <c:bubble3D val="0"/>
            <c:spPr>
              <a:pattFill prst="pct5">
                <a:fgClr>
                  <a:schemeClr val="tx1"/>
                </a:fgClr>
                <a:bgClr>
                  <a:schemeClr val="bg1"/>
                </a:bgClr>
              </a:patt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CCB1-4734-8E1F-FDD2AB447E0A}"/>
              </c:ext>
            </c:extLst>
          </c:dPt>
          <c:dPt>
            <c:idx val="2"/>
            <c:bubble3D val="0"/>
            <c:spPr>
              <a:pattFill prst="wdUpDiag">
                <a:fgClr>
                  <a:schemeClr val="tx1"/>
                </a:fgClr>
                <a:bgClr>
                  <a:schemeClr val="bg1"/>
                </a:bgClr>
              </a:patt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CB1-4734-8E1F-FDD2AB447E0A}"/>
              </c:ext>
            </c:extLst>
          </c:dPt>
          <c:dPt>
            <c:idx val="3"/>
            <c:bubble3D val="0"/>
            <c:spPr>
              <a:pattFill prst="narHorz">
                <a:fgClr>
                  <a:schemeClr val="tx1"/>
                </a:fgClr>
                <a:bgClr>
                  <a:schemeClr val="bg1"/>
                </a:bgClr>
              </a:patt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CCB1-4734-8E1F-FDD2AB447E0A}"/>
              </c:ext>
            </c:extLst>
          </c:dPt>
          <c:dPt>
            <c:idx val="4"/>
            <c:bubble3D val="0"/>
            <c:spPr>
              <a:pattFill prst="dkDnDiag">
                <a:fgClr>
                  <a:schemeClr val="tx1"/>
                </a:fgClr>
                <a:bgClr>
                  <a:schemeClr val="bg1"/>
                </a:bgClr>
              </a:patt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CB1-4734-8E1F-FDD2AB447E0A}"/>
              </c:ext>
            </c:extLst>
          </c:dPt>
          <c:dPt>
            <c:idx val="5"/>
            <c:bubble3D val="0"/>
            <c:spPr>
              <a:solidFill>
                <a:schemeClr val="tx1"/>
              </a:solidFill>
              <a:ln>
                <a:solidFill>
                  <a:schemeClr val="tx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109-450E-BA19-6089838ACE8B}"/>
              </c:ext>
            </c:extLst>
          </c:dPt>
          <c:dLbls>
            <c:dLbl>
              <c:idx val="2"/>
              <c:layout>
                <c:manualLayout>
                  <c:x val="-0.10760065973425156"/>
                  <c:y val="3.171737194008841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CB1-4734-8E1F-FDD2AB447E0A}"/>
                </c:ext>
              </c:extLst>
            </c:dLbl>
            <c:dLbl>
              <c:idx val="3"/>
              <c:layout>
                <c:manualLayout>
                  <c:x val="-9.2431259936256824E-2"/>
                  <c:y val="6.998894802824026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CB1-4734-8E1F-FDD2AB447E0A}"/>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報告書!$C$51:$C$56</c:f>
              <c:strCache>
                <c:ptCount val="6"/>
                <c:pt idx="0">
                  <c:v>交通費</c:v>
                </c:pt>
                <c:pt idx="1">
                  <c:v>飲食費・お土産代</c:v>
                </c:pt>
                <c:pt idx="2">
                  <c:v>イベント・娯楽施設の利用料</c:v>
                </c:pt>
                <c:pt idx="3">
                  <c:v>その他の旅行中の消費</c:v>
                </c:pt>
                <c:pt idx="4">
                  <c:v>宿泊費</c:v>
                </c:pt>
                <c:pt idx="5">
                  <c:v>その他</c:v>
                </c:pt>
              </c:strCache>
            </c:strRef>
          </c:cat>
          <c:val>
            <c:numRef>
              <c:f>報告書!$H$51:$H$56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CB1-4734-8E1F-FDD2AB447E0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4455981423392905"/>
          <c:y val="0.16731606164910814"/>
          <c:w val="0.33799198710939904"/>
          <c:h val="0.725596655266457"/>
        </c:manualLayout>
      </c:layout>
      <c:overlay val="0"/>
      <c:spPr>
        <a:solidFill>
          <a:schemeClr val="lt1">
            <a:lumMod val="95000"/>
            <a:alpha val="39000"/>
          </a:schemeClr>
        </a:solidFill>
        <a:ln>
          <a:solidFill>
            <a:schemeClr val="tx1"/>
          </a:solid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fmlaLink="$I$49" lockText="1"/>
</file>

<file path=xl/ctrlProps/ctrlProp2.xml><?xml version="1.0" encoding="utf-8"?>
<formControlPr xmlns="http://schemas.microsoft.com/office/spreadsheetml/2009/9/main" objectType="CheckBox" fmlaLink="$I$50" lockText="1"/>
</file>

<file path=xl/ctrlProps/ctrlProp3.xml><?xml version="1.0" encoding="utf-8"?>
<formControlPr xmlns="http://schemas.microsoft.com/office/spreadsheetml/2009/9/main" objectType="CheckBox" fmlaLink="$I$51" lockText="1"/>
</file>

<file path=xl/ctrlProps/ctrlProp4.xml><?xml version="1.0" encoding="utf-8"?>
<formControlPr xmlns="http://schemas.microsoft.com/office/spreadsheetml/2009/9/main" objectType="CheckBox" fmlaLink="$I$52" lockText="1"/>
</file>

<file path=xl/ctrlProps/ctrlProp5.xml><?xml version="1.0" encoding="utf-8"?>
<formControlPr xmlns="http://schemas.microsoft.com/office/spreadsheetml/2009/9/main" objectType="CheckBox" fmlaLink="$I$53" lockText="1"/>
</file>

<file path=xl/ctrlProps/ctrlProp6.xml><?xml version="1.0" encoding="utf-8"?>
<formControlPr xmlns="http://schemas.microsoft.com/office/spreadsheetml/2009/9/main" objectType="CheckBox" fmlaLink="$I$54" lockText="1"/>
</file>

<file path=xl/ctrlProps/ctrlProp7.xml><?xml version="1.0" encoding="utf-8"?>
<formControlPr xmlns="http://schemas.microsoft.com/office/spreadsheetml/2009/9/main" objectType="CheckBox" fmlaLink="$I$55" lockText="1"/>
</file>

<file path=xl/ctrlProps/ctrlProp8.xml><?xml version="1.0" encoding="utf-8"?>
<formControlPr xmlns="http://schemas.microsoft.com/office/spreadsheetml/2009/9/main" objectType="CheckBox" fmlaLink="$I$56" lockText="1"/>
</file>

<file path=xl/ctrlProps/ctrlProp9.xml><?xml version="1.0" encoding="utf-8"?>
<formControlPr xmlns="http://schemas.microsoft.com/office/spreadsheetml/2009/9/main" objectType="CheckBox" fmlaLink="$I$57" lockText="1"/>
</file>

<file path=xl/ctrlProps/ctrlProp10.xml><?xml version="1.0" encoding="utf-8"?>
<formControlPr xmlns="http://schemas.microsoft.com/office/spreadsheetml/2009/9/main" objectType="CheckBox" fmlaLink="$I$58" lockText="1"/>
</file>

<file path=xl/ctrlProps/ctrlProp11.xml><?xml version="1.0" encoding="utf-8"?>
<formControlPr xmlns="http://schemas.microsoft.com/office/spreadsheetml/2009/9/main" objectType="CheckBox" fmlaLink="$I$59" lockText="1"/>
</file>

<file path=xl/ctrlProps/ctrlProp12.xml><?xml version="1.0" encoding="utf-8"?>
<formControlPr xmlns="http://schemas.microsoft.com/office/spreadsheetml/2009/9/main" objectType="CheckBox" fmlaLink="$I$60" lockText="1"/>
</file>

<file path=xl/ctrlProps/ctrlProp13.xml><?xml version="1.0" encoding="utf-8"?>
<formControlPr xmlns="http://schemas.microsoft.com/office/spreadsheetml/2009/9/main" objectType="CheckBox" fmlaLink="$I$61" lockText="1"/>
</file>

<file path=xl/ctrlProps/ctrlProp14.xml><?xml version="1.0" encoding="utf-8"?>
<formControlPr xmlns="http://schemas.microsoft.com/office/spreadsheetml/2009/9/main" objectType="CheckBox" fmlaLink="$I$62" lockText="1"/>
</file>

<file path=xl/ctrlProps/ctrlProp15.xml><?xml version="1.0" encoding="utf-8"?>
<formControlPr xmlns="http://schemas.microsoft.com/office/spreadsheetml/2009/9/main" objectType="CheckBox" fmlaLink="$I$63" lockText="1"/>
</file>

<file path=xl/ctrlProps/ctrlProp16.xml><?xml version="1.0" encoding="utf-8"?>
<formControlPr xmlns="http://schemas.microsoft.com/office/spreadsheetml/2009/9/main" objectType="CheckBox" fmlaLink="$I$64" lockText="1"/>
</file>

<file path=xl/ctrlProps/ctrlProp17.xml><?xml version="1.0" encoding="utf-8"?>
<formControlPr xmlns="http://schemas.microsoft.com/office/spreadsheetml/2009/9/main" objectType="CheckBox" fmlaLink="$I$65" lockText="1"/>
</file>

<file path=xl/ctrlProps/ctrlProp18.xml><?xml version="1.0" encoding="utf-8"?>
<formControlPr xmlns="http://schemas.microsoft.com/office/spreadsheetml/2009/9/main" objectType="CheckBox" fmlaLink="$I$66" lockText="1"/>
</file>

<file path=xl/ctrlProps/ctrlProp19.xml><?xml version="1.0" encoding="utf-8"?>
<formControlPr xmlns="http://schemas.microsoft.com/office/spreadsheetml/2009/9/main" objectType="CheckBox" fmlaLink="$I$67" lockText="1"/>
</file>

<file path=xl/ctrlProps/ctrlProp20.xml><?xml version="1.0" encoding="utf-8"?>
<formControlPr xmlns="http://schemas.microsoft.com/office/spreadsheetml/2009/9/main" objectType="CheckBox" fmlaLink="$I$68" lockText="1"/>
</file>

<file path=xl/ctrlProps/ctrlProp21.xml><?xml version="1.0" encoding="utf-8"?>
<formControlPr xmlns="http://schemas.microsoft.com/office/spreadsheetml/2009/9/main" objectType="CheckBox" fmlaLink="$I$69" lockText="1"/>
</file>

<file path=xl/ctrlProps/ctrlProp22.xml><?xml version="1.0" encoding="utf-8"?>
<formControlPr xmlns="http://schemas.microsoft.com/office/spreadsheetml/2009/9/main" objectType="CheckBox" fmlaLink="$I$70" lockText="1"/>
</file>

<file path=xl/ctrlProps/ctrlProp23.xml><?xml version="1.0" encoding="utf-8"?>
<formControlPr xmlns="http://schemas.microsoft.com/office/spreadsheetml/2009/9/main" objectType="CheckBox" fmlaLink="$I$73" lockText="1"/>
</file>

<file path=xl/ctrlProps/ctrlProp24.xml><?xml version="1.0" encoding="utf-8"?>
<formControlPr xmlns="http://schemas.microsoft.com/office/spreadsheetml/2009/9/main" objectType="CheckBox" fmlaLink="$I$74" lockText="1"/>
</file>

<file path=xl/ctrlProps/ctrlProp25.xml><?xml version="1.0" encoding="utf-8"?>
<formControlPr xmlns="http://schemas.microsoft.com/office/spreadsheetml/2009/9/main" objectType="CheckBox" fmlaLink="$I$75" lockText="1"/>
</file>

<file path=xl/ctrlProps/ctrlProp26.xml><?xml version="1.0" encoding="utf-8"?>
<formControlPr xmlns="http://schemas.microsoft.com/office/spreadsheetml/2009/9/main" objectType="CheckBox" fmlaLink="$I$76" lockText="1"/>
</file>

<file path=xl/ctrlProps/ctrlProp27.xml><?xml version="1.0" encoding="utf-8"?>
<formControlPr xmlns="http://schemas.microsoft.com/office/spreadsheetml/2009/9/main" objectType="CheckBox" fmlaLink="$I$77" lockText="1"/>
</file>

<file path=xl/ctrlProps/ctrlProp28.xml><?xml version="1.0" encoding="utf-8"?>
<formControlPr xmlns="http://schemas.microsoft.com/office/spreadsheetml/2009/9/main" objectType="CheckBox" fmlaLink="$I$78" lockText="1"/>
</file>

<file path=xl/ctrlProps/ctrlProp29.xml><?xml version="1.0" encoding="utf-8"?>
<formControlPr xmlns="http://schemas.microsoft.com/office/spreadsheetml/2009/9/main" objectType="CheckBox" fmlaLink="$I$79" lockText="1"/>
</file>

<file path=xl/ctrlProps/ctrlProp30.xml><?xml version="1.0" encoding="utf-8"?>
<formControlPr xmlns="http://schemas.microsoft.com/office/spreadsheetml/2009/9/main" objectType="CheckBox" fmlaLink="$I$80" lockText="1"/>
</file>

<file path=xl/ctrlProps/ctrlProp31.xml><?xml version="1.0" encoding="utf-8"?>
<formControlPr xmlns="http://schemas.microsoft.com/office/spreadsheetml/2009/9/main" objectType="CheckBox" fmlaLink="$I$82" lockText="1"/>
</file>

<file path=xl/ctrlProps/ctrlProp32.xml><?xml version="1.0" encoding="utf-8"?>
<formControlPr xmlns="http://schemas.microsoft.com/office/spreadsheetml/2009/9/main" objectType="CheckBox" fmlaLink="$I$83" lockText="1"/>
</file>

<file path=xl/ctrlProps/ctrlProp33.xml><?xml version="1.0" encoding="utf-8"?>
<formControlPr xmlns="http://schemas.microsoft.com/office/spreadsheetml/2009/9/main" objectType="CheckBox" fmlaLink="$I$85" lockText="1"/>
</file>

<file path=xl/ctrlProps/ctrlProp34.xml><?xml version="1.0" encoding="utf-8"?>
<formControlPr xmlns="http://schemas.microsoft.com/office/spreadsheetml/2009/9/main" objectType="CheckBox" fmlaLink="$I$86" lockText="1"/>
</file>

<file path=xl/ctrlProps/ctrlProp35.xml><?xml version="1.0" encoding="utf-8"?>
<formControlPr xmlns="http://schemas.microsoft.com/office/spreadsheetml/2009/9/main" objectType="CheckBox" fmlaLink="$I$87" lockText="1"/>
</file>

<file path=xl/ctrlProps/ctrlProp36.xml><?xml version="1.0" encoding="utf-8"?>
<formControlPr xmlns="http://schemas.microsoft.com/office/spreadsheetml/2009/9/main" objectType="CheckBox" fmlaLink="$I$88" lockText="1"/>
</file>

<file path=xl/ctrlProps/ctrlProp37.xml><?xml version="1.0" encoding="utf-8"?>
<formControlPr xmlns="http://schemas.microsoft.com/office/spreadsheetml/2009/9/main" objectType="CheckBox" fmlaLink="$I$104" lockText="1"/>
</file>

<file path=xl/ctrlProps/ctrlProp38.xml><?xml version="1.0" encoding="utf-8"?>
<formControlPr xmlns="http://schemas.microsoft.com/office/spreadsheetml/2009/9/main" objectType="CheckBox" fmlaLink="$I$105" lockText="1"/>
</file>

<file path=xl/ctrlProps/ctrlProp39.xml><?xml version="1.0" encoding="utf-8"?>
<formControlPr xmlns="http://schemas.microsoft.com/office/spreadsheetml/2009/9/main" objectType="CheckBox" fmlaLink="$I$106" lockText="1"/>
</file>

<file path=xl/ctrlProps/ctrlProp40.xml><?xml version="1.0" encoding="utf-8"?>
<formControlPr xmlns="http://schemas.microsoft.com/office/spreadsheetml/2009/9/main" objectType="CheckBox" fmlaLink="$I$107" lockText="1"/>
</file>

<file path=xl/ctrlProps/ctrlProp41.xml><?xml version="1.0" encoding="utf-8"?>
<formControlPr xmlns="http://schemas.microsoft.com/office/spreadsheetml/2009/9/main" objectType="CheckBox" fmlaLink="$I$108" lockText="1"/>
</file>

<file path=xl/ctrlProps/ctrlProp42.xml><?xml version="1.0" encoding="utf-8"?>
<formControlPr xmlns="http://schemas.microsoft.com/office/spreadsheetml/2009/9/main" objectType="CheckBox" fmlaLink="$I$109" lockText="1"/>
</file>

<file path=xl/ctrlProps/ctrlProp43.xml><?xml version="1.0" encoding="utf-8"?>
<formControlPr xmlns="http://schemas.microsoft.com/office/spreadsheetml/2009/9/main" objectType="CheckBox" fmlaLink="$I$110" lockText="1"/>
</file>

<file path=xl/ctrlProps/ctrlProp44.xml><?xml version="1.0" encoding="utf-8"?>
<formControlPr xmlns="http://schemas.microsoft.com/office/spreadsheetml/2009/9/main" objectType="CheckBox" fmlaLink="$I$111" lockText="1"/>
</file>

<file path=xl/ctrlProps/ctrlProp45.xml><?xml version="1.0" encoding="utf-8"?>
<formControlPr xmlns="http://schemas.microsoft.com/office/spreadsheetml/2009/9/main" objectType="CheckBox" fmlaLink="$I$112" lockText="1"/>
</file>

<file path=xl/ctrlProps/ctrlProp46.xml><?xml version="1.0" encoding="utf-8"?>
<formControlPr xmlns="http://schemas.microsoft.com/office/spreadsheetml/2009/9/main" objectType="CheckBox" fmlaLink="$I$113" lockText="1"/>
</file>

<file path=xl/ctrlProps/ctrlProp47.xml><?xml version="1.0" encoding="utf-8"?>
<formControlPr xmlns="http://schemas.microsoft.com/office/spreadsheetml/2009/9/main" objectType="CheckBox" fmlaLink="$I$114" lockText="1"/>
</file>

<file path=xl/ctrlProps/ctrlProp48.xml><?xml version="1.0" encoding="utf-8"?>
<formControlPr xmlns="http://schemas.microsoft.com/office/spreadsheetml/2009/9/main" objectType="CheckBox" fmlaLink="$I$115" lockText="1"/>
</file>

<file path=xl/ctrlProps/ctrlProp49.xml><?xml version="1.0" encoding="utf-8"?>
<formControlPr xmlns="http://schemas.microsoft.com/office/spreadsheetml/2009/9/main" objectType="CheckBox" fmlaLink="$I$116" lockText="1"/>
</file>

<file path=xl/ctrlProps/ctrlProp50.xml><?xml version="1.0" encoding="utf-8"?>
<formControlPr xmlns="http://schemas.microsoft.com/office/spreadsheetml/2009/9/main" objectType="CheckBox" fmlaLink="$I$117" lockText="1"/>
</file>

<file path=xl/ctrlProps/ctrlProp51.xml><?xml version="1.0" encoding="utf-8"?>
<formControlPr xmlns="http://schemas.microsoft.com/office/spreadsheetml/2009/9/main" objectType="CheckBox" fmlaLink="$I$118" lockText="1"/>
</file>

<file path=xl/ctrlProps/ctrlProp52.xml><?xml version="1.0" encoding="utf-8"?>
<formControlPr xmlns="http://schemas.microsoft.com/office/spreadsheetml/2009/9/main" objectType="CheckBox" fmlaLink="$I$119" lockText="1"/>
</file>

<file path=xl/ctrlProps/ctrlProp53.xml><?xml version="1.0" encoding="utf-8"?>
<formControlPr xmlns="http://schemas.microsoft.com/office/spreadsheetml/2009/9/main" objectType="CheckBox" fmlaLink="$I$120" lockText="1"/>
</file>

<file path=xl/ctrlProps/ctrlProp54.xml><?xml version="1.0" encoding="utf-8"?>
<formControlPr xmlns="http://schemas.microsoft.com/office/spreadsheetml/2009/9/main" objectType="CheckBox" fmlaLink="$I$121" lockText="1"/>
</file>

<file path=xl/ctrlProps/ctrlProp55.xml><?xml version="1.0" encoding="utf-8"?>
<formControlPr xmlns="http://schemas.microsoft.com/office/spreadsheetml/2009/9/main" objectType="CheckBox" fmlaLink="$I$122" lockText="1"/>
</file>

<file path=xl/ctrlProps/ctrlProp56.xml><?xml version="1.0" encoding="utf-8"?>
<formControlPr xmlns="http://schemas.microsoft.com/office/spreadsheetml/2009/9/main" objectType="CheckBox" fmlaLink="$I$123" lockText="1"/>
</file>

<file path=xl/ctrlProps/ctrlProp57.xml><?xml version="1.0" encoding="utf-8"?>
<formControlPr xmlns="http://schemas.microsoft.com/office/spreadsheetml/2009/9/main" objectType="CheckBox" fmlaLink="$I$124" lockText="1"/>
</file>

<file path=xl/ctrlProps/ctrlProp58.xml><?xml version="1.0" encoding="utf-8"?>
<formControlPr xmlns="http://schemas.microsoft.com/office/spreadsheetml/2009/9/main" objectType="CheckBox" fmlaLink="$I$125" lockText="1"/>
</file>

<file path=xl/ctrlProps/ctrlProp59.xml><?xml version="1.0" encoding="utf-8"?>
<formControlPr xmlns="http://schemas.microsoft.com/office/spreadsheetml/2009/9/main" objectType="CheckBox" fmlaLink="$I$128" lockText="1"/>
</file>

<file path=xl/ctrlProps/ctrlProp60.xml><?xml version="1.0" encoding="utf-8"?>
<formControlPr xmlns="http://schemas.microsoft.com/office/spreadsheetml/2009/9/main" objectType="CheckBox" fmlaLink="$I$129" lockText="1"/>
</file>

<file path=xl/ctrlProps/ctrlProp61.xml><?xml version="1.0" encoding="utf-8"?>
<formControlPr xmlns="http://schemas.microsoft.com/office/spreadsheetml/2009/9/main" objectType="CheckBox" fmlaLink="$I$130" lockText="1"/>
</file>

<file path=xl/ctrlProps/ctrlProp62.xml><?xml version="1.0" encoding="utf-8"?>
<formControlPr xmlns="http://schemas.microsoft.com/office/spreadsheetml/2009/9/main" objectType="CheckBox" fmlaLink="$I$131" lockText="1"/>
</file>

<file path=xl/ctrlProps/ctrlProp63.xml><?xml version="1.0" encoding="utf-8"?>
<formControlPr xmlns="http://schemas.microsoft.com/office/spreadsheetml/2009/9/main" objectType="CheckBox" fmlaLink="$I$132" lockText="1"/>
</file>

<file path=xl/ctrlProps/ctrlProp64.xml><?xml version="1.0" encoding="utf-8"?>
<formControlPr xmlns="http://schemas.microsoft.com/office/spreadsheetml/2009/9/main" objectType="CheckBox" fmlaLink="$I$133" lockText="1"/>
</file>

<file path=xl/ctrlProps/ctrlProp65.xml><?xml version="1.0" encoding="utf-8"?>
<formControlPr xmlns="http://schemas.microsoft.com/office/spreadsheetml/2009/9/main" objectType="CheckBox" fmlaLink="$I$134" lockText="1"/>
</file>

<file path=xl/ctrlProps/ctrlProp66.xml><?xml version="1.0" encoding="utf-8"?>
<formControlPr xmlns="http://schemas.microsoft.com/office/spreadsheetml/2009/9/main" objectType="CheckBox" fmlaLink="$I$135" lockText="1"/>
</file>

<file path=xl/ctrlProps/ctrlProp67.xml><?xml version="1.0" encoding="utf-8"?>
<formControlPr xmlns="http://schemas.microsoft.com/office/spreadsheetml/2009/9/main" objectType="CheckBox" fmlaLink="$I$137" lockText="1"/>
</file>

<file path=xl/ctrlProps/ctrlProp68.xml><?xml version="1.0" encoding="utf-8"?>
<formControlPr xmlns="http://schemas.microsoft.com/office/spreadsheetml/2009/9/main" objectType="CheckBox" fmlaLink="$I$138" lockText="1"/>
</file>

<file path=xl/ctrlProps/ctrlProp69.xml><?xml version="1.0" encoding="utf-8"?>
<formControlPr xmlns="http://schemas.microsoft.com/office/spreadsheetml/2009/9/main" objectType="CheckBox" fmlaLink="$I$140" lockText="1"/>
</file>

<file path=xl/ctrlProps/ctrlProp70.xml><?xml version="1.0" encoding="utf-8"?>
<formControlPr xmlns="http://schemas.microsoft.com/office/spreadsheetml/2009/9/main" objectType="CheckBox" fmlaLink="$I$141" lockText="1"/>
</file>

<file path=xl/ctrlProps/ctrlProp71.xml><?xml version="1.0" encoding="utf-8"?>
<formControlPr xmlns="http://schemas.microsoft.com/office/spreadsheetml/2009/9/main" objectType="CheckBox" fmlaLink="$I$142" lockText="1"/>
</file>

<file path=xl/ctrlProps/ctrlProp72.xml><?xml version="1.0" encoding="utf-8"?>
<formControlPr xmlns="http://schemas.microsoft.com/office/spreadsheetml/2009/9/main" objectType="CheckBox" fmlaLink="$I$143" lockText="1"/>
</file>

<file path=xl/ctrlProps/ctrlProp73.xml><?xml version="1.0" encoding="utf-8"?>
<formControlPr xmlns="http://schemas.microsoft.com/office/spreadsheetml/2009/9/main" objectType="CheckBox" fmlaLink="$I$81" lockText="1"/>
</file>

<file path=xl/ctrlProps/ctrlProp74.xml><?xml version="1.0" encoding="utf-8"?>
<formControlPr xmlns="http://schemas.microsoft.com/office/spreadsheetml/2009/9/main" objectType="CheckBox" fmlaLink="$I$136" lockText="1"/>
</file>

<file path=xl/ctrlProps/ctrlProp75.xml><?xml version="1.0" encoding="utf-8"?>
<formControlPr xmlns="http://schemas.microsoft.com/office/spreadsheetml/2009/9/main" objectType="CheckBox" fmlaLink="$I$84" lockText="1"/>
</file>

<file path=xl/ctrlProps/ctrlProp76.xml><?xml version="1.0" encoding="utf-8"?>
<formControlPr xmlns="http://schemas.microsoft.com/office/spreadsheetml/2009/9/main" objectType="CheckBox" fmlaLink="$I$139" lockText="1"/>
</file>

<file path=xl/ctrlProps/ctrlProp77.xml><?xml version="1.0" encoding="utf-8"?>
<formControlPr xmlns="http://schemas.microsoft.com/office/spreadsheetml/2009/9/main" objectType="CheckBox" fmlaLink="$I$144" lockText="1"/>
</file>

<file path=xl/ctrlProps/ctrlProp78.xml><?xml version="1.0" encoding="utf-8"?>
<formControlPr xmlns="http://schemas.microsoft.com/office/spreadsheetml/2009/9/main" objectType="CheckBox" fmlaLink="$I$72" lockText="1"/>
</file>

<file path=xl/ctrlProps/ctrlProp79.xml><?xml version="1.0" encoding="utf-8"?>
<formControlPr xmlns="http://schemas.microsoft.com/office/spreadsheetml/2009/9/main" objectType="CheckBox" fmlaLink="$I$127" lockText="1"/>
</file>

<file path=xl/drawings/_rels/drawing1.xml.rels><?xml version="1.0" encoding="UTF-8" standalone="yes"?>
<Relationships xmlns="http://schemas.openxmlformats.org/package/2006/relationships"><Relationship Id="rId8" Type="http://schemas.openxmlformats.org/officeDocument/2006/relationships/hyperlink" Target="#Data!B6"/><Relationship Id="rId3" Type="http://schemas.openxmlformats.org/officeDocument/2006/relationships/hyperlink" Target="#&#23450;&#32681;!F5"/><Relationship Id="rId7" Type="http://schemas.openxmlformats.org/officeDocument/2006/relationships/hyperlink" Target="#&#38283;&#20652;&#27874;&#21450;!D6"/><Relationship Id="rId2" Type="http://schemas.openxmlformats.org/officeDocument/2006/relationships/hyperlink" Target="#&#20837;&#21147;&#38283;&#20652;!A2"/><Relationship Id="rId1" Type="http://schemas.openxmlformats.org/officeDocument/2006/relationships/hyperlink" Target="#&#20837;&#21147;&#28040;&#36027;!A2"/><Relationship Id="rId6" Type="http://schemas.openxmlformats.org/officeDocument/2006/relationships/hyperlink" Target="#&#28040;&#36027;&#27874;&#21450;!D6"/><Relationship Id="rId5" Type="http://schemas.openxmlformats.org/officeDocument/2006/relationships/hyperlink" Target="#flow!A2"/><Relationship Id="rId10" Type="http://schemas.openxmlformats.org/officeDocument/2006/relationships/hyperlink" Target="#&#12510;&#12540;&#12472;&#12531;!A6"/><Relationship Id="rId4" Type="http://schemas.openxmlformats.org/officeDocument/2006/relationships/hyperlink" Target="#&#22577;&#21578;&#26360;!A2"/><Relationship Id="rId9" Type="http://schemas.openxmlformats.org/officeDocument/2006/relationships/hyperlink" Target="#&#20418;&#25968;!D6"/></Relationships>
</file>

<file path=xl/drawings/_rels/drawing2.xml.rels><?xml version="1.0" encoding="UTF-8" standalone="yes"?>
<Relationships xmlns="http://schemas.openxmlformats.org/package/2006/relationships"><Relationship Id="rId8" Type="http://schemas.openxmlformats.org/officeDocument/2006/relationships/hyperlink" Target="#Data!B6"/><Relationship Id="rId3" Type="http://schemas.openxmlformats.org/officeDocument/2006/relationships/hyperlink" Target="#&#23450;&#32681;!F5"/><Relationship Id="rId7" Type="http://schemas.openxmlformats.org/officeDocument/2006/relationships/hyperlink" Target="#&#38283;&#20652;&#27874;&#21450;!D6"/><Relationship Id="rId2" Type="http://schemas.openxmlformats.org/officeDocument/2006/relationships/hyperlink" Target="#&#25805;&#20316;&#35500;&#26126;!A2"/><Relationship Id="rId1" Type="http://schemas.openxmlformats.org/officeDocument/2006/relationships/hyperlink" Target="#&#20837;&#21147;&#38283;&#20652;!A2"/><Relationship Id="rId6" Type="http://schemas.openxmlformats.org/officeDocument/2006/relationships/hyperlink" Target="#&#28040;&#36027;&#27874;&#21450;!D6"/><Relationship Id="rId5" Type="http://schemas.openxmlformats.org/officeDocument/2006/relationships/hyperlink" Target="#flow!A2"/><Relationship Id="rId10" Type="http://schemas.openxmlformats.org/officeDocument/2006/relationships/hyperlink" Target="#&#12510;&#12540;&#12472;&#12531;!A6"/><Relationship Id="rId4" Type="http://schemas.openxmlformats.org/officeDocument/2006/relationships/hyperlink" Target="#&#22577;&#21578;&#26360;!A2"/><Relationship Id="rId9" Type="http://schemas.openxmlformats.org/officeDocument/2006/relationships/hyperlink" Target="#&#20418;&#25968;!D6"/></Relationships>
</file>

<file path=xl/drawings/_rels/drawing3.xml.rels><?xml version="1.0" encoding="UTF-8" standalone="yes"?>
<Relationships xmlns="http://schemas.openxmlformats.org/package/2006/relationships"><Relationship Id="rId8" Type="http://schemas.openxmlformats.org/officeDocument/2006/relationships/hyperlink" Target="#&#38283;&#20652;&#27874;&#21450;!D6"/><Relationship Id="rId3" Type="http://schemas.openxmlformats.org/officeDocument/2006/relationships/hyperlink" Target="#&#20837;&#21147;&#28040;&#36027;!A2"/><Relationship Id="rId7" Type="http://schemas.openxmlformats.org/officeDocument/2006/relationships/hyperlink" Target="#&#28040;&#36027;&#27874;&#21450;!D6"/><Relationship Id="rId2" Type="http://schemas.openxmlformats.org/officeDocument/2006/relationships/hyperlink" Target="#&#25805;&#20316;&#35500;&#26126;!A2"/><Relationship Id="rId1" Type="http://schemas.openxmlformats.org/officeDocument/2006/relationships/hyperlink" Target="#&#23450;&#32681;!A5"/><Relationship Id="rId6" Type="http://schemas.openxmlformats.org/officeDocument/2006/relationships/hyperlink" Target="#flow!A2"/><Relationship Id="rId11" Type="http://schemas.openxmlformats.org/officeDocument/2006/relationships/hyperlink" Target="#&#12510;&#12540;&#12472;&#12531;!A6"/><Relationship Id="rId5" Type="http://schemas.openxmlformats.org/officeDocument/2006/relationships/hyperlink" Target="#&#22577;&#21578;&#26360;!A2"/><Relationship Id="rId10" Type="http://schemas.openxmlformats.org/officeDocument/2006/relationships/hyperlink" Target="#&#20418;&#25968;!D6"/><Relationship Id="rId4" Type="http://schemas.openxmlformats.org/officeDocument/2006/relationships/hyperlink" Target="#&#23450;&#32681;!F5"/><Relationship Id="rId9" Type="http://schemas.openxmlformats.org/officeDocument/2006/relationships/hyperlink" Target="#Data!B6"/></Relationships>
</file>

<file path=xl/drawings/_rels/drawing4.xml.rels><?xml version="1.0" encoding="UTF-8" standalone="yes"?>
<Relationships xmlns="http://schemas.openxmlformats.org/package/2006/relationships"><Relationship Id="rId8" Type="http://schemas.openxmlformats.org/officeDocument/2006/relationships/hyperlink" Target="#Data!B6"/><Relationship Id="rId3" Type="http://schemas.openxmlformats.org/officeDocument/2006/relationships/hyperlink" Target="#&#20837;&#21147;&#28040;&#36027;!A2"/><Relationship Id="rId7" Type="http://schemas.openxmlformats.org/officeDocument/2006/relationships/hyperlink" Target="#&#38283;&#20652;&#27874;&#21450;!D6"/><Relationship Id="rId2" Type="http://schemas.openxmlformats.org/officeDocument/2006/relationships/hyperlink" Target="#&#25805;&#20316;&#35500;&#26126;!A2"/><Relationship Id="rId1" Type="http://schemas.openxmlformats.org/officeDocument/2006/relationships/hyperlink" Target="#&#22577;&#21578;&#26360;!A2"/><Relationship Id="rId6" Type="http://schemas.openxmlformats.org/officeDocument/2006/relationships/hyperlink" Target="#&#28040;&#36027;&#27874;&#21450;!D6"/><Relationship Id="rId5" Type="http://schemas.openxmlformats.org/officeDocument/2006/relationships/hyperlink" Target="#flow!A2"/><Relationship Id="rId10" Type="http://schemas.openxmlformats.org/officeDocument/2006/relationships/hyperlink" Target="#&#12510;&#12540;&#12472;&#12531;!A6"/><Relationship Id="rId4" Type="http://schemas.openxmlformats.org/officeDocument/2006/relationships/hyperlink" Target="#&#20837;&#21147;&#38283;&#20652;!A2"/><Relationship Id="rId9" Type="http://schemas.openxmlformats.org/officeDocument/2006/relationships/hyperlink" Target="#&#20418;&#25968;!D6"/></Relationships>
</file>

<file path=xl/drawings/_rels/drawing5.xml.rels><?xml version="1.0" encoding="UTF-8" standalone="yes"?>
<Relationships xmlns="http://schemas.openxmlformats.org/package/2006/relationships"><Relationship Id="rId8" Type="http://schemas.openxmlformats.org/officeDocument/2006/relationships/hyperlink" Target="#&#20837;&#21147;&#38283;&#20652;!A2"/><Relationship Id="rId13" Type="http://schemas.openxmlformats.org/officeDocument/2006/relationships/hyperlink" Target="#&#20418;&#25968;!D6"/><Relationship Id="rId3" Type="http://schemas.openxmlformats.org/officeDocument/2006/relationships/chart" Target="../charts/chart3.xml"/><Relationship Id="rId7" Type="http://schemas.openxmlformats.org/officeDocument/2006/relationships/hyperlink" Target="#&#20837;&#21147;&#28040;&#36027;!A2"/><Relationship Id="rId12" Type="http://schemas.openxmlformats.org/officeDocument/2006/relationships/hyperlink" Target="#Data!B6"/><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25805;&#20316;&#35500;&#26126;!A2"/><Relationship Id="rId11" Type="http://schemas.openxmlformats.org/officeDocument/2006/relationships/hyperlink" Target="#&#38283;&#20652;&#27874;&#21450;!D6"/><Relationship Id="rId5" Type="http://schemas.openxmlformats.org/officeDocument/2006/relationships/hyperlink" Target="#flow!A2"/><Relationship Id="rId10" Type="http://schemas.openxmlformats.org/officeDocument/2006/relationships/hyperlink" Target="#&#28040;&#36027;&#27874;&#21450;!D6"/><Relationship Id="rId4" Type="http://schemas.openxmlformats.org/officeDocument/2006/relationships/hyperlink" Target="#&#25805;&#20316;&#35500;&#26126;!D94"/><Relationship Id="rId9" Type="http://schemas.openxmlformats.org/officeDocument/2006/relationships/hyperlink" Target="#&#23450;&#32681;!F5"/><Relationship Id="rId14" Type="http://schemas.openxmlformats.org/officeDocument/2006/relationships/hyperlink" Target="#&#12510;&#12540;&#12472;&#12531;!A6"/></Relationships>
</file>

<file path=xl/drawings/_rels/drawing6.xml.rels><?xml version="1.0" encoding="UTF-8" standalone="yes"?>
<Relationships xmlns="http://schemas.openxmlformats.org/package/2006/relationships"><Relationship Id="rId8" Type="http://schemas.openxmlformats.org/officeDocument/2006/relationships/hyperlink" Target="#Data!B6"/><Relationship Id="rId3" Type="http://schemas.openxmlformats.org/officeDocument/2006/relationships/hyperlink" Target="#&#20837;&#21147;&#28040;&#36027;!A2"/><Relationship Id="rId7" Type="http://schemas.openxmlformats.org/officeDocument/2006/relationships/hyperlink" Target="#&#38283;&#20652;&#27874;&#21450;!D6"/><Relationship Id="rId2" Type="http://schemas.openxmlformats.org/officeDocument/2006/relationships/hyperlink" Target="#&#25805;&#20316;&#35500;&#26126;!A2"/><Relationship Id="rId1" Type="http://schemas.openxmlformats.org/officeDocument/2006/relationships/hyperlink" Target="#&#28040;&#36027;&#27874;&#21450;!D6"/><Relationship Id="rId6" Type="http://schemas.openxmlformats.org/officeDocument/2006/relationships/hyperlink" Target="#&#22577;&#21578;&#26360;!A2"/><Relationship Id="rId5" Type="http://schemas.openxmlformats.org/officeDocument/2006/relationships/hyperlink" Target="#&#23450;&#32681;!F5"/><Relationship Id="rId10" Type="http://schemas.openxmlformats.org/officeDocument/2006/relationships/hyperlink" Target="#&#12510;&#12540;&#12472;&#12531;!A6"/><Relationship Id="rId4" Type="http://schemas.openxmlformats.org/officeDocument/2006/relationships/hyperlink" Target="#&#20837;&#21147;&#38283;&#20652;!A2"/><Relationship Id="rId9" Type="http://schemas.openxmlformats.org/officeDocument/2006/relationships/hyperlink" Target="#&#20418;&#25968;!D6"/></Relationships>
</file>

<file path=xl/drawings/_rels/drawing7.xml.rels><?xml version="1.0" encoding="UTF-8" standalone="yes"?>
<Relationships xmlns="http://schemas.openxmlformats.org/package/2006/relationships"><Relationship Id="rId8" Type="http://schemas.openxmlformats.org/officeDocument/2006/relationships/hyperlink" Target="#Data!B6"/><Relationship Id="rId3" Type="http://schemas.openxmlformats.org/officeDocument/2006/relationships/hyperlink" Target="#&#20837;&#21147;&#28040;&#36027;!A2"/><Relationship Id="rId7" Type="http://schemas.openxmlformats.org/officeDocument/2006/relationships/hyperlink" Target="#flow!A2"/><Relationship Id="rId2" Type="http://schemas.openxmlformats.org/officeDocument/2006/relationships/hyperlink" Target="#&#25805;&#20316;&#35500;&#26126;!A2"/><Relationship Id="rId1" Type="http://schemas.openxmlformats.org/officeDocument/2006/relationships/hyperlink" Target="#&#38283;&#20652;&#27874;&#21450;!D6"/><Relationship Id="rId6" Type="http://schemas.openxmlformats.org/officeDocument/2006/relationships/hyperlink" Target="#&#22577;&#21578;&#26360;!A2"/><Relationship Id="rId5" Type="http://schemas.openxmlformats.org/officeDocument/2006/relationships/hyperlink" Target="#&#23450;&#32681;!F5"/><Relationship Id="rId10" Type="http://schemas.openxmlformats.org/officeDocument/2006/relationships/hyperlink" Target="#&#12510;&#12540;&#12472;&#12531;!A6"/><Relationship Id="rId4" Type="http://schemas.openxmlformats.org/officeDocument/2006/relationships/hyperlink" Target="#&#20837;&#21147;&#38283;&#20652;!A2"/><Relationship Id="rId9" Type="http://schemas.openxmlformats.org/officeDocument/2006/relationships/hyperlink" Target="#&#20418;&#25968;!D6"/></Relationships>
</file>

<file path=xl/drawings/_rels/drawing8.xml.rels><?xml version="1.0" encoding="UTF-8" standalone="yes"?>
<Relationships xmlns="http://schemas.openxmlformats.org/package/2006/relationships"><Relationship Id="rId8" Type="http://schemas.openxmlformats.org/officeDocument/2006/relationships/hyperlink" Target="#&#28040;&#36027;&#27874;&#21450;!D6"/><Relationship Id="rId3" Type="http://schemas.openxmlformats.org/officeDocument/2006/relationships/hyperlink" Target="#&#20837;&#21147;&#28040;&#36027;!A2"/><Relationship Id="rId7" Type="http://schemas.openxmlformats.org/officeDocument/2006/relationships/hyperlink" Target="#flow!A2"/><Relationship Id="rId2" Type="http://schemas.openxmlformats.org/officeDocument/2006/relationships/hyperlink" Target="#&#25805;&#20316;&#35500;&#26126;!A2"/><Relationship Id="rId1" Type="http://schemas.openxmlformats.org/officeDocument/2006/relationships/hyperlink" Target="#Data!D6"/><Relationship Id="rId6" Type="http://schemas.openxmlformats.org/officeDocument/2006/relationships/hyperlink" Target="#&#22577;&#21578;&#26360;!A2"/><Relationship Id="rId11" Type="http://schemas.openxmlformats.org/officeDocument/2006/relationships/hyperlink" Target="#&#12510;&#12540;&#12472;&#12531;!A6"/><Relationship Id="rId5" Type="http://schemas.openxmlformats.org/officeDocument/2006/relationships/hyperlink" Target="#&#23450;&#32681;!F5"/><Relationship Id="rId10" Type="http://schemas.openxmlformats.org/officeDocument/2006/relationships/hyperlink" Target="#&#20418;&#25968;!D6"/><Relationship Id="rId4" Type="http://schemas.openxmlformats.org/officeDocument/2006/relationships/hyperlink" Target="#&#20837;&#21147;&#38283;&#20652;!A2"/><Relationship Id="rId9" Type="http://schemas.openxmlformats.org/officeDocument/2006/relationships/hyperlink" Target="#Data!B6"/></Relationships>
</file>

<file path=xl/drawings/_rels/drawing9.xml.rels><?xml version="1.0" encoding="UTF-8" standalone="yes"?>
<Relationships xmlns="http://schemas.openxmlformats.org/package/2006/relationships"><Relationship Id="rId8" Type="http://schemas.openxmlformats.org/officeDocument/2006/relationships/hyperlink" Target="#&#28040;&#36027;&#27874;&#21450;!D6"/><Relationship Id="rId3" Type="http://schemas.openxmlformats.org/officeDocument/2006/relationships/hyperlink" Target="#&#20837;&#21147;&#28040;&#36027;!A2"/><Relationship Id="rId7" Type="http://schemas.openxmlformats.org/officeDocument/2006/relationships/hyperlink" Target="#flow!A2"/><Relationship Id="rId2" Type="http://schemas.openxmlformats.org/officeDocument/2006/relationships/hyperlink" Target="#&#25805;&#20316;&#35500;&#26126;!A2"/><Relationship Id="rId1" Type="http://schemas.openxmlformats.org/officeDocument/2006/relationships/hyperlink" Target="#&#20418;&#25968;!D6"/><Relationship Id="rId6" Type="http://schemas.openxmlformats.org/officeDocument/2006/relationships/hyperlink" Target="#&#22577;&#21578;&#26360;!A2"/><Relationship Id="rId5" Type="http://schemas.openxmlformats.org/officeDocument/2006/relationships/hyperlink" Target="#&#23450;&#32681;!F5"/><Relationship Id="rId10" Type="http://schemas.openxmlformats.org/officeDocument/2006/relationships/hyperlink" Target="#&#12510;&#12540;&#12472;&#12531;!A6"/><Relationship Id="rId4" Type="http://schemas.openxmlformats.org/officeDocument/2006/relationships/hyperlink" Target="#&#20837;&#21147;&#38283;&#20652;!A2"/><Relationship Id="rId9" Type="http://schemas.openxmlformats.org/officeDocument/2006/relationships/hyperlink" Target="#&#38283;&#20652;&#27874;&#21450;!D6"/></Relationships>
</file>

<file path=xl/drawings/_rels/drawing10.xml.rels><?xml version="1.0" encoding="UTF-8" standalone="yes"?>
<Relationships xmlns="http://schemas.openxmlformats.org/package/2006/relationships"><Relationship Id="rId8" Type="http://schemas.openxmlformats.org/officeDocument/2006/relationships/hyperlink" Target="#&#28040;&#36027;&#27874;&#21450;!D6"/><Relationship Id="rId3" Type="http://schemas.openxmlformats.org/officeDocument/2006/relationships/hyperlink" Target="#&#20837;&#21147;&#28040;&#36027;!A2"/><Relationship Id="rId7" Type="http://schemas.openxmlformats.org/officeDocument/2006/relationships/hyperlink" Target="#flow!A2"/><Relationship Id="rId2" Type="http://schemas.openxmlformats.org/officeDocument/2006/relationships/hyperlink" Target="#&#25805;&#20316;&#35500;&#26126;!A2"/><Relationship Id="rId1" Type="http://schemas.openxmlformats.org/officeDocument/2006/relationships/hyperlink" Target="#&#12510;&#12540;&#12472;&#12531;!A6"/><Relationship Id="rId6" Type="http://schemas.openxmlformats.org/officeDocument/2006/relationships/hyperlink" Target="#&#22577;&#21578;&#26360;!A2"/><Relationship Id="rId5" Type="http://schemas.openxmlformats.org/officeDocument/2006/relationships/hyperlink" Target="#&#23450;&#32681;!F5"/><Relationship Id="rId10" Type="http://schemas.openxmlformats.org/officeDocument/2006/relationships/hyperlink" Target="#Data!B6"/><Relationship Id="rId4" Type="http://schemas.openxmlformats.org/officeDocument/2006/relationships/hyperlink" Target="#&#20837;&#21147;&#38283;&#20652;!A2"/><Relationship Id="rId9" Type="http://schemas.openxmlformats.org/officeDocument/2006/relationships/hyperlink" Target="#&#38283;&#20652;&#27874;&#21450;!D6"/></Relationships>
</file>

<file path=xl/drawings/_rels/drawing11.xml.rels><?xml version="1.0" encoding="UTF-8" standalone="yes"?>
<Relationships xmlns="http://schemas.openxmlformats.org/package/2006/relationships"><Relationship Id="rId8" Type="http://schemas.openxmlformats.org/officeDocument/2006/relationships/hyperlink" Target="#&#38283;&#20652;&#27874;&#21450;!D6"/><Relationship Id="rId3" Type="http://schemas.openxmlformats.org/officeDocument/2006/relationships/hyperlink" Target="#&#20837;&#21147;&#38283;&#20652;!A2"/><Relationship Id="rId7" Type="http://schemas.openxmlformats.org/officeDocument/2006/relationships/hyperlink" Target="#&#28040;&#36027;&#27874;&#21450;!D6"/><Relationship Id="rId2" Type="http://schemas.openxmlformats.org/officeDocument/2006/relationships/hyperlink" Target="#&#20837;&#21147;&#28040;&#36027;!A2"/><Relationship Id="rId1" Type="http://schemas.openxmlformats.org/officeDocument/2006/relationships/hyperlink" Target="#&#25805;&#20316;&#35500;&#26126;!A2"/><Relationship Id="rId6" Type="http://schemas.openxmlformats.org/officeDocument/2006/relationships/hyperlink" Target="#flow!A2"/><Relationship Id="rId5" Type="http://schemas.openxmlformats.org/officeDocument/2006/relationships/hyperlink" Target="#&#22577;&#21578;&#26360;!A2"/><Relationship Id="rId10" Type="http://schemas.openxmlformats.org/officeDocument/2006/relationships/hyperlink" Target="#&#20418;&#25968;!D6"/><Relationship Id="rId4" Type="http://schemas.openxmlformats.org/officeDocument/2006/relationships/hyperlink" Target="#&#23450;&#32681;!F5"/><Relationship Id="rId9" Type="http://schemas.openxmlformats.org/officeDocument/2006/relationships/hyperlink" Target="#Data!B6"/></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742950</xdr:colOff>
      <xdr:row>0</xdr:row>
      <xdr:rowOff>361950</xdr:rowOff>
    </xdr:to>
    <xdr:sp macro="" textlink="">
      <xdr:nvSpPr>
        <xdr:cNvPr id="14" name="ホームベース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123825" y="0"/>
          <a:ext cx="1295400" cy="361950"/>
        </a:xfrm>
        <a:prstGeom prst="homePlate">
          <a:avLst/>
        </a:prstGeom>
        <a:solidFill>
          <a:srgbClr val="CCFFCC"/>
        </a:solidFill>
        <a:ln w="28575">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4</xdr:col>
      <xdr:colOff>228601</xdr:colOff>
      <xdr:row>0</xdr:row>
      <xdr:rowOff>0</xdr:rowOff>
    </xdr:from>
    <xdr:to>
      <xdr:col>6</xdr:col>
      <xdr:colOff>1</xdr:colOff>
      <xdr:row>0</xdr:row>
      <xdr:rowOff>360000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77341" y="0"/>
          <a:ext cx="777240" cy="360000"/>
        </a:xfrm>
        <a:prstGeom prst="rect">
          <a:avLst/>
        </a:prstGeom>
        <a:solidFill>
          <a:srgbClr val="002060"/>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操作説明</a:t>
          </a:r>
        </a:p>
      </xdr:txBody>
    </xdr:sp>
    <xdr:clientData/>
  </xdr:twoCellAnchor>
  <xdr:twoCellAnchor>
    <xdr:from>
      <xdr:col>6</xdr:col>
      <xdr:colOff>7620</xdr:colOff>
      <xdr:row>0</xdr:row>
      <xdr:rowOff>0</xdr:rowOff>
    </xdr:from>
    <xdr:to>
      <xdr:col>7</xdr:col>
      <xdr:colOff>198120</xdr:colOff>
      <xdr:row>0</xdr:row>
      <xdr:rowOff>360000</xdr:rowOff>
    </xdr:to>
    <xdr:sp macro="" textlink="">
      <xdr:nvSpPr>
        <xdr:cNvPr id="16" name="正方形/長方形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2362200" y="0"/>
          <a:ext cx="80772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入力消費</a:t>
          </a:r>
        </a:p>
      </xdr:txBody>
    </xdr:sp>
    <xdr:clientData/>
  </xdr:twoCellAnchor>
  <xdr:twoCellAnchor>
    <xdr:from>
      <xdr:col>7</xdr:col>
      <xdr:colOff>198120</xdr:colOff>
      <xdr:row>0</xdr:row>
      <xdr:rowOff>0</xdr:rowOff>
    </xdr:from>
    <xdr:to>
      <xdr:col>8</xdr:col>
      <xdr:colOff>350520</xdr:colOff>
      <xdr:row>0</xdr:row>
      <xdr:rowOff>360000</xdr:rowOff>
    </xdr:to>
    <xdr:sp macro="" textlink="">
      <xdr:nvSpPr>
        <xdr:cNvPr id="17" name="正方形/長方形 16">
          <a:hlinkClick xmlns:r="http://schemas.openxmlformats.org/officeDocument/2006/relationships" r:id="rId2"/>
          <a:extLst>
            <a:ext uri="{FF2B5EF4-FFF2-40B4-BE49-F238E27FC236}">
              <a16:creationId xmlns:a16="http://schemas.microsoft.com/office/drawing/2014/main" id="{00000000-0008-0000-0000-000011000000}"/>
            </a:ext>
          </a:extLst>
        </xdr:cNvPr>
        <xdr:cNvSpPr/>
      </xdr:nvSpPr>
      <xdr:spPr>
        <a:xfrm>
          <a:off x="3169920" y="0"/>
          <a:ext cx="76962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入力開催</a:t>
          </a:r>
        </a:p>
      </xdr:txBody>
    </xdr:sp>
    <xdr:clientData/>
  </xdr:twoCellAnchor>
  <xdr:twoCellAnchor>
    <xdr:from>
      <xdr:col>8</xdr:col>
      <xdr:colOff>350521</xdr:colOff>
      <xdr:row>0</xdr:row>
      <xdr:rowOff>0</xdr:rowOff>
    </xdr:from>
    <xdr:to>
      <xdr:col>9</xdr:col>
      <xdr:colOff>411481</xdr:colOff>
      <xdr:row>0</xdr:row>
      <xdr:rowOff>360000</xdr:rowOff>
    </xdr:to>
    <xdr:sp macro="" textlink="">
      <xdr:nvSpPr>
        <xdr:cNvPr id="18" name="正方形/長方形 17">
          <a:hlinkClick xmlns:r="http://schemas.openxmlformats.org/officeDocument/2006/relationships" r:id="rId3"/>
          <a:extLst>
            <a:ext uri="{FF2B5EF4-FFF2-40B4-BE49-F238E27FC236}">
              <a16:creationId xmlns:a16="http://schemas.microsoft.com/office/drawing/2014/main" id="{00000000-0008-0000-0000-000012000000}"/>
            </a:ext>
          </a:extLst>
        </xdr:cNvPr>
        <xdr:cNvSpPr/>
      </xdr:nvSpPr>
      <xdr:spPr>
        <a:xfrm>
          <a:off x="3939541" y="0"/>
          <a:ext cx="67818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9</xdr:col>
      <xdr:colOff>403860</xdr:colOff>
      <xdr:row>0</xdr:row>
      <xdr:rowOff>0</xdr:rowOff>
    </xdr:from>
    <xdr:to>
      <xdr:col>10</xdr:col>
      <xdr:colOff>472440</xdr:colOff>
      <xdr:row>0</xdr:row>
      <xdr:rowOff>360000</xdr:rowOff>
    </xdr:to>
    <xdr:sp macro="" textlink="">
      <xdr:nvSpPr>
        <xdr:cNvPr id="19" name="正方形/長方形 18">
          <a:hlinkClick xmlns:r="http://schemas.openxmlformats.org/officeDocument/2006/relationships" r:id="rId4"/>
          <a:extLst>
            <a:ext uri="{FF2B5EF4-FFF2-40B4-BE49-F238E27FC236}">
              <a16:creationId xmlns:a16="http://schemas.microsoft.com/office/drawing/2014/main" id="{00000000-0008-0000-0000-000013000000}"/>
            </a:ext>
          </a:extLst>
        </xdr:cNvPr>
        <xdr:cNvSpPr/>
      </xdr:nvSpPr>
      <xdr:spPr>
        <a:xfrm>
          <a:off x="4610100" y="0"/>
          <a:ext cx="6858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a:t>
          </a:r>
        </a:p>
      </xdr:txBody>
    </xdr:sp>
    <xdr:clientData/>
  </xdr:twoCellAnchor>
  <xdr:twoCellAnchor>
    <xdr:from>
      <xdr:col>10</xdr:col>
      <xdr:colOff>472441</xdr:colOff>
      <xdr:row>0</xdr:row>
      <xdr:rowOff>0</xdr:rowOff>
    </xdr:from>
    <xdr:to>
      <xdr:col>11</xdr:col>
      <xdr:colOff>495301</xdr:colOff>
      <xdr:row>0</xdr:row>
      <xdr:rowOff>360000</xdr:rowOff>
    </xdr:to>
    <xdr:sp macro="" textlink="">
      <xdr:nvSpPr>
        <xdr:cNvPr id="20" name="正方形/長方形 19">
          <a:hlinkClick xmlns:r="http://schemas.openxmlformats.org/officeDocument/2006/relationships" r:id="rId5"/>
          <a:extLst>
            <a:ext uri="{FF2B5EF4-FFF2-40B4-BE49-F238E27FC236}">
              <a16:creationId xmlns:a16="http://schemas.microsoft.com/office/drawing/2014/main" id="{00000000-0008-0000-0000-000014000000}"/>
            </a:ext>
          </a:extLst>
        </xdr:cNvPr>
        <xdr:cNvSpPr/>
      </xdr:nvSpPr>
      <xdr:spPr>
        <a:xfrm>
          <a:off x="5295901" y="0"/>
          <a:ext cx="64008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solidFill>
                <a:schemeClr val="tx1"/>
              </a:solidFill>
            </a:rPr>
            <a:t>flow</a:t>
          </a:r>
          <a:endParaRPr kumimoji="1" lang="ja-JP" altLang="en-US" sz="1100" b="0">
            <a:solidFill>
              <a:schemeClr val="tx1"/>
            </a:solidFill>
          </a:endParaRPr>
        </a:p>
      </xdr:txBody>
    </xdr:sp>
    <xdr:clientData/>
  </xdr:twoCellAnchor>
  <xdr:twoCellAnchor>
    <xdr:from>
      <xdr:col>11</xdr:col>
      <xdr:colOff>495300</xdr:colOff>
      <xdr:row>0</xdr:row>
      <xdr:rowOff>0</xdr:rowOff>
    </xdr:from>
    <xdr:to>
      <xdr:col>13</xdr:col>
      <xdr:colOff>38100</xdr:colOff>
      <xdr:row>0</xdr:row>
      <xdr:rowOff>360000</xdr:rowOff>
    </xdr:to>
    <xdr:sp macro="" textlink="">
      <xdr:nvSpPr>
        <xdr:cNvPr id="21" name="正方形/長方形 20">
          <a:hlinkClick xmlns:r="http://schemas.openxmlformats.org/officeDocument/2006/relationships" r:id="rId6"/>
          <a:extLst>
            <a:ext uri="{FF2B5EF4-FFF2-40B4-BE49-F238E27FC236}">
              <a16:creationId xmlns:a16="http://schemas.microsoft.com/office/drawing/2014/main" id="{00000000-0008-0000-0000-000015000000}"/>
            </a:ext>
          </a:extLst>
        </xdr:cNvPr>
        <xdr:cNvSpPr/>
      </xdr:nvSpPr>
      <xdr:spPr>
        <a:xfrm>
          <a:off x="5935980" y="0"/>
          <a:ext cx="7772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消費波及</a:t>
          </a:r>
        </a:p>
      </xdr:txBody>
    </xdr:sp>
    <xdr:clientData/>
  </xdr:twoCellAnchor>
  <xdr:twoCellAnchor>
    <xdr:from>
      <xdr:col>13</xdr:col>
      <xdr:colOff>38101</xdr:colOff>
      <xdr:row>0</xdr:row>
      <xdr:rowOff>0</xdr:rowOff>
    </xdr:from>
    <xdr:to>
      <xdr:col>14</xdr:col>
      <xdr:colOff>220981</xdr:colOff>
      <xdr:row>0</xdr:row>
      <xdr:rowOff>360000</xdr:rowOff>
    </xdr:to>
    <xdr:sp macro="" textlink="">
      <xdr:nvSpPr>
        <xdr:cNvPr id="22" name="正方形/長方形 21">
          <a:hlinkClick xmlns:r="http://schemas.openxmlformats.org/officeDocument/2006/relationships" r:id="rId7"/>
          <a:extLst>
            <a:ext uri="{FF2B5EF4-FFF2-40B4-BE49-F238E27FC236}">
              <a16:creationId xmlns:a16="http://schemas.microsoft.com/office/drawing/2014/main" id="{00000000-0008-0000-0000-000016000000}"/>
            </a:ext>
          </a:extLst>
        </xdr:cNvPr>
        <xdr:cNvSpPr/>
      </xdr:nvSpPr>
      <xdr:spPr>
        <a:xfrm>
          <a:off x="6713221" y="0"/>
          <a:ext cx="8001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開催波及</a:t>
          </a:r>
        </a:p>
      </xdr:txBody>
    </xdr:sp>
    <xdr:clientData/>
  </xdr:twoCellAnchor>
  <xdr:twoCellAnchor>
    <xdr:from>
      <xdr:col>14</xdr:col>
      <xdr:colOff>213360</xdr:colOff>
      <xdr:row>0</xdr:row>
      <xdr:rowOff>0</xdr:rowOff>
    </xdr:from>
    <xdr:to>
      <xdr:col>15</xdr:col>
      <xdr:colOff>335280</xdr:colOff>
      <xdr:row>0</xdr:row>
      <xdr:rowOff>360000</xdr:rowOff>
    </xdr:to>
    <xdr:sp macro="" textlink="">
      <xdr:nvSpPr>
        <xdr:cNvPr id="23" name="正方形/長方形 22">
          <a:hlinkClick xmlns:r="http://schemas.openxmlformats.org/officeDocument/2006/relationships" r:id="rId8"/>
          <a:extLst>
            <a:ext uri="{FF2B5EF4-FFF2-40B4-BE49-F238E27FC236}">
              <a16:creationId xmlns:a16="http://schemas.microsoft.com/office/drawing/2014/main" id="{00000000-0008-0000-0000-000017000000}"/>
            </a:ext>
          </a:extLst>
        </xdr:cNvPr>
        <xdr:cNvSpPr/>
      </xdr:nvSpPr>
      <xdr:spPr>
        <a:xfrm>
          <a:off x="7505700" y="0"/>
          <a:ext cx="7391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15</xdr:col>
      <xdr:colOff>327661</xdr:colOff>
      <xdr:row>0</xdr:row>
      <xdr:rowOff>0</xdr:rowOff>
    </xdr:from>
    <xdr:to>
      <xdr:col>16</xdr:col>
      <xdr:colOff>472441</xdr:colOff>
      <xdr:row>0</xdr:row>
      <xdr:rowOff>360000</xdr:rowOff>
    </xdr:to>
    <xdr:sp macro="" textlink="">
      <xdr:nvSpPr>
        <xdr:cNvPr id="24" name="正方形/長方形 23">
          <a:hlinkClick xmlns:r="http://schemas.openxmlformats.org/officeDocument/2006/relationships" r:id="rId9"/>
          <a:extLst>
            <a:ext uri="{FF2B5EF4-FFF2-40B4-BE49-F238E27FC236}">
              <a16:creationId xmlns:a16="http://schemas.microsoft.com/office/drawing/2014/main" id="{00000000-0008-0000-0000-000018000000}"/>
            </a:ext>
          </a:extLst>
        </xdr:cNvPr>
        <xdr:cNvSpPr/>
      </xdr:nvSpPr>
      <xdr:spPr>
        <a:xfrm>
          <a:off x="8237221" y="0"/>
          <a:ext cx="76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16</xdr:col>
      <xdr:colOff>464820</xdr:colOff>
      <xdr:row>0</xdr:row>
      <xdr:rowOff>0</xdr:rowOff>
    </xdr:from>
    <xdr:to>
      <xdr:col>18</xdr:col>
      <xdr:colOff>3330</xdr:colOff>
      <xdr:row>0</xdr:row>
      <xdr:rowOff>360000</xdr:rowOff>
    </xdr:to>
    <xdr:sp macro="" textlink="">
      <xdr:nvSpPr>
        <xdr:cNvPr id="25" name="正方形/長方形 24">
          <a:hlinkClick xmlns:r="http://schemas.openxmlformats.org/officeDocument/2006/relationships" r:id="rId10"/>
          <a:extLst>
            <a:ext uri="{FF2B5EF4-FFF2-40B4-BE49-F238E27FC236}">
              <a16:creationId xmlns:a16="http://schemas.microsoft.com/office/drawing/2014/main" id="{00000000-0008-0000-0000-000019000000}"/>
            </a:ext>
          </a:extLst>
        </xdr:cNvPr>
        <xdr:cNvSpPr/>
      </xdr:nvSpPr>
      <xdr:spPr>
        <a:xfrm>
          <a:off x="8991600" y="0"/>
          <a:ext cx="77295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マージン</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9</xdr:col>
          <xdr:colOff>95250</xdr:colOff>
          <xdr:row>49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9</xdr:col>
          <xdr:colOff>95250</xdr:colOff>
          <xdr:row>50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9</xdr:col>
          <xdr:colOff>95250</xdr:colOff>
          <xdr:row>51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9</xdr:col>
          <xdr:colOff>95250</xdr:colOff>
          <xdr:row>52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9</xdr:col>
          <xdr:colOff>95250</xdr:colOff>
          <xdr:row>53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9</xdr:col>
          <xdr:colOff>95250</xdr:colOff>
          <xdr:row>54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0</xdr:rowOff>
        </xdr:from>
        <xdr:to>
          <xdr:col>9</xdr:col>
          <xdr:colOff>95250</xdr:colOff>
          <xdr:row>55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9</xdr:col>
          <xdr:colOff>95250</xdr:colOff>
          <xdr:row>56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9</xdr:col>
          <xdr:colOff>95250</xdr:colOff>
          <xdr:row>57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9</xdr:col>
          <xdr:colOff>95250</xdr:colOff>
          <xdr:row>58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9</xdr:col>
          <xdr:colOff>95250</xdr:colOff>
          <xdr:row>59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9</xdr:col>
          <xdr:colOff>95250</xdr:colOff>
          <xdr:row>60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0</xdr:rowOff>
        </xdr:from>
        <xdr:to>
          <xdr:col>9</xdr:col>
          <xdr:colOff>95250</xdr:colOff>
          <xdr:row>61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9</xdr:col>
          <xdr:colOff>95250</xdr:colOff>
          <xdr:row>62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9</xdr:col>
          <xdr:colOff>95250</xdr:colOff>
          <xdr:row>63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9</xdr:col>
          <xdr:colOff>95250</xdr:colOff>
          <xdr:row>64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9</xdr:col>
          <xdr:colOff>95250</xdr:colOff>
          <xdr:row>65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9</xdr:col>
          <xdr:colOff>95250</xdr:colOff>
          <xdr:row>66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0</xdr:rowOff>
        </xdr:from>
        <xdr:to>
          <xdr:col>9</xdr:col>
          <xdr:colOff>95250</xdr:colOff>
          <xdr:row>67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0</xdr:rowOff>
        </xdr:from>
        <xdr:to>
          <xdr:col>9</xdr:col>
          <xdr:colOff>95250</xdr:colOff>
          <xdr:row>68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0</xdr:rowOff>
        </xdr:from>
        <xdr:to>
          <xdr:col>9</xdr:col>
          <xdr:colOff>95250</xdr:colOff>
          <xdr:row>69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9</xdr:col>
          <xdr:colOff>95250</xdr:colOff>
          <xdr:row>70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9</xdr:col>
          <xdr:colOff>95250</xdr:colOff>
          <xdr:row>73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9</xdr:col>
          <xdr:colOff>95250</xdr:colOff>
          <xdr:row>74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9</xdr:col>
          <xdr:colOff>95250</xdr:colOff>
          <xdr:row>75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0</xdr:rowOff>
        </xdr:from>
        <xdr:to>
          <xdr:col>9</xdr:col>
          <xdr:colOff>95250</xdr:colOff>
          <xdr:row>76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9</xdr:col>
          <xdr:colOff>95250</xdr:colOff>
          <xdr:row>77</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9</xdr:col>
          <xdr:colOff>95250</xdr:colOff>
          <xdr:row>78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9</xdr:col>
          <xdr:colOff>95250</xdr:colOff>
          <xdr:row>79</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9</xdr:col>
          <xdr:colOff>95250</xdr:colOff>
          <xdr:row>80</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9</xdr:col>
          <xdr:colOff>95250</xdr:colOff>
          <xdr:row>82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9</xdr:col>
          <xdr:colOff>95250</xdr:colOff>
          <xdr:row>83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9</xdr:col>
          <xdr:colOff>95250</xdr:colOff>
          <xdr:row>85</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9</xdr:col>
          <xdr:colOff>95250</xdr:colOff>
          <xdr:row>86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0</xdr:rowOff>
        </xdr:from>
        <xdr:to>
          <xdr:col>9</xdr:col>
          <xdr:colOff>95250</xdr:colOff>
          <xdr:row>87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0</xdr:rowOff>
        </xdr:from>
        <xdr:to>
          <xdr:col>9</xdr:col>
          <xdr:colOff>95250</xdr:colOff>
          <xdr:row>88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103</xdr:row>
          <xdr:rowOff>0</xdr:rowOff>
        </xdr:from>
        <xdr:to>
          <xdr:col>9</xdr:col>
          <xdr:colOff>95250</xdr:colOff>
          <xdr:row>104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104</xdr:row>
          <xdr:rowOff>0</xdr:rowOff>
        </xdr:from>
        <xdr:to>
          <xdr:col>9</xdr:col>
          <xdr:colOff>95250</xdr:colOff>
          <xdr:row>105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9</xdr:col>
          <xdr:colOff>95250</xdr:colOff>
          <xdr:row>106</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106</xdr:row>
          <xdr:rowOff>0</xdr:rowOff>
        </xdr:from>
        <xdr:to>
          <xdr:col>9</xdr:col>
          <xdr:colOff>95250</xdr:colOff>
          <xdr:row>107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0</xdr:rowOff>
        </xdr:from>
        <xdr:to>
          <xdr:col>9</xdr:col>
          <xdr:colOff>95250</xdr:colOff>
          <xdr:row>108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0</xdr:rowOff>
        </xdr:from>
        <xdr:to>
          <xdr:col>9</xdr:col>
          <xdr:colOff>95250</xdr:colOff>
          <xdr:row>109</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0</xdr:rowOff>
        </xdr:from>
        <xdr:to>
          <xdr:col>9</xdr:col>
          <xdr:colOff>95250</xdr:colOff>
          <xdr:row>110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110</xdr:row>
          <xdr:rowOff>0</xdr:rowOff>
        </xdr:from>
        <xdr:to>
          <xdr:col>9</xdr:col>
          <xdr:colOff>95250</xdr:colOff>
          <xdr:row>111</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111</xdr:row>
          <xdr:rowOff>0</xdr:rowOff>
        </xdr:from>
        <xdr:to>
          <xdr:col>9</xdr:col>
          <xdr:colOff>95250</xdr:colOff>
          <xdr:row>112</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0</xdr:rowOff>
        </xdr:from>
        <xdr:to>
          <xdr:col>9</xdr:col>
          <xdr:colOff>95250</xdr:colOff>
          <xdr:row>113</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113</xdr:row>
          <xdr:rowOff>0</xdr:rowOff>
        </xdr:from>
        <xdr:to>
          <xdr:col>9</xdr:col>
          <xdr:colOff>95250</xdr:colOff>
          <xdr:row>114</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114</xdr:row>
          <xdr:rowOff>0</xdr:rowOff>
        </xdr:from>
        <xdr:to>
          <xdr:col>9</xdr:col>
          <xdr:colOff>95250</xdr:colOff>
          <xdr:row>115</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115</xdr:row>
          <xdr:rowOff>0</xdr:rowOff>
        </xdr:from>
        <xdr:to>
          <xdr:col>9</xdr:col>
          <xdr:colOff>95250</xdr:colOff>
          <xdr:row>116</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116</xdr:row>
          <xdr:rowOff>0</xdr:rowOff>
        </xdr:from>
        <xdr:to>
          <xdr:col>9</xdr:col>
          <xdr:colOff>95250</xdr:colOff>
          <xdr:row>117</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117</xdr:row>
          <xdr:rowOff>0</xdr:rowOff>
        </xdr:from>
        <xdr:to>
          <xdr:col>9</xdr:col>
          <xdr:colOff>95250</xdr:colOff>
          <xdr:row>118</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0</xdr:rowOff>
        </xdr:from>
        <xdr:to>
          <xdr:col>9</xdr:col>
          <xdr:colOff>95250</xdr:colOff>
          <xdr:row>119</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119</xdr:row>
          <xdr:rowOff>0</xdr:rowOff>
        </xdr:from>
        <xdr:to>
          <xdr:col>9</xdr:col>
          <xdr:colOff>95250</xdr:colOff>
          <xdr:row>120</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120</xdr:row>
          <xdr:rowOff>0</xdr:rowOff>
        </xdr:from>
        <xdr:to>
          <xdr:col>9</xdr:col>
          <xdr:colOff>95250</xdr:colOff>
          <xdr:row>121</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0</xdr:rowOff>
        </xdr:from>
        <xdr:to>
          <xdr:col>9</xdr:col>
          <xdr:colOff>95250</xdr:colOff>
          <xdr:row>122</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0</xdr:rowOff>
        </xdr:from>
        <xdr:to>
          <xdr:col>9</xdr:col>
          <xdr:colOff>95250</xdr:colOff>
          <xdr:row>123</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123</xdr:row>
          <xdr:rowOff>0</xdr:rowOff>
        </xdr:from>
        <xdr:to>
          <xdr:col>9</xdr:col>
          <xdr:colOff>95250</xdr:colOff>
          <xdr:row>124</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0</xdr:rowOff>
        </xdr:from>
        <xdr:to>
          <xdr:col>9</xdr:col>
          <xdr:colOff>95250</xdr:colOff>
          <xdr:row>125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127</xdr:row>
          <xdr:rowOff>0</xdr:rowOff>
        </xdr:from>
        <xdr:to>
          <xdr:col>9</xdr:col>
          <xdr:colOff>95250</xdr:colOff>
          <xdr:row>128</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128</xdr:row>
          <xdr:rowOff>0</xdr:rowOff>
        </xdr:from>
        <xdr:to>
          <xdr:col>9</xdr:col>
          <xdr:colOff>95250</xdr:colOff>
          <xdr:row>129</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0</xdr:rowOff>
        </xdr:from>
        <xdr:to>
          <xdr:col>9</xdr:col>
          <xdr:colOff>95250</xdr:colOff>
          <xdr:row>130</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130</xdr:row>
          <xdr:rowOff>0</xdr:rowOff>
        </xdr:from>
        <xdr:to>
          <xdr:col>9</xdr:col>
          <xdr:colOff>95250</xdr:colOff>
          <xdr:row>131</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0</xdr:rowOff>
        </xdr:from>
        <xdr:to>
          <xdr:col>9</xdr:col>
          <xdr:colOff>95250</xdr:colOff>
          <xdr:row>132</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132</xdr:row>
          <xdr:rowOff>0</xdr:rowOff>
        </xdr:from>
        <xdr:to>
          <xdr:col>9</xdr:col>
          <xdr:colOff>95250</xdr:colOff>
          <xdr:row>133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0</xdr:rowOff>
        </xdr:from>
        <xdr:to>
          <xdr:col>9</xdr:col>
          <xdr:colOff>95250</xdr:colOff>
          <xdr:row>134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134</xdr:row>
          <xdr:rowOff>0</xdr:rowOff>
        </xdr:from>
        <xdr:to>
          <xdr:col>9</xdr:col>
          <xdr:colOff>95250</xdr:colOff>
          <xdr:row>135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136</xdr:row>
          <xdr:rowOff>0</xdr:rowOff>
        </xdr:from>
        <xdr:to>
          <xdr:col>9</xdr:col>
          <xdr:colOff>95250</xdr:colOff>
          <xdr:row>137</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137</xdr:row>
          <xdr:rowOff>0</xdr:rowOff>
        </xdr:from>
        <xdr:to>
          <xdr:col>9</xdr:col>
          <xdr:colOff>95250</xdr:colOff>
          <xdr:row>138</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0</xdr:rowOff>
        </xdr:from>
        <xdr:to>
          <xdr:col>9</xdr:col>
          <xdr:colOff>95250</xdr:colOff>
          <xdr:row>140</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140</xdr:row>
          <xdr:rowOff>0</xdr:rowOff>
        </xdr:from>
        <xdr:to>
          <xdr:col>9</xdr:col>
          <xdr:colOff>95250</xdr:colOff>
          <xdr:row>141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0</xdr:rowOff>
        </xdr:from>
        <xdr:to>
          <xdr:col>9</xdr:col>
          <xdr:colOff>95250</xdr:colOff>
          <xdr:row>142</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142</xdr:row>
          <xdr:rowOff>0</xdr:rowOff>
        </xdr:from>
        <xdr:to>
          <xdr:col>9</xdr:col>
          <xdr:colOff>95250</xdr:colOff>
          <xdr:row>143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9</xdr:col>
          <xdr:colOff>95250</xdr:colOff>
          <xdr:row>81</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0</xdr:rowOff>
        </xdr:from>
        <xdr:to>
          <xdr:col>9</xdr:col>
          <xdr:colOff>95250</xdr:colOff>
          <xdr:row>136</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28575</xdr:rowOff>
        </xdr:from>
        <xdr:to>
          <xdr:col>9</xdr:col>
          <xdr:colOff>457200</xdr:colOff>
          <xdr:row>84</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138</xdr:row>
          <xdr:rowOff>0</xdr:rowOff>
        </xdr:from>
        <xdr:to>
          <xdr:col>9</xdr:col>
          <xdr:colOff>95250</xdr:colOff>
          <xdr:row>139</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143</xdr:row>
          <xdr:rowOff>0</xdr:rowOff>
        </xdr:from>
        <xdr:to>
          <xdr:col>9</xdr:col>
          <xdr:colOff>457200</xdr:colOff>
          <xdr:row>144</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0</xdr:row>
      <xdr:rowOff>0</xdr:rowOff>
    </xdr:from>
    <xdr:to>
      <xdr:col>5</xdr:col>
      <xdr:colOff>123825</xdr:colOff>
      <xdr:row>0</xdr:row>
      <xdr:rowOff>361950</xdr:rowOff>
    </xdr:to>
    <xdr:sp macro="" textlink="">
      <xdr:nvSpPr>
        <xdr:cNvPr id="87" name="ホームベース 86">
          <a:hlinkClick xmlns:r="http://schemas.openxmlformats.org/officeDocument/2006/relationships" r:id="rId1"/>
          <a:extLst>
            <a:ext uri="{FF2B5EF4-FFF2-40B4-BE49-F238E27FC236}">
              <a16:creationId xmlns:a16="http://schemas.microsoft.com/office/drawing/2014/main" id="{00000000-0008-0000-0100-000057000000}"/>
            </a:ext>
          </a:extLst>
        </xdr:cNvPr>
        <xdr:cNvSpPr/>
      </xdr:nvSpPr>
      <xdr:spPr>
        <a:xfrm>
          <a:off x="123825" y="0"/>
          <a:ext cx="1295400" cy="361950"/>
        </a:xfrm>
        <a:prstGeom prst="homePlate">
          <a:avLst/>
        </a:prstGeom>
        <a:solidFill>
          <a:srgbClr val="CCFFCC"/>
        </a:solidFill>
        <a:ln w="28575">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消費額の入力</a:t>
          </a:r>
        </a:p>
      </xdr:txBody>
    </xdr:sp>
    <xdr:clientData/>
  </xdr:twoCellAnchor>
  <xdr:twoCellAnchor>
    <xdr:from>
      <xdr:col>5</xdr:col>
      <xdr:colOff>312420</xdr:colOff>
      <xdr:row>0</xdr:row>
      <xdr:rowOff>0</xdr:rowOff>
    </xdr:from>
    <xdr:to>
      <xdr:col>5</xdr:col>
      <xdr:colOff>1165860</xdr:colOff>
      <xdr:row>0</xdr:row>
      <xdr:rowOff>360000</xdr:rowOff>
    </xdr:to>
    <xdr:sp macro="" textlink="">
      <xdr:nvSpPr>
        <xdr:cNvPr id="88" name="正方形/長方形 87">
          <a:hlinkClick xmlns:r="http://schemas.openxmlformats.org/officeDocument/2006/relationships" r:id="rId2"/>
          <a:extLst>
            <a:ext uri="{FF2B5EF4-FFF2-40B4-BE49-F238E27FC236}">
              <a16:creationId xmlns:a16="http://schemas.microsoft.com/office/drawing/2014/main" id="{00000000-0008-0000-0100-000058000000}"/>
            </a:ext>
          </a:extLst>
        </xdr:cNvPr>
        <xdr:cNvSpPr/>
      </xdr:nvSpPr>
      <xdr:spPr>
        <a:xfrm>
          <a:off x="1478280" y="0"/>
          <a:ext cx="8534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5</xdr:col>
      <xdr:colOff>1165861</xdr:colOff>
      <xdr:row>0</xdr:row>
      <xdr:rowOff>0</xdr:rowOff>
    </xdr:from>
    <xdr:to>
      <xdr:col>6</xdr:col>
      <xdr:colOff>327661</xdr:colOff>
      <xdr:row>0</xdr:row>
      <xdr:rowOff>360000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2331721" y="0"/>
          <a:ext cx="838200" cy="360000"/>
        </a:xfrm>
        <a:prstGeom prst="rect">
          <a:avLst/>
        </a:prstGeom>
        <a:solidFill>
          <a:schemeClr val="accent6">
            <a:lumMod val="20000"/>
            <a:lumOff val="80000"/>
          </a:schemeClr>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入力消費</a:t>
          </a:r>
        </a:p>
      </xdr:txBody>
    </xdr:sp>
    <xdr:clientData/>
  </xdr:twoCellAnchor>
  <xdr:twoCellAnchor>
    <xdr:from>
      <xdr:col>6</xdr:col>
      <xdr:colOff>327660</xdr:colOff>
      <xdr:row>0</xdr:row>
      <xdr:rowOff>0</xdr:rowOff>
    </xdr:from>
    <xdr:to>
      <xdr:col>9</xdr:col>
      <xdr:colOff>258601</xdr:colOff>
      <xdr:row>0</xdr:row>
      <xdr:rowOff>360000</xdr:rowOff>
    </xdr:to>
    <xdr:sp macro="" textlink="">
      <xdr:nvSpPr>
        <xdr:cNvPr id="90" name="正方形/長方形 89">
          <a:hlinkClick xmlns:r="http://schemas.openxmlformats.org/officeDocument/2006/relationships" r:id="rId1"/>
          <a:extLst>
            <a:ext uri="{FF2B5EF4-FFF2-40B4-BE49-F238E27FC236}">
              <a16:creationId xmlns:a16="http://schemas.microsoft.com/office/drawing/2014/main" id="{00000000-0008-0000-0100-00005A000000}"/>
            </a:ext>
          </a:extLst>
        </xdr:cNvPr>
        <xdr:cNvSpPr/>
      </xdr:nvSpPr>
      <xdr:spPr>
        <a:xfrm>
          <a:off x="3169920" y="0"/>
          <a:ext cx="852961"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入力開催</a:t>
          </a:r>
        </a:p>
      </xdr:txBody>
    </xdr:sp>
    <xdr:clientData/>
  </xdr:twoCellAnchor>
  <xdr:twoCellAnchor>
    <xdr:from>
      <xdr:col>9</xdr:col>
      <xdr:colOff>257175</xdr:colOff>
      <xdr:row>0</xdr:row>
      <xdr:rowOff>0</xdr:rowOff>
    </xdr:from>
    <xdr:to>
      <xdr:col>10</xdr:col>
      <xdr:colOff>230025</xdr:colOff>
      <xdr:row>0</xdr:row>
      <xdr:rowOff>360000</xdr:rowOff>
    </xdr:to>
    <xdr:sp macro="" textlink="">
      <xdr:nvSpPr>
        <xdr:cNvPr id="91" name="正方形/長方形 90">
          <a:hlinkClick xmlns:r="http://schemas.openxmlformats.org/officeDocument/2006/relationships" r:id="rId3"/>
          <a:extLst>
            <a:ext uri="{FF2B5EF4-FFF2-40B4-BE49-F238E27FC236}">
              <a16:creationId xmlns:a16="http://schemas.microsoft.com/office/drawing/2014/main" id="{00000000-0008-0000-0100-00005B000000}"/>
            </a:ext>
          </a:extLst>
        </xdr:cNvPr>
        <xdr:cNvSpPr/>
      </xdr:nvSpPr>
      <xdr:spPr>
        <a:xfrm>
          <a:off x="443865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10</xdr:col>
      <xdr:colOff>228600</xdr:colOff>
      <xdr:row>0</xdr:row>
      <xdr:rowOff>0</xdr:rowOff>
    </xdr:from>
    <xdr:to>
      <xdr:col>11</xdr:col>
      <xdr:colOff>201450</xdr:colOff>
      <xdr:row>0</xdr:row>
      <xdr:rowOff>360000</xdr:rowOff>
    </xdr:to>
    <xdr:sp macro="" textlink="">
      <xdr:nvSpPr>
        <xdr:cNvPr id="92" name="正方形/長方形 91">
          <a:hlinkClick xmlns:r="http://schemas.openxmlformats.org/officeDocument/2006/relationships" r:id="rId4"/>
          <a:extLst>
            <a:ext uri="{FF2B5EF4-FFF2-40B4-BE49-F238E27FC236}">
              <a16:creationId xmlns:a16="http://schemas.microsoft.com/office/drawing/2014/main" id="{00000000-0008-0000-0100-00005C000000}"/>
            </a:ext>
          </a:extLst>
        </xdr:cNvPr>
        <xdr:cNvSpPr/>
      </xdr:nvSpPr>
      <xdr:spPr>
        <a:xfrm>
          <a:off x="5229225"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a:t>
          </a:r>
        </a:p>
      </xdr:txBody>
    </xdr:sp>
    <xdr:clientData/>
  </xdr:twoCellAnchor>
  <xdr:twoCellAnchor>
    <xdr:from>
      <xdr:col>11</xdr:col>
      <xdr:colOff>200025</xdr:colOff>
      <xdr:row>0</xdr:row>
      <xdr:rowOff>0</xdr:rowOff>
    </xdr:from>
    <xdr:to>
      <xdr:col>11</xdr:col>
      <xdr:colOff>992025</xdr:colOff>
      <xdr:row>0</xdr:row>
      <xdr:rowOff>360000</xdr:rowOff>
    </xdr:to>
    <xdr:sp macro="" textlink="">
      <xdr:nvSpPr>
        <xdr:cNvPr id="93" name="正方形/長方形 92">
          <a:hlinkClick xmlns:r="http://schemas.openxmlformats.org/officeDocument/2006/relationships" r:id="rId5"/>
          <a:extLst>
            <a:ext uri="{FF2B5EF4-FFF2-40B4-BE49-F238E27FC236}">
              <a16:creationId xmlns:a16="http://schemas.microsoft.com/office/drawing/2014/main" id="{00000000-0008-0000-0100-00005D000000}"/>
            </a:ext>
          </a:extLst>
        </xdr:cNvPr>
        <xdr:cNvSpPr/>
      </xdr:nvSpPr>
      <xdr:spPr>
        <a:xfrm>
          <a:off x="601980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solidFill>
                <a:schemeClr val="tx1"/>
              </a:solidFill>
            </a:rPr>
            <a:t>flow</a:t>
          </a:r>
          <a:endParaRPr kumimoji="1" lang="ja-JP" altLang="en-US" sz="1100" b="0">
            <a:solidFill>
              <a:schemeClr val="tx1"/>
            </a:solidFill>
          </a:endParaRPr>
        </a:p>
      </xdr:txBody>
    </xdr:sp>
    <xdr:clientData/>
  </xdr:twoCellAnchor>
  <xdr:twoCellAnchor>
    <xdr:from>
      <xdr:col>12</xdr:col>
      <xdr:colOff>0</xdr:colOff>
      <xdr:row>0</xdr:row>
      <xdr:rowOff>0</xdr:rowOff>
    </xdr:from>
    <xdr:to>
      <xdr:col>14</xdr:col>
      <xdr:colOff>281939</xdr:colOff>
      <xdr:row>0</xdr:row>
      <xdr:rowOff>360000</xdr:rowOff>
    </xdr:to>
    <xdr:sp macro="" textlink="">
      <xdr:nvSpPr>
        <xdr:cNvPr id="94" name="正方形/長方形 93">
          <a:hlinkClick xmlns:r="http://schemas.openxmlformats.org/officeDocument/2006/relationships" r:id="rId6"/>
          <a:extLst>
            <a:ext uri="{FF2B5EF4-FFF2-40B4-BE49-F238E27FC236}">
              <a16:creationId xmlns:a16="http://schemas.microsoft.com/office/drawing/2014/main" id="{00000000-0008-0000-0100-00005E000000}"/>
            </a:ext>
          </a:extLst>
        </xdr:cNvPr>
        <xdr:cNvSpPr/>
      </xdr:nvSpPr>
      <xdr:spPr>
        <a:xfrm>
          <a:off x="6179820" y="0"/>
          <a:ext cx="89153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消費波及</a:t>
          </a:r>
        </a:p>
      </xdr:txBody>
    </xdr:sp>
    <xdr:clientData/>
  </xdr:twoCellAnchor>
  <xdr:twoCellAnchor>
    <xdr:from>
      <xdr:col>14</xdr:col>
      <xdr:colOff>289560</xdr:colOff>
      <xdr:row>0</xdr:row>
      <xdr:rowOff>0</xdr:rowOff>
    </xdr:from>
    <xdr:to>
      <xdr:col>15</xdr:col>
      <xdr:colOff>647700</xdr:colOff>
      <xdr:row>0</xdr:row>
      <xdr:rowOff>360000</xdr:rowOff>
    </xdr:to>
    <xdr:sp macro="" textlink="">
      <xdr:nvSpPr>
        <xdr:cNvPr id="95" name="正方形/長方形 94">
          <a:hlinkClick xmlns:r="http://schemas.openxmlformats.org/officeDocument/2006/relationships" r:id="rId7"/>
          <a:extLst>
            <a:ext uri="{FF2B5EF4-FFF2-40B4-BE49-F238E27FC236}">
              <a16:creationId xmlns:a16="http://schemas.microsoft.com/office/drawing/2014/main" id="{00000000-0008-0000-0100-00005F000000}"/>
            </a:ext>
          </a:extLst>
        </xdr:cNvPr>
        <xdr:cNvSpPr/>
      </xdr:nvSpPr>
      <xdr:spPr>
        <a:xfrm>
          <a:off x="7078980" y="0"/>
          <a:ext cx="9372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開催波及</a:t>
          </a:r>
        </a:p>
      </xdr:txBody>
    </xdr:sp>
    <xdr:clientData/>
  </xdr:twoCellAnchor>
  <xdr:twoCellAnchor>
    <xdr:from>
      <xdr:col>15</xdr:col>
      <xdr:colOff>647701</xdr:colOff>
      <xdr:row>0</xdr:row>
      <xdr:rowOff>0</xdr:rowOff>
    </xdr:from>
    <xdr:to>
      <xdr:col>17</xdr:col>
      <xdr:colOff>388621</xdr:colOff>
      <xdr:row>0</xdr:row>
      <xdr:rowOff>360000</xdr:rowOff>
    </xdr:to>
    <xdr:sp macro="" textlink="">
      <xdr:nvSpPr>
        <xdr:cNvPr id="96" name="正方形/長方形 95">
          <a:hlinkClick xmlns:r="http://schemas.openxmlformats.org/officeDocument/2006/relationships" r:id="rId8"/>
          <a:extLst>
            <a:ext uri="{FF2B5EF4-FFF2-40B4-BE49-F238E27FC236}">
              <a16:creationId xmlns:a16="http://schemas.microsoft.com/office/drawing/2014/main" id="{00000000-0008-0000-0100-000060000000}"/>
            </a:ext>
          </a:extLst>
        </xdr:cNvPr>
        <xdr:cNvSpPr/>
      </xdr:nvSpPr>
      <xdr:spPr>
        <a:xfrm>
          <a:off x="8016241" y="0"/>
          <a:ext cx="7086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17</xdr:col>
      <xdr:colOff>381000</xdr:colOff>
      <xdr:row>0</xdr:row>
      <xdr:rowOff>0</xdr:rowOff>
    </xdr:from>
    <xdr:to>
      <xdr:col>18</xdr:col>
      <xdr:colOff>571500</xdr:colOff>
      <xdr:row>0</xdr:row>
      <xdr:rowOff>360000</xdr:rowOff>
    </xdr:to>
    <xdr:sp macro="" textlink="">
      <xdr:nvSpPr>
        <xdr:cNvPr id="97" name="正方形/長方形 96">
          <a:hlinkClick xmlns:r="http://schemas.openxmlformats.org/officeDocument/2006/relationships" r:id="rId9"/>
          <a:extLst>
            <a:ext uri="{FF2B5EF4-FFF2-40B4-BE49-F238E27FC236}">
              <a16:creationId xmlns:a16="http://schemas.microsoft.com/office/drawing/2014/main" id="{00000000-0008-0000-0100-000061000000}"/>
            </a:ext>
          </a:extLst>
        </xdr:cNvPr>
        <xdr:cNvSpPr/>
      </xdr:nvSpPr>
      <xdr:spPr>
        <a:xfrm>
          <a:off x="8717280" y="0"/>
          <a:ext cx="6629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18</xdr:col>
      <xdr:colOff>563881</xdr:colOff>
      <xdr:row>0</xdr:row>
      <xdr:rowOff>0</xdr:rowOff>
    </xdr:from>
    <xdr:to>
      <xdr:col>18</xdr:col>
      <xdr:colOff>1348741</xdr:colOff>
      <xdr:row>0</xdr:row>
      <xdr:rowOff>360000</xdr:rowOff>
    </xdr:to>
    <xdr:sp macro="" textlink="">
      <xdr:nvSpPr>
        <xdr:cNvPr id="98" name="正方形/長方形 97">
          <a:hlinkClick xmlns:r="http://schemas.openxmlformats.org/officeDocument/2006/relationships" r:id="rId10"/>
          <a:extLst>
            <a:ext uri="{FF2B5EF4-FFF2-40B4-BE49-F238E27FC236}">
              <a16:creationId xmlns:a16="http://schemas.microsoft.com/office/drawing/2014/main" id="{00000000-0008-0000-0100-000062000000}"/>
            </a:ext>
          </a:extLst>
        </xdr:cNvPr>
        <xdr:cNvSpPr/>
      </xdr:nvSpPr>
      <xdr:spPr>
        <a:xfrm>
          <a:off x="9372601" y="0"/>
          <a:ext cx="7848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マージン</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9</xdr:col>
          <xdr:colOff>95250</xdr:colOff>
          <xdr:row>72</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126</xdr:row>
          <xdr:rowOff>0</xdr:rowOff>
        </xdr:from>
        <xdr:to>
          <xdr:col>9</xdr:col>
          <xdr:colOff>95250</xdr:colOff>
          <xdr:row>127</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266700</xdr:colOff>
      <xdr:row>0</xdr:row>
      <xdr:rowOff>361950</xdr:rowOff>
    </xdr:to>
    <xdr:sp macro="" textlink="">
      <xdr:nvSpPr>
        <xdr:cNvPr id="14" name="ホームベース 13">
          <a:hlinkClick xmlns:r="http://schemas.openxmlformats.org/officeDocument/2006/relationships" r:id="rId1"/>
          <a:extLst>
            <a:ext uri="{FF2B5EF4-FFF2-40B4-BE49-F238E27FC236}">
              <a16:creationId xmlns:a16="http://schemas.microsoft.com/office/drawing/2014/main" id="{00000000-0008-0000-0200-00000E000000}"/>
            </a:ext>
          </a:extLst>
        </xdr:cNvPr>
        <xdr:cNvSpPr/>
      </xdr:nvSpPr>
      <xdr:spPr>
        <a:xfrm>
          <a:off x="123825" y="0"/>
          <a:ext cx="1295400" cy="361950"/>
        </a:xfrm>
        <a:prstGeom prst="homePlate">
          <a:avLst/>
        </a:prstGeom>
        <a:solidFill>
          <a:srgbClr val="CCFFCC"/>
        </a:solidFill>
        <a:ln w="28575">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開催経費の入力</a:t>
          </a:r>
        </a:p>
      </xdr:txBody>
    </xdr:sp>
    <xdr:clientData/>
  </xdr:twoCellAnchor>
  <xdr:twoCellAnchor>
    <xdr:from>
      <xdr:col>5</xdr:col>
      <xdr:colOff>152401</xdr:colOff>
      <xdr:row>0</xdr:row>
      <xdr:rowOff>0</xdr:rowOff>
    </xdr:from>
    <xdr:to>
      <xdr:col>5</xdr:col>
      <xdr:colOff>1013460</xdr:colOff>
      <xdr:row>0</xdr:row>
      <xdr:rowOff>360000</xdr:rowOff>
    </xdr:to>
    <xdr:sp macro="" textlink="">
      <xdr:nvSpPr>
        <xdr:cNvPr id="15" name="正方形/長方形 14">
          <a:hlinkClick xmlns:r="http://schemas.openxmlformats.org/officeDocument/2006/relationships" r:id="rId2"/>
          <a:extLst>
            <a:ext uri="{FF2B5EF4-FFF2-40B4-BE49-F238E27FC236}">
              <a16:creationId xmlns:a16="http://schemas.microsoft.com/office/drawing/2014/main" id="{00000000-0008-0000-0200-00000F000000}"/>
            </a:ext>
          </a:extLst>
        </xdr:cNvPr>
        <xdr:cNvSpPr/>
      </xdr:nvSpPr>
      <xdr:spPr>
        <a:xfrm>
          <a:off x="1524001" y="0"/>
          <a:ext cx="86105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5</xdr:col>
      <xdr:colOff>998220</xdr:colOff>
      <xdr:row>0</xdr:row>
      <xdr:rowOff>0</xdr:rowOff>
    </xdr:from>
    <xdr:to>
      <xdr:col>6</xdr:col>
      <xdr:colOff>137160</xdr:colOff>
      <xdr:row>0</xdr:row>
      <xdr:rowOff>360000</xdr:rowOff>
    </xdr:to>
    <xdr:sp macro="" textlink="">
      <xdr:nvSpPr>
        <xdr:cNvPr id="16" name="正方形/長方形 15">
          <a:hlinkClick xmlns:r="http://schemas.openxmlformats.org/officeDocument/2006/relationships" r:id="rId3"/>
          <a:extLst>
            <a:ext uri="{FF2B5EF4-FFF2-40B4-BE49-F238E27FC236}">
              <a16:creationId xmlns:a16="http://schemas.microsoft.com/office/drawing/2014/main" id="{00000000-0008-0000-0200-000010000000}"/>
            </a:ext>
          </a:extLst>
        </xdr:cNvPr>
        <xdr:cNvSpPr/>
      </xdr:nvSpPr>
      <xdr:spPr>
        <a:xfrm>
          <a:off x="2369820" y="0"/>
          <a:ext cx="8153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入力消費</a:t>
          </a:r>
        </a:p>
      </xdr:txBody>
    </xdr:sp>
    <xdr:clientData/>
  </xdr:twoCellAnchor>
  <xdr:twoCellAnchor>
    <xdr:from>
      <xdr:col>6</xdr:col>
      <xdr:colOff>129540</xdr:colOff>
      <xdr:row>0</xdr:row>
      <xdr:rowOff>0</xdr:rowOff>
    </xdr:from>
    <xdr:to>
      <xdr:col>7</xdr:col>
      <xdr:colOff>77625</xdr:colOff>
      <xdr:row>0</xdr:row>
      <xdr:rowOff>360000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3177540" y="0"/>
          <a:ext cx="816765" cy="360000"/>
        </a:xfrm>
        <a:prstGeom prst="rect">
          <a:avLst/>
        </a:prstGeom>
        <a:solidFill>
          <a:schemeClr val="accent2">
            <a:lumMod val="20000"/>
            <a:lumOff val="80000"/>
          </a:schemeClr>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入力開催</a:t>
          </a:r>
        </a:p>
      </xdr:txBody>
    </xdr:sp>
    <xdr:clientData/>
  </xdr:twoCellAnchor>
  <xdr:twoCellAnchor>
    <xdr:from>
      <xdr:col>7</xdr:col>
      <xdr:colOff>76200</xdr:colOff>
      <xdr:row>0</xdr:row>
      <xdr:rowOff>0</xdr:rowOff>
    </xdr:from>
    <xdr:to>
      <xdr:col>8</xdr:col>
      <xdr:colOff>49050</xdr:colOff>
      <xdr:row>0</xdr:row>
      <xdr:rowOff>360000</xdr:rowOff>
    </xdr:to>
    <xdr:sp macro="" textlink="">
      <xdr:nvSpPr>
        <xdr:cNvPr id="18" name="正方形/長方形 17">
          <a:hlinkClick xmlns:r="http://schemas.openxmlformats.org/officeDocument/2006/relationships" r:id="rId4"/>
          <a:extLst>
            <a:ext uri="{FF2B5EF4-FFF2-40B4-BE49-F238E27FC236}">
              <a16:creationId xmlns:a16="http://schemas.microsoft.com/office/drawing/2014/main" id="{00000000-0008-0000-0200-000012000000}"/>
            </a:ext>
          </a:extLst>
        </xdr:cNvPr>
        <xdr:cNvSpPr/>
      </xdr:nvSpPr>
      <xdr:spPr>
        <a:xfrm>
          <a:off x="443865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8</xdr:col>
      <xdr:colOff>47625</xdr:colOff>
      <xdr:row>0</xdr:row>
      <xdr:rowOff>0</xdr:rowOff>
    </xdr:from>
    <xdr:to>
      <xdr:col>9</xdr:col>
      <xdr:colOff>20475</xdr:colOff>
      <xdr:row>0</xdr:row>
      <xdr:rowOff>360000</xdr:rowOff>
    </xdr:to>
    <xdr:sp macro="" textlink="">
      <xdr:nvSpPr>
        <xdr:cNvPr id="19" name="正方形/長方形 18">
          <a:hlinkClick xmlns:r="http://schemas.openxmlformats.org/officeDocument/2006/relationships" r:id="rId5"/>
          <a:extLst>
            <a:ext uri="{FF2B5EF4-FFF2-40B4-BE49-F238E27FC236}">
              <a16:creationId xmlns:a16="http://schemas.microsoft.com/office/drawing/2014/main" id="{00000000-0008-0000-0200-000013000000}"/>
            </a:ext>
          </a:extLst>
        </xdr:cNvPr>
        <xdr:cNvSpPr/>
      </xdr:nvSpPr>
      <xdr:spPr>
        <a:xfrm>
          <a:off x="5229225"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a:t>
          </a:r>
        </a:p>
      </xdr:txBody>
    </xdr:sp>
    <xdr:clientData/>
  </xdr:twoCellAnchor>
  <xdr:twoCellAnchor>
    <xdr:from>
      <xdr:col>9</xdr:col>
      <xdr:colOff>19050</xdr:colOff>
      <xdr:row>0</xdr:row>
      <xdr:rowOff>0</xdr:rowOff>
    </xdr:from>
    <xdr:to>
      <xdr:col>9</xdr:col>
      <xdr:colOff>811050</xdr:colOff>
      <xdr:row>0</xdr:row>
      <xdr:rowOff>360000</xdr:rowOff>
    </xdr:to>
    <xdr:sp macro="" textlink="">
      <xdr:nvSpPr>
        <xdr:cNvPr id="20" name="正方形/長方形 19">
          <a:hlinkClick xmlns:r="http://schemas.openxmlformats.org/officeDocument/2006/relationships" r:id="rId6"/>
          <a:extLst>
            <a:ext uri="{FF2B5EF4-FFF2-40B4-BE49-F238E27FC236}">
              <a16:creationId xmlns:a16="http://schemas.microsoft.com/office/drawing/2014/main" id="{00000000-0008-0000-0200-000014000000}"/>
            </a:ext>
          </a:extLst>
        </xdr:cNvPr>
        <xdr:cNvSpPr/>
      </xdr:nvSpPr>
      <xdr:spPr>
        <a:xfrm>
          <a:off x="601980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solidFill>
                <a:schemeClr val="tx1"/>
              </a:solidFill>
            </a:rPr>
            <a:t>flow</a:t>
          </a:r>
          <a:endParaRPr kumimoji="1" lang="ja-JP" altLang="en-US" sz="1100" b="0">
            <a:solidFill>
              <a:schemeClr val="tx1"/>
            </a:solidFill>
          </a:endParaRPr>
        </a:p>
      </xdr:txBody>
    </xdr:sp>
    <xdr:clientData/>
  </xdr:twoCellAnchor>
  <xdr:twoCellAnchor>
    <xdr:from>
      <xdr:col>9</xdr:col>
      <xdr:colOff>809625</xdr:colOff>
      <xdr:row>0</xdr:row>
      <xdr:rowOff>0</xdr:rowOff>
    </xdr:from>
    <xdr:to>
      <xdr:col>12</xdr:col>
      <xdr:colOff>350520</xdr:colOff>
      <xdr:row>0</xdr:row>
      <xdr:rowOff>360000</xdr:rowOff>
    </xdr:to>
    <xdr:sp macro="" textlink="">
      <xdr:nvSpPr>
        <xdr:cNvPr id="21" name="正方形/長方形 20">
          <a:hlinkClick xmlns:r="http://schemas.openxmlformats.org/officeDocument/2006/relationships" r:id="rId7"/>
          <a:extLst>
            <a:ext uri="{FF2B5EF4-FFF2-40B4-BE49-F238E27FC236}">
              <a16:creationId xmlns:a16="http://schemas.microsoft.com/office/drawing/2014/main" id="{00000000-0008-0000-0200-000015000000}"/>
            </a:ext>
          </a:extLst>
        </xdr:cNvPr>
        <xdr:cNvSpPr/>
      </xdr:nvSpPr>
      <xdr:spPr>
        <a:xfrm>
          <a:off x="6204585" y="0"/>
          <a:ext cx="904875"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消費波及</a:t>
          </a:r>
        </a:p>
      </xdr:txBody>
    </xdr:sp>
    <xdr:clientData/>
  </xdr:twoCellAnchor>
  <xdr:twoCellAnchor>
    <xdr:from>
      <xdr:col>12</xdr:col>
      <xdr:colOff>335280</xdr:colOff>
      <xdr:row>0</xdr:row>
      <xdr:rowOff>0</xdr:rowOff>
    </xdr:from>
    <xdr:to>
      <xdr:col>12</xdr:col>
      <xdr:colOff>1196339</xdr:colOff>
      <xdr:row>0</xdr:row>
      <xdr:rowOff>360000</xdr:rowOff>
    </xdr:to>
    <xdr:sp macro="" textlink="">
      <xdr:nvSpPr>
        <xdr:cNvPr id="22" name="正方形/長方形 21">
          <a:hlinkClick xmlns:r="http://schemas.openxmlformats.org/officeDocument/2006/relationships" r:id="rId8"/>
          <a:extLst>
            <a:ext uri="{FF2B5EF4-FFF2-40B4-BE49-F238E27FC236}">
              <a16:creationId xmlns:a16="http://schemas.microsoft.com/office/drawing/2014/main" id="{00000000-0008-0000-0200-000016000000}"/>
            </a:ext>
          </a:extLst>
        </xdr:cNvPr>
        <xdr:cNvSpPr/>
      </xdr:nvSpPr>
      <xdr:spPr>
        <a:xfrm>
          <a:off x="7094220" y="0"/>
          <a:ext cx="86105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開催波及</a:t>
          </a:r>
        </a:p>
      </xdr:txBody>
    </xdr:sp>
    <xdr:clientData/>
  </xdr:twoCellAnchor>
  <xdr:twoCellAnchor>
    <xdr:from>
      <xdr:col>12</xdr:col>
      <xdr:colOff>1196340</xdr:colOff>
      <xdr:row>0</xdr:row>
      <xdr:rowOff>0</xdr:rowOff>
    </xdr:from>
    <xdr:to>
      <xdr:col>12</xdr:col>
      <xdr:colOff>1897380</xdr:colOff>
      <xdr:row>0</xdr:row>
      <xdr:rowOff>360000</xdr:rowOff>
    </xdr:to>
    <xdr:sp macro="" textlink="">
      <xdr:nvSpPr>
        <xdr:cNvPr id="23" name="正方形/長方形 22">
          <a:hlinkClick xmlns:r="http://schemas.openxmlformats.org/officeDocument/2006/relationships" r:id="rId9"/>
          <a:extLst>
            <a:ext uri="{FF2B5EF4-FFF2-40B4-BE49-F238E27FC236}">
              <a16:creationId xmlns:a16="http://schemas.microsoft.com/office/drawing/2014/main" id="{00000000-0008-0000-0200-000017000000}"/>
            </a:ext>
          </a:extLst>
        </xdr:cNvPr>
        <xdr:cNvSpPr/>
      </xdr:nvSpPr>
      <xdr:spPr>
        <a:xfrm>
          <a:off x="7955280" y="0"/>
          <a:ext cx="7010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12</xdr:col>
      <xdr:colOff>1889760</xdr:colOff>
      <xdr:row>0</xdr:row>
      <xdr:rowOff>0</xdr:rowOff>
    </xdr:from>
    <xdr:to>
      <xdr:col>14</xdr:col>
      <xdr:colOff>358140</xdr:colOff>
      <xdr:row>0</xdr:row>
      <xdr:rowOff>360000</xdr:rowOff>
    </xdr:to>
    <xdr:sp macro="" textlink="">
      <xdr:nvSpPr>
        <xdr:cNvPr id="24" name="正方形/長方形 23">
          <a:hlinkClick xmlns:r="http://schemas.openxmlformats.org/officeDocument/2006/relationships" r:id="rId10"/>
          <a:extLst>
            <a:ext uri="{FF2B5EF4-FFF2-40B4-BE49-F238E27FC236}">
              <a16:creationId xmlns:a16="http://schemas.microsoft.com/office/drawing/2014/main" id="{00000000-0008-0000-0200-000018000000}"/>
            </a:ext>
          </a:extLst>
        </xdr:cNvPr>
        <xdr:cNvSpPr/>
      </xdr:nvSpPr>
      <xdr:spPr>
        <a:xfrm>
          <a:off x="8648700" y="0"/>
          <a:ext cx="6705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14</xdr:col>
      <xdr:colOff>358140</xdr:colOff>
      <xdr:row>0</xdr:row>
      <xdr:rowOff>0</xdr:rowOff>
    </xdr:from>
    <xdr:to>
      <xdr:col>14</xdr:col>
      <xdr:colOff>1112519</xdr:colOff>
      <xdr:row>0</xdr:row>
      <xdr:rowOff>360000</xdr:rowOff>
    </xdr:to>
    <xdr:sp macro="" textlink="">
      <xdr:nvSpPr>
        <xdr:cNvPr id="25" name="正方形/長方形 24">
          <a:hlinkClick xmlns:r="http://schemas.openxmlformats.org/officeDocument/2006/relationships" r:id="rId11"/>
          <a:extLst>
            <a:ext uri="{FF2B5EF4-FFF2-40B4-BE49-F238E27FC236}">
              <a16:creationId xmlns:a16="http://schemas.microsoft.com/office/drawing/2014/main" id="{00000000-0008-0000-0200-000019000000}"/>
            </a:ext>
          </a:extLst>
        </xdr:cNvPr>
        <xdr:cNvSpPr/>
      </xdr:nvSpPr>
      <xdr:spPr>
        <a:xfrm>
          <a:off x="9319260" y="0"/>
          <a:ext cx="75437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マージン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266700</xdr:colOff>
      <xdr:row>0</xdr:row>
      <xdr:rowOff>361950</xdr:rowOff>
    </xdr:to>
    <xdr:sp macro="" textlink="">
      <xdr:nvSpPr>
        <xdr:cNvPr id="14" name="ホームベース 13">
          <a:hlinkClick xmlns:r="http://schemas.openxmlformats.org/officeDocument/2006/relationships" r:id="rId1"/>
          <a:extLst>
            <a:ext uri="{FF2B5EF4-FFF2-40B4-BE49-F238E27FC236}">
              <a16:creationId xmlns:a16="http://schemas.microsoft.com/office/drawing/2014/main" id="{00000000-0008-0000-0300-00000E000000}"/>
            </a:ext>
          </a:extLst>
        </xdr:cNvPr>
        <xdr:cNvSpPr/>
      </xdr:nvSpPr>
      <xdr:spPr>
        <a:xfrm>
          <a:off x="123825" y="0"/>
          <a:ext cx="1295400" cy="361950"/>
        </a:xfrm>
        <a:prstGeom prst="homePlate">
          <a:avLst/>
        </a:prstGeom>
        <a:solidFill>
          <a:srgbClr val="CCFFCC"/>
        </a:solidFill>
        <a:ln w="28575">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部門分類の定義</a:t>
          </a:r>
        </a:p>
      </xdr:txBody>
    </xdr:sp>
    <xdr:clientData/>
  </xdr:twoCellAnchor>
  <xdr:twoCellAnchor>
    <xdr:from>
      <xdr:col>3</xdr:col>
      <xdr:colOff>426721</xdr:colOff>
      <xdr:row>0</xdr:row>
      <xdr:rowOff>0</xdr:rowOff>
    </xdr:from>
    <xdr:to>
      <xdr:col>3</xdr:col>
      <xdr:colOff>1310641</xdr:colOff>
      <xdr:row>0</xdr:row>
      <xdr:rowOff>360000</xdr:rowOff>
    </xdr:to>
    <xdr:sp macro="" textlink="">
      <xdr:nvSpPr>
        <xdr:cNvPr id="15" name="正方形/長方形 14">
          <a:hlinkClick xmlns:r="http://schemas.openxmlformats.org/officeDocument/2006/relationships" r:id="rId2"/>
          <a:extLst>
            <a:ext uri="{FF2B5EF4-FFF2-40B4-BE49-F238E27FC236}">
              <a16:creationId xmlns:a16="http://schemas.microsoft.com/office/drawing/2014/main" id="{00000000-0008-0000-0300-00000F000000}"/>
            </a:ext>
          </a:extLst>
        </xdr:cNvPr>
        <xdr:cNvSpPr/>
      </xdr:nvSpPr>
      <xdr:spPr>
        <a:xfrm>
          <a:off x="1463041" y="0"/>
          <a:ext cx="88392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3</xdr:col>
      <xdr:colOff>1303020</xdr:colOff>
      <xdr:row>0</xdr:row>
      <xdr:rowOff>0</xdr:rowOff>
    </xdr:from>
    <xdr:to>
      <xdr:col>4</xdr:col>
      <xdr:colOff>480060</xdr:colOff>
      <xdr:row>0</xdr:row>
      <xdr:rowOff>360000</xdr:rowOff>
    </xdr:to>
    <xdr:sp macro="" textlink="">
      <xdr:nvSpPr>
        <xdr:cNvPr id="16" name="正方形/長方形 15">
          <a:hlinkClick xmlns:r="http://schemas.openxmlformats.org/officeDocument/2006/relationships" r:id="rId3"/>
          <a:extLst>
            <a:ext uri="{FF2B5EF4-FFF2-40B4-BE49-F238E27FC236}">
              <a16:creationId xmlns:a16="http://schemas.microsoft.com/office/drawing/2014/main" id="{00000000-0008-0000-0300-000010000000}"/>
            </a:ext>
          </a:extLst>
        </xdr:cNvPr>
        <xdr:cNvSpPr/>
      </xdr:nvSpPr>
      <xdr:spPr>
        <a:xfrm>
          <a:off x="2339340" y="0"/>
          <a:ext cx="8534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入力消費</a:t>
          </a:r>
        </a:p>
      </xdr:txBody>
    </xdr:sp>
    <xdr:clientData/>
  </xdr:twoCellAnchor>
  <xdr:twoCellAnchor>
    <xdr:from>
      <xdr:col>4</xdr:col>
      <xdr:colOff>472440</xdr:colOff>
      <xdr:row>0</xdr:row>
      <xdr:rowOff>0</xdr:rowOff>
    </xdr:from>
    <xdr:to>
      <xdr:col>5</xdr:col>
      <xdr:colOff>1425</xdr:colOff>
      <xdr:row>0</xdr:row>
      <xdr:rowOff>360000</xdr:rowOff>
    </xdr:to>
    <xdr:sp macro="" textlink="">
      <xdr:nvSpPr>
        <xdr:cNvPr id="17" name="正方形/長方形 16">
          <a:hlinkClick xmlns:r="http://schemas.openxmlformats.org/officeDocument/2006/relationships" r:id="rId4"/>
          <a:extLst>
            <a:ext uri="{FF2B5EF4-FFF2-40B4-BE49-F238E27FC236}">
              <a16:creationId xmlns:a16="http://schemas.microsoft.com/office/drawing/2014/main" id="{00000000-0008-0000-0300-000011000000}"/>
            </a:ext>
          </a:extLst>
        </xdr:cNvPr>
        <xdr:cNvSpPr/>
      </xdr:nvSpPr>
      <xdr:spPr>
        <a:xfrm>
          <a:off x="3185160" y="0"/>
          <a:ext cx="809145"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入力開催</a:t>
          </a:r>
        </a:p>
      </xdr:txBody>
    </xdr:sp>
    <xdr:clientData/>
  </xdr:twoCellAnchor>
  <xdr:twoCellAnchor>
    <xdr:from>
      <xdr:col>5</xdr:col>
      <xdr:colOff>0</xdr:colOff>
      <xdr:row>0</xdr:row>
      <xdr:rowOff>0</xdr:rowOff>
    </xdr:from>
    <xdr:to>
      <xdr:col>5</xdr:col>
      <xdr:colOff>792000</xdr:colOff>
      <xdr:row>0</xdr:row>
      <xdr:rowOff>360000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4438650" y="0"/>
          <a:ext cx="792000" cy="360000"/>
        </a:xfrm>
        <a:prstGeom prst="rect">
          <a:avLst/>
        </a:prstGeom>
        <a:solidFill>
          <a:schemeClr val="bg1"/>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定　義</a:t>
          </a:r>
        </a:p>
      </xdr:txBody>
    </xdr:sp>
    <xdr:clientData/>
  </xdr:twoCellAnchor>
  <xdr:twoCellAnchor>
    <xdr:from>
      <xdr:col>5</xdr:col>
      <xdr:colOff>790575</xdr:colOff>
      <xdr:row>0</xdr:row>
      <xdr:rowOff>0</xdr:rowOff>
    </xdr:from>
    <xdr:to>
      <xdr:col>5</xdr:col>
      <xdr:colOff>1582575</xdr:colOff>
      <xdr:row>0</xdr:row>
      <xdr:rowOff>360000</xdr:rowOff>
    </xdr:to>
    <xdr:sp macro="" textlink="">
      <xdr:nvSpPr>
        <xdr:cNvPr id="19" name="正方形/長方形 18">
          <a:hlinkClick xmlns:r="http://schemas.openxmlformats.org/officeDocument/2006/relationships" r:id="rId1"/>
          <a:extLst>
            <a:ext uri="{FF2B5EF4-FFF2-40B4-BE49-F238E27FC236}">
              <a16:creationId xmlns:a16="http://schemas.microsoft.com/office/drawing/2014/main" id="{00000000-0008-0000-0300-000013000000}"/>
            </a:ext>
          </a:extLst>
        </xdr:cNvPr>
        <xdr:cNvSpPr/>
      </xdr:nvSpPr>
      <xdr:spPr>
        <a:xfrm>
          <a:off x="5229225"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a:t>
          </a:r>
        </a:p>
      </xdr:txBody>
    </xdr:sp>
    <xdr:clientData/>
  </xdr:twoCellAnchor>
  <xdr:twoCellAnchor>
    <xdr:from>
      <xdr:col>5</xdr:col>
      <xdr:colOff>1581150</xdr:colOff>
      <xdr:row>0</xdr:row>
      <xdr:rowOff>0</xdr:rowOff>
    </xdr:from>
    <xdr:to>
      <xdr:col>5</xdr:col>
      <xdr:colOff>2373150</xdr:colOff>
      <xdr:row>0</xdr:row>
      <xdr:rowOff>360000</xdr:rowOff>
    </xdr:to>
    <xdr:sp macro="" textlink="">
      <xdr:nvSpPr>
        <xdr:cNvPr id="20" name="正方形/長方形 19">
          <a:hlinkClick xmlns:r="http://schemas.openxmlformats.org/officeDocument/2006/relationships" r:id="rId5"/>
          <a:extLst>
            <a:ext uri="{FF2B5EF4-FFF2-40B4-BE49-F238E27FC236}">
              <a16:creationId xmlns:a16="http://schemas.microsoft.com/office/drawing/2014/main" id="{00000000-0008-0000-0300-000014000000}"/>
            </a:ext>
          </a:extLst>
        </xdr:cNvPr>
        <xdr:cNvSpPr/>
      </xdr:nvSpPr>
      <xdr:spPr>
        <a:xfrm>
          <a:off x="601980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solidFill>
                <a:schemeClr val="tx1"/>
              </a:solidFill>
            </a:rPr>
            <a:t>flow</a:t>
          </a:r>
          <a:endParaRPr kumimoji="1" lang="ja-JP" altLang="en-US" sz="1100" b="0">
            <a:solidFill>
              <a:schemeClr val="tx1"/>
            </a:solidFill>
          </a:endParaRPr>
        </a:p>
      </xdr:txBody>
    </xdr:sp>
    <xdr:clientData/>
  </xdr:twoCellAnchor>
  <xdr:twoCellAnchor>
    <xdr:from>
      <xdr:col>5</xdr:col>
      <xdr:colOff>2371725</xdr:colOff>
      <xdr:row>0</xdr:row>
      <xdr:rowOff>0</xdr:rowOff>
    </xdr:from>
    <xdr:to>
      <xdr:col>5</xdr:col>
      <xdr:colOff>3163725</xdr:colOff>
      <xdr:row>0</xdr:row>
      <xdr:rowOff>360000</xdr:rowOff>
    </xdr:to>
    <xdr:sp macro="" textlink="">
      <xdr:nvSpPr>
        <xdr:cNvPr id="21" name="正方形/長方形 20">
          <a:hlinkClick xmlns:r="http://schemas.openxmlformats.org/officeDocument/2006/relationships" r:id="rId6"/>
          <a:extLst>
            <a:ext uri="{FF2B5EF4-FFF2-40B4-BE49-F238E27FC236}">
              <a16:creationId xmlns:a16="http://schemas.microsoft.com/office/drawing/2014/main" id="{00000000-0008-0000-0300-000015000000}"/>
            </a:ext>
          </a:extLst>
        </xdr:cNvPr>
        <xdr:cNvSpPr/>
      </xdr:nvSpPr>
      <xdr:spPr>
        <a:xfrm>
          <a:off x="6810375"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消費波及</a:t>
          </a:r>
        </a:p>
      </xdr:txBody>
    </xdr:sp>
    <xdr:clientData/>
  </xdr:twoCellAnchor>
  <xdr:twoCellAnchor>
    <xdr:from>
      <xdr:col>5</xdr:col>
      <xdr:colOff>3162300</xdr:colOff>
      <xdr:row>0</xdr:row>
      <xdr:rowOff>0</xdr:rowOff>
    </xdr:from>
    <xdr:to>
      <xdr:col>5</xdr:col>
      <xdr:colOff>3954300</xdr:colOff>
      <xdr:row>0</xdr:row>
      <xdr:rowOff>360000</xdr:rowOff>
    </xdr:to>
    <xdr:sp macro="" textlink="">
      <xdr:nvSpPr>
        <xdr:cNvPr id="22" name="正方形/長方形 21">
          <a:hlinkClick xmlns:r="http://schemas.openxmlformats.org/officeDocument/2006/relationships" r:id="rId7"/>
          <a:extLst>
            <a:ext uri="{FF2B5EF4-FFF2-40B4-BE49-F238E27FC236}">
              <a16:creationId xmlns:a16="http://schemas.microsoft.com/office/drawing/2014/main" id="{00000000-0008-0000-0300-000016000000}"/>
            </a:ext>
          </a:extLst>
        </xdr:cNvPr>
        <xdr:cNvSpPr/>
      </xdr:nvSpPr>
      <xdr:spPr>
        <a:xfrm>
          <a:off x="760095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開催波及</a:t>
          </a:r>
        </a:p>
      </xdr:txBody>
    </xdr:sp>
    <xdr:clientData/>
  </xdr:twoCellAnchor>
  <xdr:twoCellAnchor>
    <xdr:from>
      <xdr:col>5</xdr:col>
      <xdr:colOff>3952875</xdr:colOff>
      <xdr:row>0</xdr:row>
      <xdr:rowOff>0</xdr:rowOff>
    </xdr:from>
    <xdr:to>
      <xdr:col>5</xdr:col>
      <xdr:colOff>4744875</xdr:colOff>
      <xdr:row>0</xdr:row>
      <xdr:rowOff>360000</xdr:rowOff>
    </xdr:to>
    <xdr:sp macro="" textlink="">
      <xdr:nvSpPr>
        <xdr:cNvPr id="23" name="正方形/長方形 22">
          <a:hlinkClick xmlns:r="http://schemas.openxmlformats.org/officeDocument/2006/relationships" r:id="rId8"/>
          <a:extLst>
            <a:ext uri="{FF2B5EF4-FFF2-40B4-BE49-F238E27FC236}">
              <a16:creationId xmlns:a16="http://schemas.microsoft.com/office/drawing/2014/main" id="{00000000-0008-0000-0300-000017000000}"/>
            </a:ext>
          </a:extLst>
        </xdr:cNvPr>
        <xdr:cNvSpPr/>
      </xdr:nvSpPr>
      <xdr:spPr>
        <a:xfrm>
          <a:off x="8391525"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5</xdr:col>
      <xdr:colOff>4743450</xdr:colOff>
      <xdr:row>0</xdr:row>
      <xdr:rowOff>0</xdr:rowOff>
    </xdr:from>
    <xdr:to>
      <xdr:col>5</xdr:col>
      <xdr:colOff>5535450</xdr:colOff>
      <xdr:row>0</xdr:row>
      <xdr:rowOff>360000</xdr:rowOff>
    </xdr:to>
    <xdr:sp macro="" textlink="">
      <xdr:nvSpPr>
        <xdr:cNvPr id="24" name="正方形/長方形 23">
          <a:hlinkClick xmlns:r="http://schemas.openxmlformats.org/officeDocument/2006/relationships" r:id="rId9"/>
          <a:extLst>
            <a:ext uri="{FF2B5EF4-FFF2-40B4-BE49-F238E27FC236}">
              <a16:creationId xmlns:a16="http://schemas.microsoft.com/office/drawing/2014/main" id="{00000000-0008-0000-0300-000018000000}"/>
            </a:ext>
          </a:extLst>
        </xdr:cNvPr>
        <xdr:cNvSpPr/>
      </xdr:nvSpPr>
      <xdr:spPr>
        <a:xfrm>
          <a:off x="918210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5</xdr:col>
      <xdr:colOff>5534025</xdr:colOff>
      <xdr:row>0</xdr:row>
      <xdr:rowOff>0</xdr:rowOff>
    </xdr:from>
    <xdr:to>
      <xdr:col>5</xdr:col>
      <xdr:colOff>6326025</xdr:colOff>
      <xdr:row>0</xdr:row>
      <xdr:rowOff>360000</xdr:rowOff>
    </xdr:to>
    <xdr:sp macro="" textlink="">
      <xdr:nvSpPr>
        <xdr:cNvPr id="25" name="正方形/長方形 24">
          <a:hlinkClick xmlns:r="http://schemas.openxmlformats.org/officeDocument/2006/relationships" r:id="rId10"/>
          <a:extLst>
            <a:ext uri="{FF2B5EF4-FFF2-40B4-BE49-F238E27FC236}">
              <a16:creationId xmlns:a16="http://schemas.microsoft.com/office/drawing/2014/main" id="{00000000-0008-0000-0300-000019000000}"/>
            </a:ext>
          </a:extLst>
        </xdr:cNvPr>
        <xdr:cNvSpPr/>
      </xdr:nvSpPr>
      <xdr:spPr>
        <a:xfrm>
          <a:off x="9972675"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マージン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119062</xdr:colOff>
      <xdr:row>20</xdr:row>
      <xdr:rowOff>23811</xdr:rowOff>
    </xdr:from>
    <xdr:to>
      <xdr:col>14</xdr:col>
      <xdr:colOff>19050</xdr:colOff>
      <xdr:row>43</xdr:row>
      <xdr:rowOff>9524</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57</xdr:row>
      <xdr:rowOff>142874</xdr:rowOff>
    </xdr:from>
    <xdr:to>
      <xdr:col>8</xdr:col>
      <xdr:colOff>19050</xdr:colOff>
      <xdr:row>74</xdr:row>
      <xdr:rowOff>161925</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128587</xdr:colOff>
      <xdr:row>57</xdr:row>
      <xdr:rowOff>147637</xdr:rowOff>
    </xdr:from>
    <xdr:to>
      <xdr:col>14</xdr:col>
      <xdr:colOff>28575</xdr:colOff>
      <xdr:row>75</xdr:row>
      <xdr:rowOff>0</xdr:rowOff>
    </xdr:to>
    <xdr:graphicFrame macro="">
      <xdr:nvGraphicFramePr>
        <xdr:cNvPr id="7" name="グラフ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352425</xdr:colOff>
      <xdr:row>5</xdr:row>
      <xdr:rowOff>104775</xdr:rowOff>
    </xdr:from>
    <xdr:to>
      <xdr:col>17</xdr:col>
      <xdr:colOff>645033</xdr:colOff>
      <xdr:row>8</xdr:row>
      <xdr:rowOff>17907</xdr:rowOff>
    </xdr:to>
    <xdr:sp macro="" textlink="">
      <xdr:nvSpPr>
        <xdr:cNvPr id="5" name="ホームベース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10553700" y="1304925"/>
          <a:ext cx="978408" cy="484632"/>
        </a:xfrm>
        <a:prstGeom prst="homePlate">
          <a:avLst/>
        </a:prstGeom>
        <a:solidFill>
          <a:schemeClr val="accent6">
            <a:lumMod val="20000"/>
            <a:lumOff val="8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b="1">
              <a:solidFill>
                <a:srgbClr val="FF0000"/>
              </a:solidFill>
            </a:rPr>
            <a:t>留意事項</a:t>
          </a:r>
        </a:p>
      </xdr:txBody>
    </xdr:sp>
    <xdr:clientData/>
  </xdr:twoCellAnchor>
  <xdr:twoCellAnchor>
    <xdr:from>
      <xdr:col>1</xdr:col>
      <xdr:colOff>0</xdr:colOff>
      <xdr:row>0</xdr:row>
      <xdr:rowOff>0</xdr:rowOff>
    </xdr:from>
    <xdr:to>
      <xdr:col>4</xdr:col>
      <xdr:colOff>47625</xdr:colOff>
      <xdr:row>0</xdr:row>
      <xdr:rowOff>361950</xdr:rowOff>
    </xdr:to>
    <xdr:sp macro="" textlink="">
      <xdr:nvSpPr>
        <xdr:cNvPr id="8" name="ホームベース 7">
          <a:hlinkClick xmlns:r="http://schemas.openxmlformats.org/officeDocument/2006/relationships" r:id="rId5"/>
          <a:extLst>
            <a:ext uri="{FF2B5EF4-FFF2-40B4-BE49-F238E27FC236}">
              <a16:creationId xmlns:a16="http://schemas.microsoft.com/office/drawing/2014/main" id="{00000000-0008-0000-0400-000008000000}"/>
            </a:ext>
          </a:extLst>
        </xdr:cNvPr>
        <xdr:cNvSpPr/>
      </xdr:nvSpPr>
      <xdr:spPr>
        <a:xfrm>
          <a:off x="123825" y="0"/>
          <a:ext cx="1295400" cy="361950"/>
        </a:xfrm>
        <a:prstGeom prst="homePlate">
          <a:avLst/>
        </a:prstGeom>
        <a:solidFill>
          <a:srgbClr val="CCFFCC"/>
        </a:solidFill>
        <a:ln w="28575">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報告書の作成</a:t>
          </a:r>
        </a:p>
      </xdr:txBody>
    </xdr:sp>
    <xdr:clientData/>
  </xdr:twoCellAnchor>
  <xdr:twoCellAnchor>
    <xdr:from>
      <xdr:col>4</xdr:col>
      <xdr:colOff>236221</xdr:colOff>
      <xdr:row>0</xdr:row>
      <xdr:rowOff>0</xdr:rowOff>
    </xdr:from>
    <xdr:to>
      <xdr:col>5</xdr:col>
      <xdr:colOff>274321</xdr:colOff>
      <xdr:row>0</xdr:row>
      <xdr:rowOff>360000</xdr:rowOff>
    </xdr:to>
    <xdr:sp macro="" textlink="">
      <xdr:nvSpPr>
        <xdr:cNvPr id="9" name="正方形/長方形 8">
          <a:hlinkClick xmlns:r="http://schemas.openxmlformats.org/officeDocument/2006/relationships" r:id="rId6"/>
          <a:extLst>
            <a:ext uri="{FF2B5EF4-FFF2-40B4-BE49-F238E27FC236}">
              <a16:creationId xmlns:a16="http://schemas.microsoft.com/office/drawing/2014/main" id="{00000000-0008-0000-0400-000009000000}"/>
            </a:ext>
          </a:extLst>
        </xdr:cNvPr>
        <xdr:cNvSpPr/>
      </xdr:nvSpPr>
      <xdr:spPr>
        <a:xfrm>
          <a:off x="1478281" y="0"/>
          <a:ext cx="8382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5</xdr:col>
      <xdr:colOff>274321</xdr:colOff>
      <xdr:row>0</xdr:row>
      <xdr:rowOff>0</xdr:rowOff>
    </xdr:from>
    <xdr:to>
      <xdr:col>6</xdr:col>
      <xdr:colOff>335281</xdr:colOff>
      <xdr:row>0</xdr:row>
      <xdr:rowOff>360000</xdr:rowOff>
    </xdr:to>
    <xdr:sp macro="" textlink="">
      <xdr:nvSpPr>
        <xdr:cNvPr id="10" name="正方形/長方形 9">
          <a:hlinkClick xmlns:r="http://schemas.openxmlformats.org/officeDocument/2006/relationships" r:id="rId7"/>
          <a:extLst>
            <a:ext uri="{FF2B5EF4-FFF2-40B4-BE49-F238E27FC236}">
              <a16:creationId xmlns:a16="http://schemas.microsoft.com/office/drawing/2014/main" id="{00000000-0008-0000-0400-00000A000000}"/>
            </a:ext>
          </a:extLst>
        </xdr:cNvPr>
        <xdr:cNvSpPr/>
      </xdr:nvSpPr>
      <xdr:spPr>
        <a:xfrm>
          <a:off x="2316481" y="0"/>
          <a:ext cx="8610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入力消費</a:t>
          </a:r>
        </a:p>
      </xdr:txBody>
    </xdr:sp>
    <xdr:clientData/>
  </xdr:twoCellAnchor>
  <xdr:twoCellAnchor>
    <xdr:from>
      <xdr:col>6</xdr:col>
      <xdr:colOff>327661</xdr:colOff>
      <xdr:row>0</xdr:row>
      <xdr:rowOff>0</xdr:rowOff>
    </xdr:from>
    <xdr:to>
      <xdr:col>7</xdr:col>
      <xdr:colOff>411001</xdr:colOff>
      <xdr:row>0</xdr:row>
      <xdr:rowOff>360000</xdr:rowOff>
    </xdr:to>
    <xdr:sp macro="" textlink="">
      <xdr:nvSpPr>
        <xdr:cNvPr id="11" name="正方形/長方形 10">
          <a:hlinkClick xmlns:r="http://schemas.openxmlformats.org/officeDocument/2006/relationships" r:id="rId8"/>
          <a:extLst>
            <a:ext uri="{FF2B5EF4-FFF2-40B4-BE49-F238E27FC236}">
              <a16:creationId xmlns:a16="http://schemas.microsoft.com/office/drawing/2014/main" id="{00000000-0008-0000-0400-00000B000000}"/>
            </a:ext>
          </a:extLst>
        </xdr:cNvPr>
        <xdr:cNvSpPr/>
      </xdr:nvSpPr>
      <xdr:spPr>
        <a:xfrm>
          <a:off x="3169921" y="0"/>
          <a:ext cx="8834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入力開催</a:t>
          </a:r>
        </a:p>
      </xdr:txBody>
    </xdr:sp>
    <xdr:clientData/>
  </xdr:twoCellAnchor>
  <xdr:twoCellAnchor>
    <xdr:from>
      <xdr:col>7</xdr:col>
      <xdr:colOff>409575</xdr:colOff>
      <xdr:row>0</xdr:row>
      <xdr:rowOff>0</xdr:rowOff>
    </xdr:from>
    <xdr:to>
      <xdr:col>8</xdr:col>
      <xdr:colOff>315750</xdr:colOff>
      <xdr:row>0</xdr:row>
      <xdr:rowOff>360000</xdr:rowOff>
    </xdr:to>
    <xdr:sp macro="" textlink="">
      <xdr:nvSpPr>
        <xdr:cNvPr id="12" name="正方形/長方形 11">
          <a:hlinkClick xmlns:r="http://schemas.openxmlformats.org/officeDocument/2006/relationships" r:id="rId9"/>
          <a:extLst>
            <a:ext uri="{FF2B5EF4-FFF2-40B4-BE49-F238E27FC236}">
              <a16:creationId xmlns:a16="http://schemas.microsoft.com/office/drawing/2014/main" id="{00000000-0008-0000-0400-00000C000000}"/>
            </a:ext>
          </a:extLst>
        </xdr:cNvPr>
        <xdr:cNvSpPr/>
      </xdr:nvSpPr>
      <xdr:spPr>
        <a:xfrm>
          <a:off x="443865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8</xdr:col>
      <xdr:colOff>314325</xdr:colOff>
      <xdr:row>0</xdr:row>
      <xdr:rowOff>0</xdr:rowOff>
    </xdr:from>
    <xdr:to>
      <xdr:col>10</xdr:col>
      <xdr:colOff>96675</xdr:colOff>
      <xdr:row>0</xdr:row>
      <xdr:rowOff>360000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5229225" y="0"/>
          <a:ext cx="792000" cy="360000"/>
        </a:xfrm>
        <a:prstGeom prst="rect">
          <a:avLst/>
        </a:prstGeom>
        <a:solidFill>
          <a:schemeClr val="bg1"/>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報告書</a:t>
          </a:r>
        </a:p>
      </xdr:txBody>
    </xdr:sp>
    <xdr:clientData/>
  </xdr:twoCellAnchor>
  <xdr:twoCellAnchor>
    <xdr:from>
      <xdr:col>10</xdr:col>
      <xdr:colOff>95250</xdr:colOff>
      <xdr:row>0</xdr:row>
      <xdr:rowOff>0</xdr:rowOff>
    </xdr:from>
    <xdr:to>
      <xdr:col>11</xdr:col>
      <xdr:colOff>87150</xdr:colOff>
      <xdr:row>0</xdr:row>
      <xdr:rowOff>360000</xdr:rowOff>
    </xdr:to>
    <xdr:sp macro="" textlink="">
      <xdr:nvSpPr>
        <xdr:cNvPr id="14" name="正方形/長方形 13">
          <a:hlinkClick xmlns:r="http://schemas.openxmlformats.org/officeDocument/2006/relationships" r:id="rId5"/>
          <a:extLst>
            <a:ext uri="{FF2B5EF4-FFF2-40B4-BE49-F238E27FC236}">
              <a16:creationId xmlns:a16="http://schemas.microsoft.com/office/drawing/2014/main" id="{00000000-0008-0000-0400-00000E000000}"/>
            </a:ext>
          </a:extLst>
        </xdr:cNvPr>
        <xdr:cNvSpPr/>
      </xdr:nvSpPr>
      <xdr:spPr>
        <a:xfrm>
          <a:off x="601980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solidFill>
                <a:schemeClr val="tx1"/>
              </a:solidFill>
            </a:rPr>
            <a:t>flow</a:t>
          </a:r>
          <a:endParaRPr kumimoji="1" lang="ja-JP" altLang="en-US" sz="1100" b="0">
            <a:solidFill>
              <a:schemeClr val="tx1"/>
            </a:solidFill>
          </a:endParaRPr>
        </a:p>
      </xdr:txBody>
    </xdr:sp>
    <xdr:clientData/>
  </xdr:twoCellAnchor>
  <xdr:twoCellAnchor>
    <xdr:from>
      <xdr:col>11</xdr:col>
      <xdr:colOff>85725</xdr:colOff>
      <xdr:row>0</xdr:row>
      <xdr:rowOff>0</xdr:rowOff>
    </xdr:from>
    <xdr:to>
      <xdr:col>12</xdr:col>
      <xdr:colOff>220981</xdr:colOff>
      <xdr:row>0</xdr:row>
      <xdr:rowOff>360000</xdr:rowOff>
    </xdr:to>
    <xdr:sp macro="" textlink="">
      <xdr:nvSpPr>
        <xdr:cNvPr id="15" name="正方形/長方形 14">
          <a:hlinkClick xmlns:r="http://schemas.openxmlformats.org/officeDocument/2006/relationships" r:id="rId10"/>
          <a:extLst>
            <a:ext uri="{FF2B5EF4-FFF2-40B4-BE49-F238E27FC236}">
              <a16:creationId xmlns:a16="http://schemas.microsoft.com/office/drawing/2014/main" id="{00000000-0008-0000-0400-00000F000000}"/>
            </a:ext>
          </a:extLst>
        </xdr:cNvPr>
        <xdr:cNvSpPr/>
      </xdr:nvSpPr>
      <xdr:spPr>
        <a:xfrm>
          <a:off x="6158865" y="0"/>
          <a:ext cx="935356"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消費波及</a:t>
          </a:r>
        </a:p>
      </xdr:txBody>
    </xdr:sp>
    <xdr:clientData/>
  </xdr:twoCellAnchor>
  <xdr:twoCellAnchor>
    <xdr:from>
      <xdr:col>12</xdr:col>
      <xdr:colOff>220980</xdr:colOff>
      <xdr:row>0</xdr:row>
      <xdr:rowOff>0</xdr:rowOff>
    </xdr:from>
    <xdr:to>
      <xdr:col>13</xdr:col>
      <xdr:colOff>281940</xdr:colOff>
      <xdr:row>0</xdr:row>
      <xdr:rowOff>360000</xdr:rowOff>
    </xdr:to>
    <xdr:sp macro="" textlink="">
      <xdr:nvSpPr>
        <xdr:cNvPr id="16" name="正方形/長方形 15">
          <a:hlinkClick xmlns:r="http://schemas.openxmlformats.org/officeDocument/2006/relationships" r:id="rId11"/>
          <a:extLst>
            <a:ext uri="{FF2B5EF4-FFF2-40B4-BE49-F238E27FC236}">
              <a16:creationId xmlns:a16="http://schemas.microsoft.com/office/drawing/2014/main" id="{00000000-0008-0000-0400-000010000000}"/>
            </a:ext>
          </a:extLst>
        </xdr:cNvPr>
        <xdr:cNvSpPr/>
      </xdr:nvSpPr>
      <xdr:spPr>
        <a:xfrm>
          <a:off x="7094220" y="0"/>
          <a:ext cx="8610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開催波及</a:t>
          </a:r>
        </a:p>
      </xdr:txBody>
    </xdr:sp>
    <xdr:clientData/>
  </xdr:twoCellAnchor>
  <xdr:twoCellAnchor>
    <xdr:from>
      <xdr:col>13</xdr:col>
      <xdr:colOff>281940</xdr:colOff>
      <xdr:row>0</xdr:row>
      <xdr:rowOff>0</xdr:rowOff>
    </xdr:from>
    <xdr:to>
      <xdr:col>15</xdr:col>
      <xdr:colOff>53340</xdr:colOff>
      <xdr:row>0</xdr:row>
      <xdr:rowOff>360000</xdr:rowOff>
    </xdr:to>
    <xdr:sp macro="" textlink="">
      <xdr:nvSpPr>
        <xdr:cNvPr id="17" name="正方形/長方形 16">
          <a:hlinkClick xmlns:r="http://schemas.openxmlformats.org/officeDocument/2006/relationships" r:id="rId12"/>
          <a:extLst>
            <a:ext uri="{FF2B5EF4-FFF2-40B4-BE49-F238E27FC236}">
              <a16:creationId xmlns:a16="http://schemas.microsoft.com/office/drawing/2014/main" id="{00000000-0008-0000-0400-000011000000}"/>
            </a:ext>
          </a:extLst>
        </xdr:cNvPr>
        <xdr:cNvSpPr/>
      </xdr:nvSpPr>
      <xdr:spPr>
        <a:xfrm>
          <a:off x="7955280" y="0"/>
          <a:ext cx="69342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15</xdr:col>
      <xdr:colOff>53340</xdr:colOff>
      <xdr:row>0</xdr:row>
      <xdr:rowOff>0</xdr:rowOff>
    </xdr:from>
    <xdr:to>
      <xdr:col>16</xdr:col>
      <xdr:colOff>137160</xdr:colOff>
      <xdr:row>0</xdr:row>
      <xdr:rowOff>360000</xdr:rowOff>
    </xdr:to>
    <xdr:sp macro="" textlink="">
      <xdr:nvSpPr>
        <xdr:cNvPr id="18" name="正方形/長方形 17">
          <a:hlinkClick xmlns:r="http://schemas.openxmlformats.org/officeDocument/2006/relationships" r:id="rId13"/>
          <a:extLst>
            <a:ext uri="{FF2B5EF4-FFF2-40B4-BE49-F238E27FC236}">
              <a16:creationId xmlns:a16="http://schemas.microsoft.com/office/drawing/2014/main" id="{00000000-0008-0000-0400-000012000000}"/>
            </a:ext>
          </a:extLst>
        </xdr:cNvPr>
        <xdr:cNvSpPr/>
      </xdr:nvSpPr>
      <xdr:spPr>
        <a:xfrm>
          <a:off x="8648700" y="0"/>
          <a:ext cx="7010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16</xdr:col>
      <xdr:colOff>129540</xdr:colOff>
      <xdr:row>0</xdr:row>
      <xdr:rowOff>0</xdr:rowOff>
    </xdr:from>
    <xdr:to>
      <xdr:col>17</xdr:col>
      <xdr:colOff>281940</xdr:colOff>
      <xdr:row>0</xdr:row>
      <xdr:rowOff>360000</xdr:rowOff>
    </xdr:to>
    <xdr:sp macro="" textlink="">
      <xdr:nvSpPr>
        <xdr:cNvPr id="19" name="正方形/長方形 18">
          <a:hlinkClick xmlns:r="http://schemas.openxmlformats.org/officeDocument/2006/relationships" r:id="rId14"/>
          <a:extLst>
            <a:ext uri="{FF2B5EF4-FFF2-40B4-BE49-F238E27FC236}">
              <a16:creationId xmlns:a16="http://schemas.microsoft.com/office/drawing/2014/main" id="{00000000-0008-0000-0400-000013000000}"/>
            </a:ext>
          </a:extLst>
        </xdr:cNvPr>
        <xdr:cNvSpPr/>
      </xdr:nvSpPr>
      <xdr:spPr>
        <a:xfrm>
          <a:off x="9342120" y="0"/>
          <a:ext cx="76962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マージン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878416</xdr:colOff>
      <xdr:row>11</xdr:row>
      <xdr:rowOff>104776</xdr:rowOff>
    </xdr:from>
    <xdr:to>
      <xdr:col>9</xdr:col>
      <xdr:colOff>55033</xdr:colOff>
      <xdr:row>11</xdr:row>
      <xdr:rowOff>106892</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2945341" y="2447926"/>
          <a:ext cx="2024592" cy="21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45508</xdr:colOff>
      <xdr:row>11</xdr:row>
      <xdr:rowOff>118267</xdr:rowOff>
    </xdr:from>
    <xdr:to>
      <xdr:col>9</xdr:col>
      <xdr:colOff>46303</xdr:colOff>
      <xdr:row>13</xdr:row>
      <xdr:rowOff>8317</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flipH="1">
          <a:off x="4960408" y="2461417"/>
          <a:ext cx="795" cy="25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9526</xdr:colOff>
      <xdr:row>23</xdr:row>
      <xdr:rowOff>0</xdr:rowOff>
    </xdr:from>
    <xdr:to>
      <xdr:col>5</xdr:col>
      <xdr:colOff>10584</xdr:colOff>
      <xdr:row>25</xdr:row>
      <xdr:rowOff>192900</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H="1">
          <a:off x="2257426" y="5153025"/>
          <a:ext cx="1058" cy="612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29</xdr:row>
      <xdr:rowOff>1</xdr:rowOff>
    </xdr:from>
    <xdr:to>
      <xdr:col>5</xdr:col>
      <xdr:colOff>1587</xdr:colOff>
      <xdr:row>31</xdr:row>
      <xdr:rowOff>3376</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rot="5400000">
          <a:off x="2032693" y="6644582"/>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428625</xdr:colOff>
      <xdr:row>35</xdr:row>
      <xdr:rowOff>794</xdr:rowOff>
    </xdr:from>
    <xdr:to>
      <xdr:col>13</xdr:col>
      <xdr:colOff>429420</xdr:colOff>
      <xdr:row>36</xdr:row>
      <xdr:rowOff>9525</xdr:rowOff>
    </xdr:to>
    <xdr:cxnSp macro="">
      <xdr:nvCxnSpPr>
        <xdr:cNvPr id="31" name="直線矢印コネクタ 30">
          <a:extLst>
            <a:ext uri="{FF2B5EF4-FFF2-40B4-BE49-F238E27FC236}">
              <a16:creationId xmlns:a16="http://schemas.microsoft.com/office/drawing/2014/main" id="{00000000-0008-0000-0500-00001F000000}"/>
            </a:ext>
          </a:extLst>
        </xdr:cNvPr>
        <xdr:cNvCxnSpPr/>
      </xdr:nvCxnSpPr>
      <xdr:spPr>
        <a:xfrm flipH="1">
          <a:off x="5495925" y="4772819"/>
          <a:ext cx="795" cy="1801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35</xdr:row>
      <xdr:rowOff>0</xdr:rowOff>
    </xdr:from>
    <xdr:to>
      <xdr:col>13</xdr:col>
      <xdr:colOff>428625</xdr:colOff>
      <xdr:row>35</xdr:row>
      <xdr:rowOff>0</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3781425" y="4772025"/>
          <a:ext cx="1714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0</xdr:rowOff>
    </xdr:from>
    <xdr:to>
      <xdr:col>5</xdr:col>
      <xdr:colOff>1</xdr:colOff>
      <xdr:row>36</xdr:row>
      <xdr:rowOff>7575</xdr:rowOff>
    </xdr:to>
    <xdr:cxnSp macro="">
      <xdr:nvCxnSpPr>
        <xdr:cNvPr id="41" name="直線矢印コネクタ 40">
          <a:extLst>
            <a:ext uri="{FF2B5EF4-FFF2-40B4-BE49-F238E27FC236}">
              <a16:creationId xmlns:a16="http://schemas.microsoft.com/office/drawing/2014/main" id="{00000000-0008-0000-0500-000029000000}"/>
            </a:ext>
          </a:extLst>
        </xdr:cNvPr>
        <xdr:cNvCxnSpPr/>
      </xdr:nvCxnSpPr>
      <xdr:spPr>
        <a:xfrm>
          <a:off x="2952750" y="6477000"/>
          <a:ext cx="1" cy="360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39</xdr:row>
      <xdr:rowOff>1</xdr:rowOff>
    </xdr:from>
    <xdr:to>
      <xdr:col>5</xdr:col>
      <xdr:colOff>1587</xdr:colOff>
      <xdr:row>41</xdr:row>
      <xdr:rowOff>7576</xdr:rowOff>
    </xdr:to>
    <xdr:cxnSp macro="">
      <xdr:nvCxnSpPr>
        <xdr:cNvPr id="42" name="直線矢印コネクタ 41">
          <a:extLst>
            <a:ext uri="{FF2B5EF4-FFF2-40B4-BE49-F238E27FC236}">
              <a16:creationId xmlns:a16="http://schemas.microsoft.com/office/drawing/2014/main" id="{00000000-0008-0000-0500-00002A000000}"/>
            </a:ext>
          </a:extLst>
        </xdr:cNvPr>
        <xdr:cNvCxnSpPr/>
      </xdr:nvCxnSpPr>
      <xdr:spPr>
        <a:xfrm rot="5400000">
          <a:off x="2773543" y="7637282"/>
          <a:ext cx="360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44</xdr:row>
      <xdr:rowOff>1</xdr:rowOff>
    </xdr:from>
    <xdr:to>
      <xdr:col>5</xdr:col>
      <xdr:colOff>1587</xdr:colOff>
      <xdr:row>46</xdr:row>
      <xdr:rowOff>7576</xdr:rowOff>
    </xdr:to>
    <xdr:cxnSp macro="">
      <xdr:nvCxnSpPr>
        <xdr:cNvPr id="43" name="直線矢印コネクタ 42">
          <a:extLst>
            <a:ext uri="{FF2B5EF4-FFF2-40B4-BE49-F238E27FC236}">
              <a16:creationId xmlns:a16="http://schemas.microsoft.com/office/drawing/2014/main" id="{00000000-0008-0000-0500-00002B000000}"/>
            </a:ext>
          </a:extLst>
        </xdr:cNvPr>
        <xdr:cNvCxnSpPr/>
      </xdr:nvCxnSpPr>
      <xdr:spPr>
        <a:xfrm rot="5400000">
          <a:off x="2773543" y="8551682"/>
          <a:ext cx="360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49</xdr:row>
      <xdr:rowOff>1</xdr:rowOff>
    </xdr:from>
    <xdr:to>
      <xdr:col>5</xdr:col>
      <xdr:colOff>1587</xdr:colOff>
      <xdr:row>51</xdr:row>
      <xdr:rowOff>7576</xdr:rowOff>
    </xdr:to>
    <xdr:cxnSp macro="">
      <xdr:nvCxnSpPr>
        <xdr:cNvPr id="44" name="直線矢印コネクタ 43">
          <a:extLst>
            <a:ext uri="{FF2B5EF4-FFF2-40B4-BE49-F238E27FC236}">
              <a16:creationId xmlns:a16="http://schemas.microsoft.com/office/drawing/2014/main" id="{00000000-0008-0000-0500-00002C000000}"/>
            </a:ext>
          </a:extLst>
        </xdr:cNvPr>
        <xdr:cNvCxnSpPr/>
      </xdr:nvCxnSpPr>
      <xdr:spPr>
        <a:xfrm rot="5400000">
          <a:off x="2773543" y="9466082"/>
          <a:ext cx="360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34</xdr:row>
      <xdr:rowOff>0</xdr:rowOff>
    </xdr:from>
    <xdr:to>
      <xdr:col>9</xdr:col>
      <xdr:colOff>4</xdr:colOff>
      <xdr:row>35</xdr:row>
      <xdr:rowOff>9525</xdr:rowOff>
    </xdr:to>
    <xdr:cxnSp macro="">
      <xdr:nvCxnSpPr>
        <xdr:cNvPr id="45" name="直線矢印コネクタ 44">
          <a:extLst>
            <a:ext uri="{FF2B5EF4-FFF2-40B4-BE49-F238E27FC236}">
              <a16:creationId xmlns:a16="http://schemas.microsoft.com/office/drawing/2014/main" id="{00000000-0008-0000-0500-00002D000000}"/>
            </a:ext>
          </a:extLst>
        </xdr:cNvPr>
        <xdr:cNvCxnSpPr/>
      </xdr:nvCxnSpPr>
      <xdr:spPr>
        <a:xfrm flipH="1">
          <a:off x="3771900" y="4591050"/>
          <a:ext cx="4" cy="1905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54</xdr:row>
      <xdr:rowOff>1</xdr:rowOff>
    </xdr:from>
    <xdr:to>
      <xdr:col>5</xdr:col>
      <xdr:colOff>1587</xdr:colOff>
      <xdr:row>56</xdr:row>
      <xdr:rowOff>7576</xdr:rowOff>
    </xdr:to>
    <xdr:cxnSp macro="">
      <xdr:nvCxnSpPr>
        <xdr:cNvPr id="46" name="直線矢印コネクタ 45">
          <a:extLst>
            <a:ext uri="{FF2B5EF4-FFF2-40B4-BE49-F238E27FC236}">
              <a16:creationId xmlns:a16="http://schemas.microsoft.com/office/drawing/2014/main" id="{00000000-0008-0000-0500-00002E000000}"/>
            </a:ext>
          </a:extLst>
        </xdr:cNvPr>
        <xdr:cNvCxnSpPr/>
      </xdr:nvCxnSpPr>
      <xdr:spPr>
        <a:xfrm rot="5400000">
          <a:off x="2773543" y="10380482"/>
          <a:ext cx="360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428625</xdr:colOff>
      <xdr:row>60</xdr:row>
      <xdr:rowOff>794</xdr:rowOff>
    </xdr:from>
    <xdr:to>
      <xdr:col>13</xdr:col>
      <xdr:colOff>429420</xdr:colOff>
      <xdr:row>61</xdr:row>
      <xdr:rowOff>9525</xdr:rowOff>
    </xdr:to>
    <xdr:cxnSp macro="">
      <xdr:nvCxnSpPr>
        <xdr:cNvPr id="47" name="直線矢印コネクタ 46">
          <a:extLst>
            <a:ext uri="{FF2B5EF4-FFF2-40B4-BE49-F238E27FC236}">
              <a16:creationId xmlns:a16="http://schemas.microsoft.com/office/drawing/2014/main" id="{00000000-0008-0000-0500-00002F000000}"/>
            </a:ext>
          </a:extLst>
        </xdr:cNvPr>
        <xdr:cNvCxnSpPr/>
      </xdr:nvCxnSpPr>
      <xdr:spPr>
        <a:xfrm flipH="1">
          <a:off x="5495925" y="9059069"/>
          <a:ext cx="795" cy="1801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60</xdr:row>
      <xdr:rowOff>9525</xdr:rowOff>
    </xdr:from>
    <xdr:to>
      <xdr:col>13</xdr:col>
      <xdr:colOff>428625</xdr:colOff>
      <xdr:row>60</xdr:row>
      <xdr:rowOff>9525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3781425" y="9067800"/>
          <a:ext cx="1714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59</xdr:row>
      <xdr:rowOff>0</xdr:rowOff>
    </xdr:from>
    <xdr:to>
      <xdr:col>9</xdr:col>
      <xdr:colOff>0</xdr:colOff>
      <xdr:row>60</xdr:row>
      <xdr:rowOff>19050</xdr:rowOff>
    </xdr:to>
    <xdr:cxnSp macro="">
      <xdr:nvCxnSpPr>
        <xdr:cNvPr id="49" name="直線矢印コネクタ 48">
          <a:extLst>
            <a:ext uri="{FF2B5EF4-FFF2-40B4-BE49-F238E27FC236}">
              <a16:creationId xmlns:a16="http://schemas.microsoft.com/office/drawing/2014/main" id="{00000000-0008-0000-0500-000031000000}"/>
            </a:ext>
          </a:extLst>
        </xdr:cNvPr>
        <xdr:cNvCxnSpPr/>
      </xdr:nvCxnSpPr>
      <xdr:spPr>
        <a:xfrm>
          <a:off x="3771900" y="8886825"/>
          <a:ext cx="0" cy="1905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412750</xdr:colOff>
      <xdr:row>24</xdr:row>
      <xdr:rowOff>52917</xdr:rowOff>
    </xdr:from>
    <xdr:to>
      <xdr:col>18</xdr:col>
      <xdr:colOff>428625</xdr:colOff>
      <xdr:row>66</xdr:row>
      <xdr:rowOff>9525</xdr:rowOff>
    </xdr:to>
    <xdr:cxnSp macro="">
      <xdr:nvCxnSpPr>
        <xdr:cNvPr id="50" name="直線矢印コネクタ 49">
          <a:extLst>
            <a:ext uri="{FF2B5EF4-FFF2-40B4-BE49-F238E27FC236}">
              <a16:creationId xmlns:a16="http://schemas.microsoft.com/office/drawing/2014/main" id="{00000000-0008-0000-0500-000032000000}"/>
            </a:ext>
          </a:extLst>
        </xdr:cNvPr>
        <xdr:cNvCxnSpPr/>
      </xdr:nvCxnSpPr>
      <xdr:spPr>
        <a:xfrm>
          <a:off x="8868833" y="5238750"/>
          <a:ext cx="15875" cy="9058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37</xdr:row>
      <xdr:rowOff>201083</xdr:rowOff>
    </xdr:from>
    <xdr:to>
      <xdr:col>18</xdr:col>
      <xdr:colOff>423334</xdr:colOff>
      <xdr:row>37</xdr:row>
      <xdr:rowOff>201083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7969250" y="8191500"/>
          <a:ext cx="910167"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447675</xdr:colOff>
      <xdr:row>64</xdr:row>
      <xdr:rowOff>9525</xdr:rowOff>
    </xdr:from>
    <xdr:to>
      <xdr:col>13</xdr:col>
      <xdr:colOff>447679</xdr:colOff>
      <xdr:row>65</xdr:row>
      <xdr:rowOff>9525</xdr:rowOff>
    </xdr:to>
    <xdr:cxnSp macro="">
      <xdr:nvCxnSpPr>
        <xdr:cNvPr id="55" name="直線矢印コネクタ 54">
          <a:extLst>
            <a:ext uri="{FF2B5EF4-FFF2-40B4-BE49-F238E27FC236}">
              <a16:creationId xmlns:a16="http://schemas.microsoft.com/office/drawing/2014/main" id="{00000000-0008-0000-0500-000037000000}"/>
            </a:ext>
          </a:extLst>
        </xdr:cNvPr>
        <xdr:cNvCxnSpPr/>
      </xdr:nvCxnSpPr>
      <xdr:spPr>
        <a:xfrm flipH="1">
          <a:off x="5514975" y="9753600"/>
          <a:ext cx="4" cy="1714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447675</xdr:colOff>
      <xdr:row>65</xdr:row>
      <xdr:rowOff>9525</xdr:rowOff>
    </xdr:from>
    <xdr:to>
      <xdr:col>18</xdr:col>
      <xdr:colOff>438150</xdr:colOff>
      <xdr:row>65</xdr:row>
      <xdr:rowOff>9525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5514975" y="9925050"/>
          <a:ext cx="2171700"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449263</xdr:colOff>
      <xdr:row>69</xdr:row>
      <xdr:rowOff>0</xdr:rowOff>
    </xdr:from>
    <xdr:to>
      <xdr:col>18</xdr:col>
      <xdr:colOff>457200</xdr:colOff>
      <xdr:row>70</xdr:row>
      <xdr:rowOff>209550</xdr:rowOff>
    </xdr:to>
    <xdr:cxnSp macro="">
      <xdr:nvCxnSpPr>
        <xdr:cNvPr id="57" name="直線矢印コネクタ 56">
          <a:extLst>
            <a:ext uri="{FF2B5EF4-FFF2-40B4-BE49-F238E27FC236}">
              <a16:creationId xmlns:a16="http://schemas.microsoft.com/office/drawing/2014/main" id="{00000000-0008-0000-0500-000039000000}"/>
            </a:ext>
          </a:extLst>
        </xdr:cNvPr>
        <xdr:cNvCxnSpPr/>
      </xdr:nvCxnSpPr>
      <xdr:spPr>
        <a:xfrm>
          <a:off x="7697788" y="13868400"/>
          <a:ext cx="7937" cy="4191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447675</xdr:colOff>
      <xdr:row>67</xdr:row>
      <xdr:rowOff>104775</xdr:rowOff>
    </xdr:from>
    <xdr:to>
      <xdr:col>16</xdr:col>
      <xdr:colOff>228600</xdr:colOff>
      <xdr:row>67</xdr:row>
      <xdr:rowOff>104775</xdr:rowOff>
    </xdr:to>
    <xdr:cxnSp macro="">
      <xdr:nvCxnSpPr>
        <xdr:cNvPr id="65" name="直線コネクタ 64">
          <a:extLst>
            <a:ext uri="{FF2B5EF4-FFF2-40B4-BE49-F238E27FC236}">
              <a16:creationId xmlns:a16="http://schemas.microsoft.com/office/drawing/2014/main" id="{00000000-0008-0000-0500-000041000000}"/>
            </a:ext>
          </a:extLst>
        </xdr:cNvPr>
        <xdr:cNvCxnSpPr/>
      </xdr:nvCxnSpPr>
      <xdr:spPr>
        <a:xfrm>
          <a:off x="5514975" y="10363200"/>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438150</xdr:colOff>
      <xdr:row>67</xdr:row>
      <xdr:rowOff>95250</xdr:rowOff>
    </xdr:from>
    <xdr:to>
      <xdr:col>13</xdr:col>
      <xdr:colOff>447675</xdr:colOff>
      <xdr:row>71</xdr:row>
      <xdr:rowOff>0</xdr:rowOff>
    </xdr:to>
    <xdr:cxnSp macro="">
      <xdr:nvCxnSpPr>
        <xdr:cNvPr id="66" name="直線矢印コネクタ 65">
          <a:extLst>
            <a:ext uri="{FF2B5EF4-FFF2-40B4-BE49-F238E27FC236}">
              <a16:creationId xmlns:a16="http://schemas.microsoft.com/office/drawing/2014/main" id="{00000000-0008-0000-0500-000042000000}"/>
            </a:ext>
          </a:extLst>
        </xdr:cNvPr>
        <xdr:cNvCxnSpPr/>
      </xdr:nvCxnSpPr>
      <xdr:spPr>
        <a:xfrm>
          <a:off x="5505450" y="10353675"/>
          <a:ext cx="9525" cy="5905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10</xdr:row>
      <xdr:rowOff>0</xdr:rowOff>
    </xdr:from>
    <xdr:to>
      <xdr:col>5</xdr:col>
      <xdr:colOff>799</xdr:colOff>
      <xdr:row>13</xdr:row>
      <xdr:rowOff>6600</xdr:rowOff>
    </xdr:to>
    <xdr:cxnSp macro="">
      <xdr:nvCxnSpPr>
        <xdr:cNvPr id="76" name="直線矢印コネクタ 75">
          <a:extLst>
            <a:ext uri="{FF2B5EF4-FFF2-40B4-BE49-F238E27FC236}">
              <a16:creationId xmlns:a16="http://schemas.microsoft.com/office/drawing/2014/main" id="{00000000-0008-0000-0500-00004C000000}"/>
            </a:ext>
          </a:extLst>
        </xdr:cNvPr>
        <xdr:cNvCxnSpPr/>
      </xdr:nvCxnSpPr>
      <xdr:spPr>
        <a:xfrm flipH="1">
          <a:off x="2952750" y="2171700"/>
          <a:ext cx="799"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0</xdr:rowOff>
    </xdr:from>
    <xdr:to>
      <xdr:col>5</xdr:col>
      <xdr:colOff>800</xdr:colOff>
      <xdr:row>19</xdr:row>
      <xdr:rowOff>197100</xdr:rowOff>
    </xdr:to>
    <xdr:cxnSp macro="">
      <xdr:nvCxnSpPr>
        <xdr:cNvPr id="68" name="直線矢印コネクタ 67">
          <a:extLst>
            <a:ext uri="{FF2B5EF4-FFF2-40B4-BE49-F238E27FC236}">
              <a16:creationId xmlns:a16="http://schemas.microsoft.com/office/drawing/2014/main" id="{00000000-0008-0000-0500-000044000000}"/>
            </a:ext>
          </a:extLst>
        </xdr:cNvPr>
        <xdr:cNvCxnSpPr/>
      </xdr:nvCxnSpPr>
      <xdr:spPr>
        <a:xfrm flipH="1">
          <a:off x="2952750" y="3400425"/>
          <a:ext cx="800"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16</xdr:row>
      <xdr:rowOff>211666</xdr:rowOff>
    </xdr:from>
    <xdr:to>
      <xdr:col>9</xdr:col>
      <xdr:colOff>63500</xdr:colOff>
      <xdr:row>18</xdr:row>
      <xdr:rowOff>10584</xdr:rowOff>
    </xdr:to>
    <xdr:cxnSp macro="">
      <xdr:nvCxnSpPr>
        <xdr:cNvPr id="71" name="直線コネクタ 70">
          <a:extLst>
            <a:ext uri="{FF2B5EF4-FFF2-40B4-BE49-F238E27FC236}">
              <a16:creationId xmlns:a16="http://schemas.microsoft.com/office/drawing/2014/main" id="{00000000-0008-0000-0500-000047000000}"/>
            </a:ext>
          </a:extLst>
        </xdr:cNvPr>
        <xdr:cNvCxnSpPr/>
      </xdr:nvCxnSpPr>
      <xdr:spPr>
        <a:xfrm>
          <a:off x="4995333" y="3661833"/>
          <a:ext cx="0" cy="2328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18</xdr:row>
      <xdr:rowOff>31750</xdr:rowOff>
    </xdr:from>
    <xdr:to>
      <xdr:col>9</xdr:col>
      <xdr:colOff>74084</xdr:colOff>
      <xdr:row>18</xdr:row>
      <xdr:rowOff>31750</xdr:rowOff>
    </xdr:to>
    <xdr:cxnSp macro="">
      <xdr:nvCxnSpPr>
        <xdr:cNvPr id="73" name="直線コネクタ 72">
          <a:extLst>
            <a:ext uri="{FF2B5EF4-FFF2-40B4-BE49-F238E27FC236}">
              <a16:creationId xmlns:a16="http://schemas.microsoft.com/office/drawing/2014/main" id="{00000000-0008-0000-0500-000049000000}"/>
            </a:ext>
          </a:extLst>
        </xdr:cNvPr>
        <xdr:cNvCxnSpPr/>
      </xdr:nvCxnSpPr>
      <xdr:spPr>
        <a:xfrm flipH="1">
          <a:off x="2963333" y="3915833"/>
          <a:ext cx="20425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21168</xdr:colOff>
      <xdr:row>24</xdr:row>
      <xdr:rowOff>52917</xdr:rowOff>
    </xdr:from>
    <xdr:to>
      <xdr:col>18</xdr:col>
      <xdr:colOff>412750</xdr:colOff>
      <xdr:row>24</xdr:row>
      <xdr:rowOff>52917</xdr:rowOff>
    </xdr:to>
    <xdr:cxnSp macro="">
      <xdr:nvCxnSpPr>
        <xdr:cNvPr id="78" name="直線コネクタ 77">
          <a:extLst>
            <a:ext uri="{FF2B5EF4-FFF2-40B4-BE49-F238E27FC236}">
              <a16:creationId xmlns:a16="http://schemas.microsoft.com/office/drawing/2014/main" id="{00000000-0008-0000-0500-00004E000000}"/>
            </a:ext>
          </a:extLst>
        </xdr:cNvPr>
        <xdr:cNvCxnSpPr/>
      </xdr:nvCxnSpPr>
      <xdr:spPr>
        <a:xfrm flipH="1">
          <a:off x="2984501" y="5238750"/>
          <a:ext cx="58843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2116</xdr:colOff>
      <xdr:row>11</xdr:row>
      <xdr:rowOff>114301</xdr:rowOff>
    </xdr:from>
    <xdr:to>
      <xdr:col>30</xdr:col>
      <xdr:colOff>64558</xdr:colOff>
      <xdr:row>11</xdr:row>
      <xdr:rowOff>116417</xdr:rowOff>
    </xdr:to>
    <xdr:cxnSp macro="">
      <xdr:nvCxnSpPr>
        <xdr:cNvPr id="136" name="直線コネクタ 135">
          <a:extLst>
            <a:ext uri="{FF2B5EF4-FFF2-40B4-BE49-F238E27FC236}">
              <a16:creationId xmlns:a16="http://schemas.microsoft.com/office/drawing/2014/main" id="{00000000-0008-0000-0500-000088000000}"/>
            </a:ext>
          </a:extLst>
        </xdr:cNvPr>
        <xdr:cNvCxnSpPr/>
      </xdr:nvCxnSpPr>
      <xdr:spPr>
        <a:xfrm>
          <a:off x="12737041" y="2457451"/>
          <a:ext cx="1815042" cy="21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64558</xdr:colOff>
      <xdr:row>11</xdr:row>
      <xdr:rowOff>108743</xdr:rowOff>
    </xdr:from>
    <xdr:to>
      <xdr:col>30</xdr:col>
      <xdr:colOff>65353</xdr:colOff>
      <xdr:row>12</xdr:row>
      <xdr:rowOff>190385</xdr:rowOff>
    </xdr:to>
    <xdr:cxnSp macro="">
      <xdr:nvCxnSpPr>
        <xdr:cNvPr id="138" name="直線矢印コネクタ 137">
          <a:extLst>
            <a:ext uri="{FF2B5EF4-FFF2-40B4-BE49-F238E27FC236}">
              <a16:creationId xmlns:a16="http://schemas.microsoft.com/office/drawing/2014/main" id="{00000000-0008-0000-0500-00008A000000}"/>
            </a:ext>
          </a:extLst>
        </xdr:cNvPr>
        <xdr:cNvCxnSpPr/>
      </xdr:nvCxnSpPr>
      <xdr:spPr>
        <a:xfrm flipH="1">
          <a:off x="14552083" y="2451893"/>
          <a:ext cx="795" cy="262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10584</xdr:colOff>
      <xdr:row>23</xdr:row>
      <xdr:rowOff>0</xdr:rowOff>
    </xdr:from>
    <xdr:to>
      <xdr:col>26</xdr:col>
      <xdr:colOff>10584</xdr:colOff>
      <xdr:row>26</xdr:row>
      <xdr:rowOff>16125</xdr:rowOff>
    </xdr:to>
    <xdr:cxnSp macro="">
      <xdr:nvCxnSpPr>
        <xdr:cNvPr id="139" name="直線矢印コネクタ 138">
          <a:extLst>
            <a:ext uri="{FF2B5EF4-FFF2-40B4-BE49-F238E27FC236}">
              <a16:creationId xmlns:a16="http://schemas.microsoft.com/office/drawing/2014/main" id="{00000000-0008-0000-0500-00008B000000}"/>
            </a:ext>
          </a:extLst>
        </xdr:cNvPr>
        <xdr:cNvCxnSpPr/>
      </xdr:nvCxnSpPr>
      <xdr:spPr>
        <a:xfrm>
          <a:off x="12745509" y="4514850"/>
          <a:ext cx="0" cy="540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885824</xdr:colOff>
      <xdr:row>29</xdr:row>
      <xdr:rowOff>1</xdr:rowOff>
    </xdr:from>
    <xdr:to>
      <xdr:col>26</xdr:col>
      <xdr:colOff>1587</xdr:colOff>
      <xdr:row>31</xdr:row>
      <xdr:rowOff>7576</xdr:rowOff>
    </xdr:to>
    <xdr:cxnSp macro="">
      <xdr:nvCxnSpPr>
        <xdr:cNvPr id="140" name="直線矢印コネクタ 139">
          <a:extLst>
            <a:ext uri="{FF2B5EF4-FFF2-40B4-BE49-F238E27FC236}">
              <a16:creationId xmlns:a16="http://schemas.microsoft.com/office/drawing/2014/main" id="{00000000-0008-0000-0500-00008C000000}"/>
            </a:ext>
          </a:extLst>
        </xdr:cNvPr>
        <xdr:cNvCxnSpPr/>
      </xdr:nvCxnSpPr>
      <xdr:spPr>
        <a:xfrm rot="5400000">
          <a:off x="12555718" y="5779907"/>
          <a:ext cx="360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428625</xdr:colOff>
      <xdr:row>35</xdr:row>
      <xdr:rowOff>794</xdr:rowOff>
    </xdr:from>
    <xdr:to>
      <xdr:col>34</xdr:col>
      <xdr:colOff>429420</xdr:colOff>
      <xdr:row>36</xdr:row>
      <xdr:rowOff>9525</xdr:rowOff>
    </xdr:to>
    <xdr:cxnSp macro="">
      <xdr:nvCxnSpPr>
        <xdr:cNvPr id="141" name="直線矢印コネクタ 140">
          <a:extLst>
            <a:ext uri="{FF2B5EF4-FFF2-40B4-BE49-F238E27FC236}">
              <a16:creationId xmlns:a16="http://schemas.microsoft.com/office/drawing/2014/main" id="{00000000-0008-0000-0500-00008D000000}"/>
            </a:ext>
          </a:extLst>
        </xdr:cNvPr>
        <xdr:cNvCxnSpPr/>
      </xdr:nvCxnSpPr>
      <xdr:spPr>
        <a:xfrm flipH="1">
          <a:off x="6683375" y="7557294"/>
          <a:ext cx="795" cy="230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xdr:colOff>
      <xdr:row>35</xdr:row>
      <xdr:rowOff>0</xdr:rowOff>
    </xdr:from>
    <xdr:to>
      <xdr:col>34</xdr:col>
      <xdr:colOff>428625</xdr:colOff>
      <xdr:row>35</xdr:row>
      <xdr:rowOff>0</xdr:rowOff>
    </xdr:to>
    <xdr:cxnSp macro="">
      <xdr:nvCxnSpPr>
        <xdr:cNvPr id="142" name="直線コネクタ 141">
          <a:extLst>
            <a:ext uri="{FF2B5EF4-FFF2-40B4-BE49-F238E27FC236}">
              <a16:creationId xmlns:a16="http://schemas.microsoft.com/office/drawing/2014/main" id="{00000000-0008-0000-0500-00008E000000}"/>
            </a:ext>
          </a:extLst>
        </xdr:cNvPr>
        <xdr:cNvCxnSpPr/>
      </xdr:nvCxnSpPr>
      <xdr:spPr>
        <a:xfrm>
          <a:off x="4941358" y="7556500"/>
          <a:ext cx="17420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34</xdr:row>
      <xdr:rowOff>0</xdr:rowOff>
    </xdr:from>
    <xdr:to>
      <xdr:col>26</xdr:col>
      <xdr:colOff>1</xdr:colOff>
      <xdr:row>36</xdr:row>
      <xdr:rowOff>7575</xdr:rowOff>
    </xdr:to>
    <xdr:cxnSp macro="">
      <xdr:nvCxnSpPr>
        <xdr:cNvPr id="144" name="直線矢印コネクタ 143">
          <a:extLst>
            <a:ext uri="{FF2B5EF4-FFF2-40B4-BE49-F238E27FC236}">
              <a16:creationId xmlns:a16="http://schemas.microsoft.com/office/drawing/2014/main" id="{00000000-0008-0000-0500-000090000000}"/>
            </a:ext>
          </a:extLst>
        </xdr:cNvPr>
        <xdr:cNvCxnSpPr/>
      </xdr:nvCxnSpPr>
      <xdr:spPr>
        <a:xfrm>
          <a:off x="12734925" y="6515100"/>
          <a:ext cx="1" cy="360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885824</xdr:colOff>
      <xdr:row>39</xdr:row>
      <xdr:rowOff>1</xdr:rowOff>
    </xdr:from>
    <xdr:to>
      <xdr:col>26</xdr:col>
      <xdr:colOff>1587</xdr:colOff>
      <xdr:row>41</xdr:row>
      <xdr:rowOff>3376</xdr:rowOff>
    </xdr:to>
    <xdr:cxnSp macro="">
      <xdr:nvCxnSpPr>
        <xdr:cNvPr id="145" name="直線矢印コネクタ 144">
          <a:extLst>
            <a:ext uri="{FF2B5EF4-FFF2-40B4-BE49-F238E27FC236}">
              <a16:creationId xmlns:a16="http://schemas.microsoft.com/office/drawing/2014/main" id="{00000000-0008-0000-0500-000091000000}"/>
            </a:ext>
          </a:extLst>
        </xdr:cNvPr>
        <xdr:cNvCxnSpPr/>
      </xdr:nvCxnSpPr>
      <xdr:spPr>
        <a:xfrm rot="5400000">
          <a:off x="11043343" y="8825807"/>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885824</xdr:colOff>
      <xdr:row>44</xdr:row>
      <xdr:rowOff>1</xdr:rowOff>
    </xdr:from>
    <xdr:to>
      <xdr:col>26</xdr:col>
      <xdr:colOff>1587</xdr:colOff>
      <xdr:row>46</xdr:row>
      <xdr:rowOff>7576</xdr:rowOff>
    </xdr:to>
    <xdr:cxnSp macro="">
      <xdr:nvCxnSpPr>
        <xdr:cNvPr id="146" name="直線矢印コネクタ 145">
          <a:extLst>
            <a:ext uri="{FF2B5EF4-FFF2-40B4-BE49-F238E27FC236}">
              <a16:creationId xmlns:a16="http://schemas.microsoft.com/office/drawing/2014/main" id="{00000000-0008-0000-0500-000092000000}"/>
            </a:ext>
          </a:extLst>
        </xdr:cNvPr>
        <xdr:cNvCxnSpPr/>
      </xdr:nvCxnSpPr>
      <xdr:spPr>
        <a:xfrm rot="5400000">
          <a:off x="12555718" y="8589782"/>
          <a:ext cx="360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885824</xdr:colOff>
      <xdr:row>49</xdr:row>
      <xdr:rowOff>1</xdr:rowOff>
    </xdr:from>
    <xdr:to>
      <xdr:col>26</xdr:col>
      <xdr:colOff>1587</xdr:colOff>
      <xdr:row>51</xdr:row>
      <xdr:rowOff>7576</xdr:rowOff>
    </xdr:to>
    <xdr:cxnSp macro="">
      <xdr:nvCxnSpPr>
        <xdr:cNvPr id="147" name="直線矢印コネクタ 146">
          <a:extLst>
            <a:ext uri="{FF2B5EF4-FFF2-40B4-BE49-F238E27FC236}">
              <a16:creationId xmlns:a16="http://schemas.microsoft.com/office/drawing/2014/main" id="{00000000-0008-0000-0500-000093000000}"/>
            </a:ext>
          </a:extLst>
        </xdr:cNvPr>
        <xdr:cNvCxnSpPr/>
      </xdr:nvCxnSpPr>
      <xdr:spPr>
        <a:xfrm rot="5400000">
          <a:off x="12555718" y="9504182"/>
          <a:ext cx="360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34</xdr:row>
      <xdr:rowOff>0</xdr:rowOff>
    </xdr:from>
    <xdr:to>
      <xdr:col>30</xdr:col>
      <xdr:colOff>4</xdr:colOff>
      <xdr:row>35</xdr:row>
      <xdr:rowOff>9525</xdr:rowOff>
    </xdr:to>
    <xdr:cxnSp macro="">
      <xdr:nvCxnSpPr>
        <xdr:cNvPr id="148" name="直線矢印コネクタ 147">
          <a:extLst>
            <a:ext uri="{FF2B5EF4-FFF2-40B4-BE49-F238E27FC236}">
              <a16:creationId xmlns:a16="http://schemas.microsoft.com/office/drawing/2014/main" id="{00000000-0008-0000-0500-000094000000}"/>
            </a:ext>
          </a:extLst>
        </xdr:cNvPr>
        <xdr:cNvCxnSpPr/>
      </xdr:nvCxnSpPr>
      <xdr:spPr>
        <a:xfrm flipH="1">
          <a:off x="4931833" y="7344833"/>
          <a:ext cx="4" cy="22119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885824</xdr:colOff>
      <xdr:row>54</xdr:row>
      <xdr:rowOff>1</xdr:rowOff>
    </xdr:from>
    <xdr:to>
      <xdr:col>26</xdr:col>
      <xdr:colOff>1587</xdr:colOff>
      <xdr:row>56</xdr:row>
      <xdr:rowOff>7576</xdr:rowOff>
    </xdr:to>
    <xdr:cxnSp macro="">
      <xdr:nvCxnSpPr>
        <xdr:cNvPr id="150" name="直線矢印コネクタ 149">
          <a:extLst>
            <a:ext uri="{FF2B5EF4-FFF2-40B4-BE49-F238E27FC236}">
              <a16:creationId xmlns:a16="http://schemas.microsoft.com/office/drawing/2014/main" id="{00000000-0008-0000-0500-000096000000}"/>
            </a:ext>
          </a:extLst>
        </xdr:cNvPr>
        <xdr:cNvCxnSpPr/>
      </xdr:nvCxnSpPr>
      <xdr:spPr>
        <a:xfrm rot="5400000">
          <a:off x="12555718" y="10418582"/>
          <a:ext cx="360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428625</xdr:colOff>
      <xdr:row>60</xdr:row>
      <xdr:rowOff>794</xdr:rowOff>
    </xdr:from>
    <xdr:to>
      <xdr:col>34</xdr:col>
      <xdr:colOff>429420</xdr:colOff>
      <xdr:row>61</xdr:row>
      <xdr:rowOff>9525</xdr:rowOff>
    </xdr:to>
    <xdr:cxnSp macro="">
      <xdr:nvCxnSpPr>
        <xdr:cNvPr id="151" name="直線矢印コネクタ 150">
          <a:extLst>
            <a:ext uri="{FF2B5EF4-FFF2-40B4-BE49-F238E27FC236}">
              <a16:creationId xmlns:a16="http://schemas.microsoft.com/office/drawing/2014/main" id="{00000000-0008-0000-0500-000097000000}"/>
            </a:ext>
          </a:extLst>
        </xdr:cNvPr>
        <xdr:cNvCxnSpPr/>
      </xdr:nvCxnSpPr>
      <xdr:spPr>
        <a:xfrm flipH="1">
          <a:off x="6683375" y="12986544"/>
          <a:ext cx="795" cy="230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xdr:colOff>
      <xdr:row>60</xdr:row>
      <xdr:rowOff>9525</xdr:rowOff>
    </xdr:from>
    <xdr:to>
      <xdr:col>34</xdr:col>
      <xdr:colOff>428625</xdr:colOff>
      <xdr:row>60</xdr:row>
      <xdr:rowOff>9525</xdr:rowOff>
    </xdr:to>
    <xdr:cxnSp macro="">
      <xdr:nvCxnSpPr>
        <xdr:cNvPr id="152" name="直線コネクタ 151">
          <a:extLst>
            <a:ext uri="{FF2B5EF4-FFF2-40B4-BE49-F238E27FC236}">
              <a16:creationId xmlns:a16="http://schemas.microsoft.com/office/drawing/2014/main" id="{00000000-0008-0000-0500-000098000000}"/>
            </a:ext>
          </a:extLst>
        </xdr:cNvPr>
        <xdr:cNvCxnSpPr/>
      </xdr:nvCxnSpPr>
      <xdr:spPr>
        <a:xfrm>
          <a:off x="4941358" y="12995275"/>
          <a:ext cx="17420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59</xdr:row>
      <xdr:rowOff>0</xdr:rowOff>
    </xdr:from>
    <xdr:to>
      <xdr:col>30</xdr:col>
      <xdr:colOff>0</xdr:colOff>
      <xdr:row>60</xdr:row>
      <xdr:rowOff>19050</xdr:rowOff>
    </xdr:to>
    <xdr:cxnSp macro="">
      <xdr:nvCxnSpPr>
        <xdr:cNvPr id="153" name="直線矢印コネクタ 152">
          <a:extLst>
            <a:ext uri="{FF2B5EF4-FFF2-40B4-BE49-F238E27FC236}">
              <a16:creationId xmlns:a16="http://schemas.microsoft.com/office/drawing/2014/main" id="{00000000-0008-0000-0500-000099000000}"/>
            </a:ext>
          </a:extLst>
        </xdr:cNvPr>
        <xdr:cNvCxnSpPr/>
      </xdr:nvCxnSpPr>
      <xdr:spPr>
        <a:xfrm>
          <a:off x="4931833" y="12774083"/>
          <a:ext cx="0" cy="230717"/>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423334</xdr:colOff>
      <xdr:row>23</xdr:row>
      <xdr:rowOff>127000</xdr:rowOff>
    </xdr:from>
    <xdr:to>
      <xdr:col>39</xdr:col>
      <xdr:colOff>428625</xdr:colOff>
      <xdr:row>66</xdr:row>
      <xdr:rowOff>9525</xdr:rowOff>
    </xdr:to>
    <xdr:cxnSp macro="">
      <xdr:nvCxnSpPr>
        <xdr:cNvPr id="154" name="直線矢印コネクタ 153">
          <a:extLst>
            <a:ext uri="{FF2B5EF4-FFF2-40B4-BE49-F238E27FC236}">
              <a16:creationId xmlns:a16="http://schemas.microsoft.com/office/drawing/2014/main" id="{00000000-0008-0000-0500-00009A000000}"/>
            </a:ext>
          </a:extLst>
        </xdr:cNvPr>
        <xdr:cNvCxnSpPr/>
      </xdr:nvCxnSpPr>
      <xdr:spPr>
        <a:xfrm>
          <a:off x="19039417" y="5080000"/>
          <a:ext cx="5291" cy="91958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37</xdr:row>
      <xdr:rowOff>201083</xdr:rowOff>
    </xdr:from>
    <xdr:to>
      <xdr:col>38</xdr:col>
      <xdr:colOff>84666</xdr:colOff>
      <xdr:row>37</xdr:row>
      <xdr:rowOff>201083</xdr:rowOff>
    </xdr:to>
    <xdr:cxnSp macro="">
      <xdr:nvCxnSpPr>
        <xdr:cNvPr id="155" name="直線コネクタ 154">
          <a:extLst>
            <a:ext uri="{FF2B5EF4-FFF2-40B4-BE49-F238E27FC236}">
              <a16:creationId xmlns:a16="http://schemas.microsoft.com/office/drawing/2014/main" id="{00000000-0008-0000-0500-00009B000000}"/>
            </a:ext>
          </a:extLst>
        </xdr:cNvPr>
        <xdr:cNvCxnSpPr/>
      </xdr:nvCxnSpPr>
      <xdr:spPr>
        <a:xfrm>
          <a:off x="18129250" y="8170333"/>
          <a:ext cx="3280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447675</xdr:colOff>
      <xdr:row>64</xdr:row>
      <xdr:rowOff>9525</xdr:rowOff>
    </xdr:from>
    <xdr:to>
      <xdr:col>34</xdr:col>
      <xdr:colOff>447679</xdr:colOff>
      <xdr:row>65</xdr:row>
      <xdr:rowOff>9525</xdr:rowOff>
    </xdr:to>
    <xdr:cxnSp macro="">
      <xdr:nvCxnSpPr>
        <xdr:cNvPr id="156" name="直線矢印コネクタ 155">
          <a:extLst>
            <a:ext uri="{FF2B5EF4-FFF2-40B4-BE49-F238E27FC236}">
              <a16:creationId xmlns:a16="http://schemas.microsoft.com/office/drawing/2014/main" id="{00000000-0008-0000-0500-00009C000000}"/>
            </a:ext>
          </a:extLst>
        </xdr:cNvPr>
        <xdr:cNvCxnSpPr/>
      </xdr:nvCxnSpPr>
      <xdr:spPr>
        <a:xfrm flipH="1">
          <a:off x="6702425" y="13863108"/>
          <a:ext cx="4" cy="211667"/>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447675</xdr:colOff>
      <xdr:row>65</xdr:row>
      <xdr:rowOff>9525</xdr:rowOff>
    </xdr:from>
    <xdr:to>
      <xdr:col>39</xdr:col>
      <xdr:colOff>438150</xdr:colOff>
      <xdr:row>65</xdr:row>
      <xdr:rowOff>9525</xdr:rowOff>
    </xdr:to>
    <xdr:cxnSp macro="">
      <xdr:nvCxnSpPr>
        <xdr:cNvPr id="161" name="直線コネクタ 160">
          <a:extLst>
            <a:ext uri="{FF2B5EF4-FFF2-40B4-BE49-F238E27FC236}">
              <a16:creationId xmlns:a16="http://schemas.microsoft.com/office/drawing/2014/main" id="{00000000-0008-0000-0500-0000A1000000}"/>
            </a:ext>
          </a:extLst>
        </xdr:cNvPr>
        <xdr:cNvCxnSpPr/>
      </xdr:nvCxnSpPr>
      <xdr:spPr>
        <a:xfrm>
          <a:off x="6702425" y="14074775"/>
          <a:ext cx="2191808"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449263</xdr:colOff>
      <xdr:row>69</xdr:row>
      <xdr:rowOff>0</xdr:rowOff>
    </xdr:from>
    <xdr:to>
      <xdr:col>39</xdr:col>
      <xdr:colOff>457200</xdr:colOff>
      <xdr:row>70</xdr:row>
      <xdr:rowOff>209550</xdr:rowOff>
    </xdr:to>
    <xdr:cxnSp macro="">
      <xdr:nvCxnSpPr>
        <xdr:cNvPr id="162" name="直線矢印コネクタ 161">
          <a:extLst>
            <a:ext uri="{FF2B5EF4-FFF2-40B4-BE49-F238E27FC236}">
              <a16:creationId xmlns:a16="http://schemas.microsoft.com/office/drawing/2014/main" id="{00000000-0008-0000-0500-0000A2000000}"/>
            </a:ext>
          </a:extLst>
        </xdr:cNvPr>
        <xdr:cNvCxnSpPr/>
      </xdr:nvCxnSpPr>
      <xdr:spPr>
        <a:xfrm>
          <a:off x="8905346" y="14933083"/>
          <a:ext cx="7937" cy="42121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447675</xdr:colOff>
      <xdr:row>67</xdr:row>
      <xdr:rowOff>104775</xdr:rowOff>
    </xdr:from>
    <xdr:to>
      <xdr:col>37</xdr:col>
      <xdr:colOff>228600</xdr:colOff>
      <xdr:row>67</xdr:row>
      <xdr:rowOff>104775</xdr:rowOff>
    </xdr:to>
    <xdr:cxnSp macro="">
      <xdr:nvCxnSpPr>
        <xdr:cNvPr id="163" name="直線コネクタ 162">
          <a:extLst>
            <a:ext uri="{FF2B5EF4-FFF2-40B4-BE49-F238E27FC236}">
              <a16:creationId xmlns:a16="http://schemas.microsoft.com/office/drawing/2014/main" id="{00000000-0008-0000-0500-0000A3000000}"/>
            </a:ext>
          </a:extLst>
        </xdr:cNvPr>
        <xdr:cNvCxnSpPr/>
      </xdr:nvCxnSpPr>
      <xdr:spPr>
        <a:xfrm>
          <a:off x="6702425" y="14603942"/>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438150</xdr:colOff>
      <xdr:row>67</xdr:row>
      <xdr:rowOff>95250</xdr:rowOff>
    </xdr:from>
    <xdr:to>
      <xdr:col>34</xdr:col>
      <xdr:colOff>447675</xdr:colOff>
      <xdr:row>71</xdr:row>
      <xdr:rowOff>0</xdr:rowOff>
    </xdr:to>
    <xdr:cxnSp macro="">
      <xdr:nvCxnSpPr>
        <xdr:cNvPr id="164" name="直線矢印コネクタ 163">
          <a:extLst>
            <a:ext uri="{FF2B5EF4-FFF2-40B4-BE49-F238E27FC236}">
              <a16:creationId xmlns:a16="http://schemas.microsoft.com/office/drawing/2014/main" id="{00000000-0008-0000-0500-0000A4000000}"/>
            </a:ext>
          </a:extLst>
        </xdr:cNvPr>
        <xdr:cNvCxnSpPr/>
      </xdr:nvCxnSpPr>
      <xdr:spPr>
        <a:xfrm>
          <a:off x="6692900" y="14594417"/>
          <a:ext cx="9525" cy="77258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10</xdr:row>
      <xdr:rowOff>0</xdr:rowOff>
    </xdr:from>
    <xdr:to>
      <xdr:col>26</xdr:col>
      <xdr:colOff>799</xdr:colOff>
      <xdr:row>12</xdr:row>
      <xdr:rowOff>187575</xdr:rowOff>
    </xdr:to>
    <xdr:cxnSp macro="">
      <xdr:nvCxnSpPr>
        <xdr:cNvPr id="165" name="直線矢印コネクタ 164">
          <a:extLst>
            <a:ext uri="{FF2B5EF4-FFF2-40B4-BE49-F238E27FC236}">
              <a16:creationId xmlns:a16="http://schemas.microsoft.com/office/drawing/2014/main" id="{00000000-0008-0000-0500-0000A5000000}"/>
            </a:ext>
          </a:extLst>
        </xdr:cNvPr>
        <xdr:cNvCxnSpPr/>
      </xdr:nvCxnSpPr>
      <xdr:spPr>
        <a:xfrm flipH="1">
          <a:off x="12734925" y="2171700"/>
          <a:ext cx="799"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17</xdr:row>
      <xdr:rowOff>0</xdr:rowOff>
    </xdr:from>
    <xdr:to>
      <xdr:col>26</xdr:col>
      <xdr:colOff>800</xdr:colOff>
      <xdr:row>19</xdr:row>
      <xdr:rowOff>197100</xdr:rowOff>
    </xdr:to>
    <xdr:cxnSp macro="">
      <xdr:nvCxnSpPr>
        <xdr:cNvPr id="166" name="直線矢印コネクタ 165">
          <a:extLst>
            <a:ext uri="{FF2B5EF4-FFF2-40B4-BE49-F238E27FC236}">
              <a16:creationId xmlns:a16="http://schemas.microsoft.com/office/drawing/2014/main" id="{00000000-0008-0000-0500-0000A6000000}"/>
            </a:ext>
          </a:extLst>
        </xdr:cNvPr>
        <xdr:cNvCxnSpPr/>
      </xdr:nvCxnSpPr>
      <xdr:spPr>
        <a:xfrm flipH="1">
          <a:off x="12734925" y="3438525"/>
          <a:ext cx="800"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84666</xdr:colOff>
      <xdr:row>16</xdr:row>
      <xdr:rowOff>211666</xdr:rowOff>
    </xdr:from>
    <xdr:to>
      <xdr:col>30</xdr:col>
      <xdr:colOff>84666</xdr:colOff>
      <xdr:row>18</xdr:row>
      <xdr:rowOff>29750</xdr:rowOff>
    </xdr:to>
    <xdr:cxnSp macro="">
      <xdr:nvCxnSpPr>
        <xdr:cNvPr id="167" name="直線コネクタ 166">
          <a:extLst>
            <a:ext uri="{FF2B5EF4-FFF2-40B4-BE49-F238E27FC236}">
              <a16:creationId xmlns:a16="http://schemas.microsoft.com/office/drawing/2014/main" id="{00000000-0008-0000-0500-0000A7000000}"/>
            </a:ext>
          </a:extLst>
        </xdr:cNvPr>
        <xdr:cNvCxnSpPr/>
      </xdr:nvCxnSpPr>
      <xdr:spPr>
        <a:xfrm>
          <a:off x="15176499" y="3661833"/>
          <a:ext cx="0" cy="25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18</xdr:row>
      <xdr:rowOff>31750</xdr:rowOff>
    </xdr:from>
    <xdr:to>
      <xdr:col>30</xdr:col>
      <xdr:colOff>74084</xdr:colOff>
      <xdr:row>18</xdr:row>
      <xdr:rowOff>31750</xdr:rowOff>
    </xdr:to>
    <xdr:cxnSp macro="">
      <xdr:nvCxnSpPr>
        <xdr:cNvPr id="168" name="直線コネクタ 167">
          <a:extLst>
            <a:ext uri="{FF2B5EF4-FFF2-40B4-BE49-F238E27FC236}">
              <a16:creationId xmlns:a16="http://schemas.microsoft.com/office/drawing/2014/main" id="{00000000-0008-0000-0500-0000A8000000}"/>
            </a:ext>
          </a:extLst>
        </xdr:cNvPr>
        <xdr:cNvCxnSpPr/>
      </xdr:nvCxnSpPr>
      <xdr:spPr>
        <a:xfrm flipH="1">
          <a:off x="2963333" y="3915833"/>
          <a:ext cx="20425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21168</xdr:colOff>
      <xdr:row>24</xdr:row>
      <xdr:rowOff>52916</xdr:rowOff>
    </xdr:from>
    <xdr:to>
      <xdr:col>34</xdr:col>
      <xdr:colOff>444500</xdr:colOff>
      <xdr:row>24</xdr:row>
      <xdr:rowOff>52917</xdr:rowOff>
    </xdr:to>
    <xdr:cxnSp macro="">
      <xdr:nvCxnSpPr>
        <xdr:cNvPr id="169" name="直線コネクタ 168">
          <a:extLst>
            <a:ext uri="{FF2B5EF4-FFF2-40B4-BE49-F238E27FC236}">
              <a16:creationId xmlns:a16="http://schemas.microsoft.com/office/drawing/2014/main" id="{00000000-0008-0000-0500-0000A9000000}"/>
            </a:ext>
          </a:extLst>
        </xdr:cNvPr>
        <xdr:cNvCxnSpPr/>
      </xdr:nvCxnSpPr>
      <xdr:spPr>
        <a:xfrm flipH="1">
          <a:off x="13144501" y="5217583"/>
          <a:ext cx="371474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37</xdr:row>
      <xdr:rowOff>201083</xdr:rowOff>
    </xdr:from>
    <xdr:to>
      <xdr:col>38</xdr:col>
      <xdr:colOff>84667</xdr:colOff>
      <xdr:row>37</xdr:row>
      <xdr:rowOff>201084</xdr:rowOff>
    </xdr:to>
    <xdr:cxnSp macro="">
      <xdr:nvCxnSpPr>
        <xdr:cNvPr id="175" name="直線コネクタ 174">
          <a:extLst>
            <a:ext uri="{FF2B5EF4-FFF2-40B4-BE49-F238E27FC236}">
              <a16:creationId xmlns:a16="http://schemas.microsoft.com/office/drawing/2014/main" id="{00000000-0008-0000-0500-0000AF000000}"/>
            </a:ext>
          </a:extLst>
        </xdr:cNvPr>
        <xdr:cNvCxnSpPr/>
      </xdr:nvCxnSpPr>
      <xdr:spPr>
        <a:xfrm>
          <a:off x="7896225" y="8097308"/>
          <a:ext cx="32279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190500</xdr:colOff>
      <xdr:row>37</xdr:row>
      <xdr:rowOff>201083</xdr:rowOff>
    </xdr:from>
    <xdr:to>
      <xdr:col>39</xdr:col>
      <xdr:colOff>415084</xdr:colOff>
      <xdr:row>37</xdr:row>
      <xdr:rowOff>201084</xdr:rowOff>
    </xdr:to>
    <xdr:cxnSp macro="">
      <xdr:nvCxnSpPr>
        <xdr:cNvPr id="178" name="直線コネクタ 177">
          <a:extLst>
            <a:ext uri="{FF2B5EF4-FFF2-40B4-BE49-F238E27FC236}">
              <a16:creationId xmlns:a16="http://schemas.microsoft.com/office/drawing/2014/main" id="{00000000-0008-0000-0500-0000B2000000}"/>
            </a:ext>
          </a:extLst>
        </xdr:cNvPr>
        <xdr:cNvCxnSpPr/>
      </xdr:nvCxnSpPr>
      <xdr:spPr>
        <a:xfrm>
          <a:off x="18563167" y="8170333"/>
          <a:ext cx="468000" cy="1"/>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423333</xdr:colOff>
      <xdr:row>29</xdr:row>
      <xdr:rowOff>0</xdr:rowOff>
    </xdr:from>
    <xdr:to>
      <xdr:col>34</xdr:col>
      <xdr:colOff>423337</xdr:colOff>
      <xdr:row>30</xdr:row>
      <xdr:rowOff>9525</xdr:rowOff>
    </xdr:to>
    <xdr:cxnSp macro="">
      <xdr:nvCxnSpPr>
        <xdr:cNvPr id="180" name="直線矢印コネクタ 179">
          <a:extLst>
            <a:ext uri="{FF2B5EF4-FFF2-40B4-BE49-F238E27FC236}">
              <a16:creationId xmlns:a16="http://schemas.microsoft.com/office/drawing/2014/main" id="{00000000-0008-0000-0500-0000B4000000}"/>
            </a:ext>
          </a:extLst>
        </xdr:cNvPr>
        <xdr:cNvCxnSpPr/>
      </xdr:nvCxnSpPr>
      <xdr:spPr>
        <a:xfrm flipH="1">
          <a:off x="16838083" y="6244167"/>
          <a:ext cx="4" cy="221191"/>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423334</xdr:colOff>
      <xdr:row>30</xdr:row>
      <xdr:rowOff>10584</xdr:rowOff>
    </xdr:from>
    <xdr:to>
      <xdr:col>38</xdr:col>
      <xdr:colOff>121417</xdr:colOff>
      <xdr:row>30</xdr:row>
      <xdr:rowOff>10585</xdr:rowOff>
    </xdr:to>
    <xdr:cxnSp macro="">
      <xdr:nvCxnSpPr>
        <xdr:cNvPr id="181" name="直線コネクタ 180">
          <a:extLst>
            <a:ext uri="{FF2B5EF4-FFF2-40B4-BE49-F238E27FC236}">
              <a16:creationId xmlns:a16="http://schemas.microsoft.com/office/drawing/2014/main" id="{00000000-0008-0000-0500-0000B5000000}"/>
            </a:ext>
          </a:extLst>
        </xdr:cNvPr>
        <xdr:cNvCxnSpPr/>
      </xdr:nvCxnSpPr>
      <xdr:spPr>
        <a:xfrm>
          <a:off x="16838084" y="6466417"/>
          <a:ext cx="1656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127000</xdr:colOff>
      <xdr:row>30</xdr:row>
      <xdr:rowOff>21166</xdr:rowOff>
    </xdr:from>
    <xdr:to>
      <xdr:col>38</xdr:col>
      <xdr:colOff>127005</xdr:colOff>
      <xdr:row>44</xdr:row>
      <xdr:rowOff>154741</xdr:rowOff>
    </xdr:to>
    <xdr:cxnSp macro="">
      <xdr:nvCxnSpPr>
        <xdr:cNvPr id="182" name="直線矢印コネクタ 181">
          <a:extLst>
            <a:ext uri="{FF2B5EF4-FFF2-40B4-BE49-F238E27FC236}">
              <a16:creationId xmlns:a16="http://schemas.microsoft.com/office/drawing/2014/main" id="{00000000-0008-0000-0500-0000B6000000}"/>
            </a:ext>
          </a:extLst>
        </xdr:cNvPr>
        <xdr:cNvCxnSpPr/>
      </xdr:nvCxnSpPr>
      <xdr:spPr>
        <a:xfrm flipH="1">
          <a:off x="17472025" y="5793316"/>
          <a:ext cx="5" cy="2772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xdr:colOff>
      <xdr:row>44</xdr:row>
      <xdr:rowOff>141816</xdr:rowOff>
    </xdr:from>
    <xdr:to>
      <xdr:col>38</xdr:col>
      <xdr:colOff>124191</xdr:colOff>
      <xdr:row>44</xdr:row>
      <xdr:rowOff>141816</xdr:rowOff>
    </xdr:to>
    <xdr:cxnSp macro="">
      <xdr:nvCxnSpPr>
        <xdr:cNvPr id="183" name="直線コネクタ 182">
          <a:extLst>
            <a:ext uri="{FF2B5EF4-FFF2-40B4-BE49-F238E27FC236}">
              <a16:creationId xmlns:a16="http://schemas.microsoft.com/office/drawing/2014/main" id="{00000000-0008-0000-0500-0000B7000000}"/>
            </a:ext>
          </a:extLst>
        </xdr:cNvPr>
        <xdr:cNvCxnSpPr/>
      </xdr:nvCxnSpPr>
      <xdr:spPr>
        <a:xfrm>
          <a:off x="12744450" y="8552391"/>
          <a:ext cx="47247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444500</xdr:colOff>
      <xdr:row>24</xdr:row>
      <xdr:rowOff>63500</xdr:rowOff>
    </xdr:from>
    <xdr:to>
      <xdr:col>34</xdr:col>
      <xdr:colOff>444500</xdr:colOff>
      <xdr:row>25</xdr:row>
      <xdr:rowOff>180050</xdr:rowOff>
    </xdr:to>
    <xdr:cxnSp macro="">
      <xdr:nvCxnSpPr>
        <xdr:cNvPr id="94" name="直線矢印コネクタ 93">
          <a:extLst>
            <a:ext uri="{FF2B5EF4-FFF2-40B4-BE49-F238E27FC236}">
              <a16:creationId xmlns:a16="http://schemas.microsoft.com/office/drawing/2014/main" id="{00000000-0008-0000-0500-00005E000000}"/>
            </a:ext>
          </a:extLst>
        </xdr:cNvPr>
        <xdr:cNvCxnSpPr/>
      </xdr:nvCxnSpPr>
      <xdr:spPr>
        <a:xfrm>
          <a:off x="16036925" y="4749800"/>
          <a:ext cx="0" cy="288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xdr:colOff>
      <xdr:row>23</xdr:row>
      <xdr:rowOff>127000</xdr:rowOff>
    </xdr:from>
    <xdr:to>
      <xdr:col>39</xdr:col>
      <xdr:colOff>423334</xdr:colOff>
      <xdr:row>23</xdr:row>
      <xdr:rowOff>127001</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flipH="1">
          <a:off x="13123334" y="5080000"/>
          <a:ext cx="591608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4</xdr:col>
      <xdr:colOff>57150</xdr:colOff>
      <xdr:row>0</xdr:row>
      <xdr:rowOff>361950</xdr:rowOff>
    </xdr:to>
    <xdr:sp macro="" textlink="">
      <xdr:nvSpPr>
        <xdr:cNvPr id="64" name="ホームベース 63">
          <a:hlinkClick xmlns:r="http://schemas.openxmlformats.org/officeDocument/2006/relationships" r:id="rId1"/>
          <a:extLst>
            <a:ext uri="{FF2B5EF4-FFF2-40B4-BE49-F238E27FC236}">
              <a16:creationId xmlns:a16="http://schemas.microsoft.com/office/drawing/2014/main" id="{00000000-0008-0000-0500-000040000000}"/>
            </a:ext>
          </a:extLst>
        </xdr:cNvPr>
        <xdr:cNvSpPr/>
      </xdr:nvSpPr>
      <xdr:spPr>
        <a:xfrm>
          <a:off x="123825" y="0"/>
          <a:ext cx="1295400" cy="361950"/>
        </a:xfrm>
        <a:prstGeom prst="homePlate">
          <a:avLst/>
        </a:prstGeom>
        <a:solidFill>
          <a:srgbClr val="CCFFCC"/>
        </a:solidFill>
        <a:ln w="28575">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フローチャート</a:t>
          </a:r>
        </a:p>
      </xdr:txBody>
    </xdr:sp>
    <xdr:clientData/>
  </xdr:twoCellAnchor>
  <xdr:twoCellAnchor>
    <xdr:from>
      <xdr:col>4</xdr:col>
      <xdr:colOff>259080</xdr:colOff>
      <xdr:row>0</xdr:row>
      <xdr:rowOff>0</xdr:rowOff>
    </xdr:from>
    <xdr:to>
      <xdr:col>5</xdr:col>
      <xdr:colOff>327659</xdr:colOff>
      <xdr:row>0</xdr:row>
      <xdr:rowOff>360000</xdr:rowOff>
    </xdr:to>
    <xdr:sp macro="" textlink="">
      <xdr:nvSpPr>
        <xdr:cNvPr id="67" name="正方形/長方形 66">
          <a:hlinkClick xmlns:r="http://schemas.openxmlformats.org/officeDocument/2006/relationships" r:id="rId2"/>
          <a:extLst>
            <a:ext uri="{FF2B5EF4-FFF2-40B4-BE49-F238E27FC236}">
              <a16:creationId xmlns:a16="http://schemas.microsoft.com/office/drawing/2014/main" id="{00000000-0008-0000-0500-000043000000}"/>
            </a:ext>
          </a:extLst>
        </xdr:cNvPr>
        <xdr:cNvSpPr/>
      </xdr:nvSpPr>
      <xdr:spPr>
        <a:xfrm>
          <a:off x="1485900" y="0"/>
          <a:ext cx="86867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5</xdr:col>
      <xdr:colOff>320040</xdr:colOff>
      <xdr:row>0</xdr:row>
      <xdr:rowOff>0</xdr:rowOff>
    </xdr:from>
    <xdr:to>
      <xdr:col>8</xdr:col>
      <xdr:colOff>365760</xdr:colOff>
      <xdr:row>0</xdr:row>
      <xdr:rowOff>360000</xdr:rowOff>
    </xdr:to>
    <xdr:sp macro="" textlink="">
      <xdr:nvSpPr>
        <xdr:cNvPr id="69" name="正方形/長方形 68">
          <a:hlinkClick xmlns:r="http://schemas.openxmlformats.org/officeDocument/2006/relationships" r:id="rId3"/>
          <a:extLst>
            <a:ext uri="{FF2B5EF4-FFF2-40B4-BE49-F238E27FC236}">
              <a16:creationId xmlns:a16="http://schemas.microsoft.com/office/drawing/2014/main" id="{00000000-0008-0000-0500-000045000000}"/>
            </a:ext>
          </a:extLst>
        </xdr:cNvPr>
        <xdr:cNvSpPr/>
      </xdr:nvSpPr>
      <xdr:spPr>
        <a:xfrm>
          <a:off x="2346960" y="0"/>
          <a:ext cx="83058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入力消費</a:t>
          </a:r>
        </a:p>
      </xdr:txBody>
    </xdr:sp>
    <xdr:clientData/>
  </xdr:twoCellAnchor>
  <xdr:twoCellAnchor>
    <xdr:from>
      <xdr:col>8</xdr:col>
      <xdr:colOff>365760</xdr:colOff>
      <xdr:row>0</xdr:row>
      <xdr:rowOff>0</xdr:rowOff>
    </xdr:from>
    <xdr:to>
      <xdr:col>9</xdr:col>
      <xdr:colOff>391950</xdr:colOff>
      <xdr:row>0</xdr:row>
      <xdr:rowOff>360000</xdr:rowOff>
    </xdr:to>
    <xdr:sp macro="" textlink="">
      <xdr:nvSpPr>
        <xdr:cNvPr id="70" name="正方形/長方形 69">
          <a:hlinkClick xmlns:r="http://schemas.openxmlformats.org/officeDocument/2006/relationships" r:id="rId4"/>
          <a:extLst>
            <a:ext uri="{FF2B5EF4-FFF2-40B4-BE49-F238E27FC236}">
              <a16:creationId xmlns:a16="http://schemas.microsoft.com/office/drawing/2014/main" id="{00000000-0008-0000-0500-000046000000}"/>
            </a:ext>
          </a:extLst>
        </xdr:cNvPr>
        <xdr:cNvSpPr/>
      </xdr:nvSpPr>
      <xdr:spPr>
        <a:xfrm>
          <a:off x="3177540" y="0"/>
          <a:ext cx="86439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入力開催</a:t>
          </a:r>
        </a:p>
      </xdr:txBody>
    </xdr:sp>
    <xdr:clientData/>
  </xdr:twoCellAnchor>
  <xdr:twoCellAnchor>
    <xdr:from>
      <xdr:col>9</xdr:col>
      <xdr:colOff>390525</xdr:colOff>
      <xdr:row>0</xdr:row>
      <xdr:rowOff>0</xdr:rowOff>
    </xdr:from>
    <xdr:to>
      <xdr:col>13</xdr:col>
      <xdr:colOff>77625</xdr:colOff>
      <xdr:row>0</xdr:row>
      <xdr:rowOff>360000</xdr:rowOff>
    </xdr:to>
    <xdr:sp macro="" textlink="">
      <xdr:nvSpPr>
        <xdr:cNvPr id="72" name="正方形/長方形 71">
          <a:hlinkClick xmlns:r="http://schemas.openxmlformats.org/officeDocument/2006/relationships" r:id="rId5"/>
          <a:extLst>
            <a:ext uri="{FF2B5EF4-FFF2-40B4-BE49-F238E27FC236}">
              <a16:creationId xmlns:a16="http://schemas.microsoft.com/office/drawing/2014/main" id="{00000000-0008-0000-0500-000048000000}"/>
            </a:ext>
          </a:extLst>
        </xdr:cNvPr>
        <xdr:cNvSpPr/>
      </xdr:nvSpPr>
      <xdr:spPr>
        <a:xfrm>
          <a:off x="443865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13</xdr:col>
      <xdr:colOff>76200</xdr:colOff>
      <xdr:row>0</xdr:row>
      <xdr:rowOff>0</xdr:rowOff>
    </xdr:from>
    <xdr:to>
      <xdr:col>13</xdr:col>
      <xdr:colOff>868200</xdr:colOff>
      <xdr:row>0</xdr:row>
      <xdr:rowOff>360000</xdr:rowOff>
    </xdr:to>
    <xdr:sp macro="" textlink="">
      <xdr:nvSpPr>
        <xdr:cNvPr id="74" name="正方形/長方形 73">
          <a:hlinkClick xmlns:r="http://schemas.openxmlformats.org/officeDocument/2006/relationships" r:id="rId6"/>
          <a:extLst>
            <a:ext uri="{FF2B5EF4-FFF2-40B4-BE49-F238E27FC236}">
              <a16:creationId xmlns:a16="http://schemas.microsoft.com/office/drawing/2014/main" id="{00000000-0008-0000-0500-00004A000000}"/>
            </a:ext>
          </a:extLst>
        </xdr:cNvPr>
        <xdr:cNvSpPr/>
      </xdr:nvSpPr>
      <xdr:spPr>
        <a:xfrm>
          <a:off x="5229225"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a:t>
          </a:r>
        </a:p>
      </xdr:txBody>
    </xdr:sp>
    <xdr:clientData/>
  </xdr:twoCellAnchor>
  <xdr:twoCellAnchor>
    <xdr:from>
      <xdr:col>13</xdr:col>
      <xdr:colOff>866775</xdr:colOff>
      <xdr:row>0</xdr:row>
      <xdr:rowOff>0</xdr:rowOff>
    </xdr:from>
    <xdr:to>
      <xdr:col>16</xdr:col>
      <xdr:colOff>49050</xdr:colOff>
      <xdr:row>0</xdr:row>
      <xdr:rowOff>360000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a:xfrm>
          <a:off x="6019800" y="0"/>
          <a:ext cx="792000" cy="360000"/>
        </a:xfrm>
        <a:prstGeom prst="rect">
          <a:avLst/>
        </a:prstGeom>
        <a:solidFill>
          <a:schemeClr val="bg1"/>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1">
              <a:solidFill>
                <a:schemeClr val="tx1"/>
              </a:solidFill>
            </a:rPr>
            <a:t>flow</a:t>
          </a:r>
          <a:endParaRPr kumimoji="1" lang="ja-JP" altLang="en-US" sz="1100" b="1">
            <a:solidFill>
              <a:schemeClr val="tx1"/>
            </a:solidFill>
          </a:endParaRPr>
        </a:p>
      </xdr:txBody>
    </xdr:sp>
    <xdr:clientData/>
  </xdr:twoCellAnchor>
  <xdr:twoCellAnchor>
    <xdr:from>
      <xdr:col>16</xdr:col>
      <xdr:colOff>47625</xdr:colOff>
      <xdr:row>0</xdr:row>
      <xdr:rowOff>0</xdr:rowOff>
    </xdr:from>
    <xdr:to>
      <xdr:col>18</xdr:col>
      <xdr:colOff>579121</xdr:colOff>
      <xdr:row>0</xdr:row>
      <xdr:rowOff>360000</xdr:rowOff>
    </xdr:to>
    <xdr:sp macro="" textlink="">
      <xdr:nvSpPr>
        <xdr:cNvPr id="77" name="正方形/長方形 76">
          <a:hlinkClick xmlns:r="http://schemas.openxmlformats.org/officeDocument/2006/relationships" r:id="rId1"/>
          <a:extLst>
            <a:ext uri="{FF2B5EF4-FFF2-40B4-BE49-F238E27FC236}">
              <a16:creationId xmlns:a16="http://schemas.microsoft.com/office/drawing/2014/main" id="{00000000-0008-0000-0500-00004D000000}"/>
            </a:ext>
          </a:extLst>
        </xdr:cNvPr>
        <xdr:cNvSpPr/>
      </xdr:nvSpPr>
      <xdr:spPr>
        <a:xfrm>
          <a:off x="6151245" y="0"/>
          <a:ext cx="874396"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消費波及</a:t>
          </a:r>
        </a:p>
      </xdr:txBody>
    </xdr:sp>
    <xdr:clientData/>
  </xdr:twoCellAnchor>
  <xdr:twoCellAnchor>
    <xdr:from>
      <xdr:col>18</xdr:col>
      <xdr:colOff>579120</xdr:colOff>
      <xdr:row>0</xdr:row>
      <xdr:rowOff>0</xdr:rowOff>
    </xdr:from>
    <xdr:to>
      <xdr:col>20</xdr:col>
      <xdr:colOff>106680</xdr:colOff>
      <xdr:row>0</xdr:row>
      <xdr:rowOff>360000</xdr:rowOff>
    </xdr:to>
    <xdr:sp macro="" textlink="">
      <xdr:nvSpPr>
        <xdr:cNvPr id="79" name="正方形/長方形 78">
          <a:hlinkClick xmlns:r="http://schemas.openxmlformats.org/officeDocument/2006/relationships" r:id="rId7"/>
          <a:extLst>
            <a:ext uri="{FF2B5EF4-FFF2-40B4-BE49-F238E27FC236}">
              <a16:creationId xmlns:a16="http://schemas.microsoft.com/office/drawing/2014/main" id="{00000000-0008-0000-0500-00004F000000}"/>
            </a:ext>
          </a:extLst>
        </xdr:cNvPr>
        <xdr:cNvSpPr/>
      </xdr:nvSpPr>
      <xdr:spPr>
        <a:xfrm>
          <a:off x="7025640" y="0"/>
          <a:ext cx="8534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開催波及</a:t>
          </a:r>
        </a:p>
      </xdr:txBody>
    </xdr:sp>
    <xdr:clientData/>
  </xdr:twoCellAnchor>
  <xdr:twoCellAnchor>
    <xdr:from>
      <xdr:col>20</xdr:col>
      <xdr:colOff>106680</xdr:colOff>
      <xdr:row>0</xdr:row>
      <xdr:rowOff>0</xdr:rowOff>
    </xdr:from>
    <xdr:to>
      <xdr:col>22</xdr:col>
      <xdr:colOff>320040</xdr:colOff>
      <xdr:row>0</xdr:row>
      <xdr:rowOff>360000</xdr:rowOff>
    </xdr:to>
    <xdr:sp macro="" textlink="">
      <xdr:nvSpPr>
        <xdr:cNvPr id="80" name="正方形/長方形 79">
          <a:hlinkClick xmlns:r="http://schemas.openxmlformats.org/officeDocument/2006/relationships" r:id="rId8"/>
          <a:extLst>
            <a:ext uri="{FF2B5EF4-FFF2-40B4-BE49-F238E27FC236}">
              <a16:creationId xmlns:a16="http://schemas.microsoft.com/office/drawing/2014/main" id="{00000000-0008-0000-0500-000050000000}"/>
            </a:ext>
          </a:extLst>
        </xdr:cNvPr>
        <xdr:cNvSpPr/>
      </xdr:nvSpPr>
      <xdr:spPr>
        <a:xfrm>
          <a:off x="7879080" y="0"/>
          <a:ext cx="6858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22</xdr:col>
      <xdr:colOff>320040</xdr:colOff>
      <xdr:row>0</xdr:row>
      <xdr:rowOff>0</xdr:rowOff>
    </xdr:from>
    <xdr:to>
      <xdr:col>24</xdr:col>
      <xdr:colOff>129539</xdr:colOff>
      <xdr:row>0</xdr:row>
      <xdr:rowOff>360000</xdr:rowOff>
    </xdr:to>
    <xdr:sp macro="" textlink="">
      <xdr:nvSpPr>
        <xdr:cNvPr id="81" name="正方形/長方形 80">
          <a:hlinkClick xmlns:r="http://schemas.openxmlformats.org/officeDocument/2006/relationships" r:id="rId9"/>
          <a:extLst>
            <a:ext uri="{FF2B5EF4-FFF2-40B4-BE49-F238E27FC236}">
              <a16:creationId xmlns:a16="http://schemas.microsoft.com/office/drawing/2014/main" id="{00000000-0008-0000-0500-000051000000}"/>
            </a:ext>
          </a:extLst>
        </xdr:cNvPr>
        <xdr:cNvSpPr/>
      </xdr:nvSpPr>
      <xdr:spPr>
        <a:xfrm>
          <a:off x="8564880" y="0"/>
          <a:ext cx="71627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24</xdr:col>
      <xdr:colOff>137160</xdr:colOff>
      <xdr:row>0</xdr:row>
      <xdr:rowOff>0</xdr:rowOff>
    </xdr:from>
    <xdr:to>
      <xdr:col>25</xdr:col>
      <xdr:colOff>693420</xdr:colOff>
      <xdr:row>0</xdr:row>
      <xdr:rowOff>360000</xdr:rowOff>
    </xdr:to>
    <xdr:sp macro="" textlink="">
      <xdr:nvSpPr>
        <xdr:cNvPr id="82" name="正方形/長方形 81">
          <a:hlinkClick xmlns:r="http://schemas.openxmlformats.org/officeDocument/2006/relationships" r:id="rId10"/>
          <a:extLst>
            <a:ext uri="{FF2B5EF4-FFF2-40B4-BE49-F238E27FC236}">
              <a16:creationId xmlns:a16="http://schemas.microsoft.com/office/drawing/2014/main" id="{00000000-0008-0000-0500-000052000000}"/>
            </a:ext>
          </a:extLst>
        </xdr:cNvPr>
        <xdr:cNvSpPr/>
      </xdr:nvSpPr>
      <xdr:spPr>
        <a:xfrm>
          <a:off x="9288780" y="0"/>
          <a:ext cx="76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マージン</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465666</xdr:colOff>
      <xdr:row>117</xdr:row>
      <xdr:rowOff>0</xdr:rowOff>
    </xdr:from>
    <xdr:to>
      <xdr:col>19</xdr:col>
      <xdr:colOff>465668</xdr:colOff>
      <xdr:row>117</xdr:row>
      <xdr:rowOff>169333</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14696016" y="24945975"/>
          <a:ext cx="2" cy="169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465667</xdr:colOff>
      <xdr:row>117</xdr:row>
      <xdr:rowOff>169333</xdr:rowOff>
    </xdr:from>
    <xdr:to>
      <xdr:col>21</xdr:col>
      <xdr:colOff>508001</xdr:colOff>
      <xdr:row>117</xdr:row>
      <xdr:rowOff>169333</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14696017" y="25115308"/>
          <a:ext cx="19663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497417</xdr:colOff>
      <xdr:row>113</xdr:row>
      <xdr:rowOff>0</xdr:rowOff>
    </xdr:from>
    <xdr:to>
      <xdr:col>21</xdr:col>
      <xdr:colOff>508000</xdr:colOff>
      <xdr:row>117</xdr:row>
      <xdr:rowOff>158750</xdr:rowOff>
    </xdr:to>
    <xdr:cxnSp macro="">
      <xdr:nvCxnSpPr>
        <xdr:cNvPr id="49" name="直線矢印コネクタ 48">
          <a:extLst>
            <a:ext uri="{FF2B5EF4-FFF2-40B4-BE49-F238E27FC236}">
              <a16:creationId xmlns:a16="http://schemas.microsoft.com/office/drawing/2014/main" id="{00000000-0008-0000-0600-000031000000}"/>
            </a:ext>
          </a:extLst>
        </xdr:cNvPr>
        <xdr:cNvCxnSpPr/>
      </xdr:nvCxnSpPr>
      <xdr:spPr>
        <a:xfrm flipH="1" flipV="1">
          <a:off x="16651817" y="24107775"/>
          <a:ext cx="10583" cy="996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476250</xdr:colOff>
      <xdr:row>113</xdr:row>
      <xdr:rowOff>10583</xdr:rowOff>
    </xdr:from>
    <xdr:to>
      <xdr:col>17</xdr:col>
      <xdr:colOff>476252</xdr:colOff>
      <xdr:row>114</xdr:row>
      <xdr:rowOff>122916</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15684500" y="24362833"/>
          <a:ext cx="2" cy="32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486834</xdr:colOff>
      <xdr:row>114</xdr:row>
      <xdr:rowOff>127000</xdr:rowOff>
    </xdr:from>
    <xdr:to>
      <xdr:col>18</xdr:col>
      <xdr:colOff>1</xdr:colOff>
      <xdr:row>114</xdr:row>
      <xdr:rowOff>127000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15695084" y="24690917"/>
          <a:ext cx="476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2</xdr:col>
      <xdr:colOff>609600</xdr:colOff>
      <xdr:row>0</xdr:row>
      <xdr:rowOff>361950</xdr:rowOff>
    </xdr:to>
    <xdr:sp macro="" textlink="">
      <xdr:nvSpPr>
        <xdr:cNvPr id="7" name="ホームベース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123825" y="0"/>
          <a:ext cx="1295400" cy="361950"/>
        </a:xfrm>
        <a:prstGeom prst="homePlate">
          <a:avLst/>
        </a:prstGeom>
        <a:solidFill>
          <a:srgbClr val="CCFFCC"/>
        </a:solidFill>
        <a:ln w="28575">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消費波及効果</a:t>
          </a:r>
        </a:p>
      </xdr:txBody>
    </xdr:sp>
    <xdr:clientData/>
  </xdr:twoCellAnchor>
  <xdr:twoCellAnchor>
    <xdr:from>
      <xdr:col>2</xdr:col>
      <xdr:colOff>716281</xdr:colOff>
      <xdr:row>0</xdr:row>
      <xdr:rowOff>0</xdr:rowOff>
    </xdr:from>
    <xdr:to>
      <xdr:col>2</xdr:col>
      <xdr:colOff>1584960</xdr:colOff>
      <xdr:row>0</xdr:row>
      <xdr:rowOff>360000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00000000-0008-0000-0600-000008000000}"/>
            </a:ext>
          </a:extLst>
        </xdr:cNvPr>
        <xdr:cNvSpPr/>
      </xdr:nvSpPr>
      <xdr:spPr>
        <a:xfrm>
          <a:off x="1447801" y="0"/>
          <a:ext cx="86867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2</xdr:col>
      <xdr:colOff>1584960</xdr:colOff>
      <xdr:row>0</xdr:row>
      <xdr:rowOff>0</xdr:rowOff>
    </xdr:from>
    <xdr:to>
      <xdr:col>3</xdr:col>
      <xdr:colOff>800099</xdr:colOff>
      <xdr:row>0</xdr:row>
      <xdr:rowOff>360000</xdr:rowOff>
    </xdr:to>
    <xdr:sp macro="" textlink="">
      <xdr:nvSpPr>
        <xdr:cNvPr id="9" name="正方形/長方形 8">
          <a:hlinkClick xmlns:r="http://schemas.openxmlformats.org/officeDocument/2006/relationships" r:id="rId3"/>
          <a:extLst>
            <a:ext uri="{FF2B5EF4-FFF2-40B4-BE49-F238E27FC236}">
              <a16:creationId xmlns:a16="http://schemas.microsoft.com/office/drawing/2014/main" id="{00000000-0008-0000-0600-000009000000}"/>
            </a:ext>
          </a:extLst>
        </xdr:cNvPr>
        <xdr:cNvSpPr/>
      </xdr:nvSpPr>
      <xdr:spPr>
        <a:xfrm>
          <a:off x="2316480" y="0"/>
          <a:ext cx="90677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入力消費</a:t>
          </a:r>
        </a:p>
      </xdr:txBody>
    </xdr:sp>
    <xdr:clientData/>
  </xdr:twoCellAnchor>
  <xdr:twoCellAnchor>
    <xdr:from>
      <xdr:col>3</xdr:col>
      <xdr:colOff>792480</xdr:colOff>
      <xdr:row>0</xdr:row>
      <xdr:rowOff>0</xdr:rowOff>
    </xdr:from>
    <xdr:to>
      <xdr:col>4</xdr:col>
      <xdr:colOff>792000</xdr:colOff>
      <xdr:row>0</xdr:row>
      <xdr:rowOff>360000</xdr:rowOff>
    </xdr:to>
    <xdr:sp macro="" textlink="">
      <xdr:nvSpPr>
        <xdr:cNvPr id="10" name="正方形/長方形 9">
          <a:hlinkClick xmlns:r="http://schemas.openxmlformats.org/officeDocument/2006/relationships" r:id="rId4"/>
          <a:extLst>
            <a:ext uri="{FF2B5EF4-FFF2-40B4-BE49-F238E27FC236}">
              <a16:creationId xmlns:a16="http://schemas.microsoft.com/office/drawing/2014/main" id="{00000000-0008-0000-0600-00000A000000}"/>
            </a:ext>
          </a:extLst>
        </xdr:cNvPr>
        <xdr:cNvSpPr/>
      </xdr:nvSpPr>
      <xdr:spPr>
        <a:xfrm>
          <a:off x="3215640" y="0"/>
          <a:ext cx="8682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入力開催</a:t>
          </a:r>
        </a:p>
      </xdr:txBody>
    </xdr:sp>
    <xdr:clientData/>
  </xdr:twoCellAnchor>
  <xdr:twoCellAnchor>
    <xdr:from>
      <xdr:col>4</xdr:col>
      <xdr:colOff>790575</xdr:colOff>
      <xdr:row>0</xdr:row>
      <xdr:rowOff>0</xdr:rowOff>
    </xdr:from>
    <xdr:to>
      <xdr:col>5</xdr:col>
      <xdr:colOff>620550</xdr:colOff>
      <xdr:row>0</xdr:row>
      <xdr:rowOff>360000</xdr:rowOff>
    </xdr:to>
    <xdr:sp macro="" textlink="">
      <xdr:nvSpPr>
        <xdr:cNvPr id="11" name="正方形/長方形 10">
          <a:hlinkClick xmlns:r="http://schemas.openxmlformats.org/officeDocument/2006/relationships" r:id="rId5"/>
          <a:extLst>
            <a:ext uri="{FF2B5EF4-FFF2-40B4-BE49-F238E27FC236}">
              <a16:creationId xmlns:a16="http://schemas.microsoft.com/office/drawing/2014/main" id="{00000000-0008-0000-0600-00000B000000}"/>
            </a:ext>
          </a:extLst>
        </xdr:cNvPr>
        <xdr:cNvSpPr/>
      </xdr:nvSpPr>
      <xdr:spPr>
        <a:xfrm>
          <a:off x="443865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5</xdr:col>
      <xdr:colOff>619125</xdr:colOff>
      <xdr:row>0</xdr:row>
      <xdr:rowOff>0</xdr:rowOff>
    </xdr:from>
    <xdr:to>
      <xdr:col>6</xdr:col>
      <xdr:colOff>579120</xdr:colOff>
      <xdr:row>0</xdr:row>
      <xdr:rowOff>360000</xdr:rowOff>
    </xdr:to>
    <xdr:sp macro="" textlink="">
      <xdr:nvSpPr>
        <xdr:cNvPr id="12" name="正方形/長方形 11">
          <a:hlinkClick xmlns:r="http://schemas.openxmlformats.org/officeDocument/2006/relationships" r:id="rId6"/>
          <a:extLst>
            <a:ext uri="{FF2B5EF4-FFF2-40B4-BE49-F238E27FC236}">
              <a16:creationId xmlns:a16="http://schemas.microsoft.com/office/drawing/2014/main" id="{00000000-0008-0000-0600-00000C000000}"/>
            </a:ext>
          </a:extLst>
        </xdr:cNvPr>
        <xdr:cNvSpPr/>
      </xdr:nvSpPr>
      <xdr:spPr>
        <a:xfrm>
          <a:off x="4779645" y="0"/>
          <a:ext cx="828675"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a:t>
          </a:r>
        </a:p>
      </xdr:txBody>
    </xdr:sp>
    <xdr:clientData/>
  </xdr:twoCellAnchor>
  <xdr:twoCellAnchor>
    <xdr:from>
      <xdr:col>6</xdr:col>
      <xdr:colOff>571500</xdr:colOff>
      <xdr:row>0</xdr:row>
      <xdr:rowOff>0</xdr:rowOff>
    </xdr:from>
    <xdr:to>
      <xdr:col>7</xdr:col>
      <xdr:colOff>419100</xdr:colOff>
      <xdr:row>0</xdr:row>
      <xdr:rowOff>360000</xdr:rowOff>
    </xdr:to>
    <xdr:sp macro="" textlink="">
      <xdr:nvSpPr>
        <xdr:cNvPr id="13" name="正方形/長方形 12">
          <a:hlinkClick xmlns:r="http://schemas.openxmlformats.org/officeDocument/2006/relationships" r:id="rId7"/>
          <a:extLst>
            <a:ext uri="{FF2B5EF4-FFF2-40B4-BE49-F238E27FC236}">
              <a16:creationId xmlns:a16="http://schemas.microsoft.com/office/drawing/2014/main" id="{00000000-0008-0000-0600-00000D000000}"/>
            </a:ext>
          </a:extLst>
        </xdr:cNvPr>
        <xdr:cNvSpPr/>
      </xdr:nvSpPr>
      <xdr:spPr>
        <a:xfrm>
          <a:off x="5600700" y="0"/>
          <a:ext cx="71628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solidFill>
                <a:schemeClr val="tx1"/>
              </a:solidFill>
            </a:rPr>
            <a:t>flow</a:t>
          </a:r>
          <a:endParaRPr kumimoji="1" lang="ja-JP" altLang="en-US" sz="1100" b="0">
            <a:solidFill>
              <a:schemeClr val="tx1"/>
            </a:solidFill>
          </a:endParaRPr>
        </a:p>
      </xdr:txBody>
    </xdr:sp>
    <xdr:clientData/>
  </xdr:twoCellAnchor>
  <xdr:twoCellAnchor>
    <xdr:from>
      <xdr:col>7</xdr:col>
      <xdr:colOff>411480</xdr:colOff>
      <xdr:row>0</xdr:row>
      <xdr:rowOff>0</xdr:rowOff>
    </xdr:from>
    <xdr:to>
      <xdr:col>8</xdr:col>
      <xdr:colOff>403860</xdr:colOff>
      <xdr:row>0</xdr:row>
      <xdr:rowOff>360000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309360" y="0"/>
          <a:ext cx="861060" cy="360000"/>
        </a:xfrm>
        <a:prstGeom prst="rect">
          <a:avLst/>
        </a:prstGeom>
        <a:solidFill>
          <a:schemeClr val="accent3">
            <a:lumMod val="50000"/>
          </a:schemeClr>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消費波及</a:t>
          </a:r>
        </a:p>
      </xdr:txBody>
    </xdr:sp>
    <xdr:clientData/>
  </xdr:twoCellAnchor>
  <xdr:twoCellAnchor>
    <xdr:from>
      <xdr:col>8</xdr:col>
      <xdr:colOff>403860</xdr:colOff>
      <xdr:row>0</xdr:row>
      <xdr:rowOff>0</xdr:rowOff>
    </xdr:from>
    <xdr:to>
      <xdr:col>9</xdr:col>
      <xdr:colOff>426719</xdr:colOff>
      <xdr:row>0</xdr:row>
      <xdr:rowOff>360000</xdr:rowOff>
    </xdr:to>
    <xdr:sp macro="" textlink="">
      <xdr:nvSpPr>
        <xdr:cNvPr id="15" name="正方形/長方形 14">
          <a:hlinkClick xmlns:r="http://schemas.openxmlformats.org/officeDocument/2006/relationships" r:id="rId1"/>
          <a:extLst>
            <a:ext uri="{FF2B5EF4-FFF2-40B4-BE49-F238E27FC236}">
              <a16:creationId xmlns:a16="http://schemas.microsoft.com/office/drawing/2014/main" id="{00000000-0008-0000-0600-00000F000000}"/>
            </a:ext>
          </a:extLst>
        </xdr:cNvPr>
        <xdr:cNvSpPr/>
      </xdr:nvSpPr>
      <xdr:spPr>
        <a:xfrm>
          <a:off x="7170420" y="0"/>
          <a:ext cx="89153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開催波及</a:t>
          </a:r>
        </a:p>
      </xdr:txBody>
    </xdr:sp>
    <xdr:clientData/>
  </xdr:twoCellAnchor>
  <xdr:twoCellAnchor>
    <xdr:from>
      <xdr:col>9</xdr:col>
      <xdr:colOff>426720</xdr:colOff>
      <xdr:row>0</xdr:row>
      <xdr:rowOff>0</xdr:rowOff>
    </xdr:from>
    <xdr:to>
      <xdr:col>10</xdr:col>
      <xdr:colOff>259080</xdr:colOff>
      <xdr:row>0</xdr:row>
      <xdr:rowOff>360000</xdr:rowOff>
    </xdr:to>
    <xdr:sp macro="" textlink="">
      <xdr:nvSpPr>
        <xdr:cNvPr id="16" name="正方形/長方形 15">
          <a:hlinkClick xmlns:r="http://schemas.openxmlformats.org/officeDocument/2006/relationships" r:id="rId8"/>
          <a:extLst>
            <a:ext uri="{FF2B5EF4-FFF2-40B4-BE49-F238E27FC236}">
              <a16:creationId xmlns:a16="http://schemas.microsoft.com/office/drawing/2014/main" id="{00000000-0008-0000-0600-000010000000}"/>
            </a:ext>
          </a:extLst>
        </xdr:cNvPr>
        <xdr:cNvSpPr/>
      </xdr:nvSpPr>
      <xdr:spPr>
        <a:xfrm>
          <a:off x="8061960" y="0"/>
          <a:ext cx="7010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10</xdr:col>
      <xdr:colOff>251460</xdr:colOff>
      <xdr:row>0</xdr:row>
      <xdr:rowOff>0</xdr:rowOff>
    </xdr:from>
    <xdr:to>
      <xdr:col>11</xdr:col>
      <xdr:colOff>91440</xdr:colOff>
      <xdr:row>0</xdr:row>
      <xdr:rowOff>360000</xdr:rowOff>
    </xdr:to>
    <xdr:sp macro="" textlink="">
      <xdr:nvSpPr>
        <xdr:cNvPr id="18" name="正方形/長方形 17">
          <a:hlinkClick xmlns:r="http://schemas.openxmlformats.org/officeDocument/2006/relationships" r:id="rId9"/>
          <a:extLst>
            <a:ext uri="{FF2B5EF4-FFF2-40B4-BE49-F238E27FC236}">
              <a16:creationId xmlns:a16="http://schemas.microsoft.com/office/drawing/2014/main" id="{00000000-0008-0000-0600-000012000000}"/>
            </a:ext>
          </a:extLst>
        </xdr:cNvPr>
        <xdr:cNvSpPr/>
      </xdr:nvSpPr>
      <xdr:spPr>
        <a:xfrm>
          <a:off x="8755380" y="0"/>
          <a:ext cx="7086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11</xdr:col>
      <xdr:colOff>83820</xdr:colOff>
      <xdr:row>0</xdr:row>
      <xdr:rowOff>0</xdr:rowOff>
    </xdr:from>
    <xdr:to>
      <xdr:col>12</xdr:col>
      <xdr:colOff>22860</xdr:colOff>
      <xdr:row>0</xdr:row>
      <xdr:rowOff>360000</xdr:rowOff>
    </xdr:to>
    <xdr:sp macro="" textlink="">
      <xdr:nvSpPr>
        <xdr:cNvPr id="19" name="正方形/長方形 18">
          <a:hlinkClick xmlns:r="http://schemas.openxmlformats.org/officeDocument/2006/relationships" r:id="rId10"/>
          <a:extLst>
            <a:ext uri="{FF2B5EF4-FFF2-40B4-BE49-F238E27FC236}">
              <a16:creationId xmlns:a16="http://schemas.microsoft.com/office/drawing/2014/main" id="{00000000-0008-0000-0600-000013000000}"/>
            </a:ext>
          </a:extLst>
        </xdr:cNvPr>
        <xdr:cNvSpPr/>
      </xdr:nvSpPr>
      <xdr:spPr>
        <a:xfrm>
          <a:off x="9456420" y="0"/>
          <a:ext cx="80772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マージン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497416</xdr:colOff>
      <xdr:row>121</xdr:row>
      <xdr:rowOff>0</xdr:rowOff>
    </xdr:from>
    <xdr:to>
      <xdr:col>19</xdr:col>
      <xdr:colOff>497417</xdr:colOff>
      <xdr:row>121</xdr:row>
      <xdr:rowOff>158750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flipH="1">
          <a:off x="17631833" y="26045583"/>
          <a:ext cx="1" cy="15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508000</xdr:colOff>
      <xdr:row>121</xdr:row>
      <xdr:rowOff>158750</xdr:rowOff>
    </xdr:from>
    <xdr:to>
      <xdr:col>21</xdr:col>
      <xdr:colOff>497417</xdr:colOff>
      <xdr:row>121</xdr:row>
      <xdr:rowOff>158750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17642417" y="26204333"/>
          <a:ext cx="19155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497417</xdr:colOff>
      <xdr:row>113</xdr:row>
      <xdr:rowOff>2</xdr:rowOff>
    </xdr:from>
    <xdr:to>
      <xdr:col>21</xdr:col>
      <xdr:colOff>497418</xdr:colOff>
      <xdr:row>121</xdr:row>
      <xdr:rowOff>158750</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flipV="1">
          <a:off x="19558000" y="24352252"/>
          <a:ext cx="1" cy="18520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10584</xdr:colOff>
      <xdr:row>114</xdr:row>
      <xdr:rowOff>105833</xdr:rowOff>
    </xdr:from>
    <xdr:to>
      <xdr:col>16</xdr:col>
      <xdr:colOff>391583</xdr:colOff>
      <xdr:row>114</xdr:row>
      <xdr:rowOff>105834</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flipV="1">
          <a:off x="11366501" y="24669750"/>
          <a:ext cx="327024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391583</xdr:colOff>
      <xdr:row>114</xdr:row>
      <xdr:rowOff>116416</xdr:rowOff>
    </xdr:from>
    <xdr:to>
      <xdr:col>16</xdr:col>
      <xdr:colOff>391583</xdr:colOff>
      <xdr:row>118</xdr:row>
      <xdr:rowOff>95250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a:off x="14636750" y="24680333"/>
          <a:ext cx="0" cy="82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402166</xdr:colOff>
      <xdr:row>118</xdr:row>
      <xdr:rowOff>95250</xdr:rowOff>
    </xdr:from>
    <xdr:to>
      <xdr:col>19</xdr:col>
      <xdr:colOff>10583</xdr:colOff>
      <xdr:row>118</xdr:row>
      <xdr:rowOff>95250</xdr:rowOff>
    </xdr:to>
    <xdr:cxnSp macro="">
      <xdr:nvCxnSpPr>
        <xdr:cNvPr id="25" name="直線矢印コネクタ 24">
          <a:extLst>
            <a:ext uri="{FF2B5EF4-FFF2-40B4-BE49-F238E27FC236}">
              <a16:creationId xmlns:a16="http://schemas.microsoft.com/office/drawing/2014/main" id="{00000000-0008-0000-0700-000019000000}"/>
            </a:ext>
          </a:extLst>
        </xdr:cNvPr>
        <xdr:cNvCxnSpPr/>
      </xdr:nvCxnSpPr>
      <xdr:spPr>
        <a:xfrm>
          <a:off x="14647333" y="25505833"/>
          <a:ext cx="249766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476250</xdr:colOff>
      <xdr:row>113</xdr:row>
      <xdr:rowOff>10584</xdr:rowOff>
    </xdr:from>
    <xdr:to>
      <xdr:col>17</xdr:col>
      <xdr:colOff>476252</xdr:colOff>
      <xdr:row>114</xdr:row>
      <xdr:rowOff>122917</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5684500" y="24362834"/>
          <a:ext cx="2" cy="32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486833</xdr:colOff>
      <xdr:row>114</xdr:row>
      <xdr:rowOff>127000</xdr:rowOff>
    </xdr:from>
    <xdr:to>
      <xdr:col>18</xdr:col>
      <xdr:colOff>0</xdr:colOff>
      <xdr:row>114</xdr:row>
      <xdr:rowOff>127000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a:off x="15695083" y="24690917"/>
          <a:ext cx="476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2</xdr:col>
      <xdr:colOff>609600</xdr:colOff>
      <xdr:row>0</xdr:row>
      <xdr:rowOff>361950</xdr:rowOff>
    </xdr:to>
    <xdr:sp macro="" textlink="">
      <xdr:nvSpPr>
        <xdr:cNvPr id="10" name="ホームベース 9">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123825" y="0"/>
          <a:ext cx="1295400" cy="361950"/>
        </a:xfrm>
        <a:prstGeom prst="homePlate">
          <a:avLst/>
        </a:prstGeom>
        <a:solidFill>
          <a:srgbClr val="CCFFCC"/>
        </a:solidFill>
        <a:ln w="28575">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開催波及効果</a:t>
          </a:r>
        </a:p>
      </xdr:txBody>
    </xdr:sp>
    <xdr:clientData/>
  </xdr:twoCellAnchor>
  <xdr:twoCellAnchor>
    <xdr:from>
      <xdr:col>2</xdr:col>
      <xdr:colOff>777241</xdr:colOff>
      <xdr:row>0</xdr:row>
      <xdr:rowOff>0</xdr:rowOff>
    </xdr:from>
    <xdr:to>
      <xdr:col>2</xdr:col>
      <xdr:colOff>1607820</xdr:colOff>
      <xdr:row>0</xdr:row>
      <xdr:rowOff>360000</xdr:rowOff>
    </xdr:to>
    <xdr:sp macro="" textlink="">
      <xdr:nvSpPr>
        <xdr:cNvPr id="11" name="正方形/長方形 10">
          <a:hlinkClick xmlns:r="http://schemas.openxmlformats.org/officeDocument/2006/relationships" r:id="rId2"/>
          <a:extLst>
            <a:ext uri="{FF2B5EF4-FFF2-40B4-BE49-F238E27FC236}">
              <a16:creationId xmlns:a16="http://schemas.microsoft.com/office/drawing/2014/main" id="{00000000-0008-0000-0700-00000B000000}"/>
            </a:ext>
          </a:extLst>
        </xdr:cNvPr>
        <xdr:cNvSpPr/>
      </xdr:nvSpPr>
      <xdr:spPr>
        <a:xfrm>
          <a:off x="1508761" y="0"/>
          <a:ext cx="83057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2</xdr:col>
      <xdr:colOff>1600201</xdr:colOff>
      <xdr:row>0</xdr:row>
      <xdr:rowOff>0</xdr:rowOff>
    </xdr:from>
    <xdr:to>
      <xdr:col>3</xdr:col>
      <xdr:colOff>815341</xdr:colOff>
      <xdr:row>0</xdr:row>
      <xdr:rowOff>360000</xdr:rowOff>
    </xdr:to>
    <xdr:sp macro="" textlink="">
      <xdr:nvSpPr>
        <xdr:cNvPr id="12" name="正方形/長方形 11">
          <a:hlinkClick xmlns:r="http://schemas.openxmlformats.org/officeDocument/2006/relationships" r:id="rId3"/>
          <a:extLst>
            <a:ext uri="{FF2B5EF4-FFF2-40B4-BE49-F238E27FC236}">
              <a16:creationId xmlns:a16="http://schemas.microsoft.com/office/drawing/2014/main" id="{00000000-0008-0000-0700-00000C000000}"/>
            </a:ext>
          </a:extLst>
        </xdr:cNvPr>
        <xdr:cNvSpPr/>
      </xdr:nvSpPr>
      <xdr:spPr>
        <a:xfrm>
          <a:off x="2331721" y="0"/>
          <a:ext cx="90678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入力消費</a:t>
          </a:r>
        </a:p>
      </xdr:txBody>
    </xdr:sp>
    <xdr:clientData/>
  </xdr:twoCellAnchor>
  <xdr:twoCellAnchor>
    <xdr:from>
      <xdr:col>3</xdr:col>
      <xdr:colOff>807720</xdr:colOff>
      <xdr:row>0</xdr:row>
      <xdr:rowOff>0</xdr:rowOff>
    </xdr:from>
    <xdr:to>
      <xdr:col>4</xdr:col>
      <xdr:colOff>792000</xdr:colOff>
      <xdr:row>0</xdr:row>
      <xdr:rowOff>360000</xdr:rowOff>
    </xdr:to>
    <xdr:sp macro="" textlink="">
      <xdr:nvSpPr>
        <xdr:cNvPr id="13" name="正方形/長方形 12">
          <a:hlinkClick xmlns:r="http://schemas.openxmlformats.org/officeDocument/2006/relationships" r:id="rId4"/>
          <a:extLst>
            <a:ext uri="{FF2B5EF4-FFF2-40B4-BE49-F238E27FC236}">
              <a16:creationId xmlns:a16="http://schemas.microsoft.com/office/drawing/2014/main" id="{00000000-0008-0000-0700-00000D000000}"/>
            </a:ext>
          </a:extLst>
        </xdr:cNvPr>
        <xdr:cNvSpPr/>
      </xdr:nvSpPr>
      <xdr:spPr>
        <a:xfrm>
          <a:off x="3230880" y="0"/>
          <a:ext cx="8529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入力開催</a:t>
          </a:r>
        </a:p>
      </xdr:txBody>
    </xdr:sp>
    <xdr:clientData/>
  </xdr:twoCellAnchor>
  <xdr:twoCellAnchor>
    <xdr:from>
      <xdr:col>4</xdr:col>
      <xdr:colOff>790575</xdr:colOff>
      <xdr:row>0</xdr:row>
      <xdr:rowOff>0</xdr:rowOff>
    </xdr:from>
    <xdr:to>
      <xdr:col>5</xdr:col>
      <xdr:colOff>620550</xdr:colOff>
      <xdr:row>0</xdr:row>
      <xdr:rowOff>360000</xdr:rowOff>
    </xdr:to>
    <xdr:sp macro="" textlink="">
      <xdr:nvSpPr>
        <xdr:cNvPr id="14" name="正方形/長方形 13">
          <a:hlinkClick xmlns:r="http://schemas.openxmlformats.org/officeDocument/2006/relationships" r:id="rId5"/>
          <a:extLst>
            <a:ext uri="{FF2B5EF4-FFF2-40B4-BE49-F238E27FC236}">
              <a16:creationId xmlns:a16="http://schemas.microsoft.com/office/drawing/2014/main" id="{00000000-0008-0000-0700-00000E000000}"/>
            </a:ext>
          </a:extLst>
        </xdr:cNvPr>
        <xdr:cNvSpPr/>
      </xdr:nvSpPr>
      <xdr:spPr>
        <a:xfrm>
          <a:off x="443865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5</xdr:col>
      <xdr:colOff>619125</xdr:colOff>
      <xdr:row>0</xdr:row>
      <xdr:rowOff>0</xdr:rowOff>
    </xdr:from>
    <xdr:to>
      <xdr:col>6</xdr:col>
      <xdr:colOff>449100</xdr:colOff>
      <xdr:row>0</xdr:row>
      <xdr:rowOff>360000</xdr:rowOff>
    </xdr:to>
    <xdr:sp macro="" textlink="">
      <xdr:nvSpPr>
        <xdr:cNvPr id="15" name="正方形/長方形 14">
          <a:hlinkClick xmlns:r="http://schemas.openxmlformats.org/officeDocument/2006/relationships" r:id="rId6"/>
          <a:extLst>
            <a:ext uri="{FF2B5EF4-FFF2-40B4-BE49-F238E27FC236}">
              <a16:creationId xmlns:a16="http://schemas.microsoft.com/office/drawing/2014/main" id="{00000000-0008-0000-0700-00000F000000}"/>
            </a:ext>
          </a:extLst>
        </xdr:cNvPr>
        <xdr:cNvSpPr/>
      </xdr:nvSpPr>
      <xdr:spPr>
        <a:xfrm>
          <a:off x="5229225"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a:t>
          </a:r>
        </a:p>
      </xdr:txBody>
    </xdr:sp>
    <xdr:clientData/>
  </xdr:twoCellAnchor>
  <xdr:twoCellAnchor>
    <xdr:from>
      <xdr:col>6</xdr:col>
      <xdr:colOff>447675</xdr:colOff>
      <xdr:row>0</xdr:row>
      <xdr:rowOff>0</xdr:rowOff>
    </xdr:from>
    <xdr:to>
      <xdr:col>7</xdr:col>
      <xdr:colOff>277650</xdr:colOff>
      <xdr:row>0</xdr:row>
      <xdr:rowOff>360000</xdr:rowOff>
    </xdr:to>
    <xdr:sp macro="" textlink="">
      <xdr:nvSpPr>
        <xdr:cNvPr id="16" name="正方形/長方形 15">
          <a:hlinkClick xmlns:r="http://schemas.openxmlformats.org/officeDocument/2006/relationships" r:id="rId7"/>
          <a:extLst>
            <a:ext uri="{FF2B5EF4-FFF2-40B4-BE49-F238E27FC236}">
              <a16:creationId xmlns:a16="http://schemas.microsoft.com/office/drawing/2014/main" id="{00000000-0008-0000-0700-000010000000}"/>
            </a:ext>
          </a:extLst>
        </xdr:cNvPr>
        <xdr:cNvSpPr/>
      </xdr:nvSpPr>
      <xdr:spPr>
        <a:xfrm>
          <a:off x="601980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solidFill>
                <a:schemeClr val="tx1"/>
              </a:solidFill>
            </a:rPr>
            <a:t>flow</a:t>
          </a:r>
          <a:endParaRPr kumimoji="1" lang="ja-JP" altLang="en-US" sz="1100" b="0">
            <a:solidFill>
              <a:schemeClr val="tx1"/>
            </a:solidFill>
          </a:endParaRPr>
        </a:p>
      </xdr:txBody>
    </xdr:sp>
    <xdr:clientData/>
  </xdr:twoCellAnchor>
  <xdr:twoCellAnchor>
    <xdr:from>
      <xdr:col>7</xdr:col>
      <xdr:colOff>276225</xdr:colOff>
      <xdr:row>0</xdr:row>
      <xdr:rowOff>0</xdr:rowOff>
    </xdr:from>
    <xdr:to>
      <xdr:col>8</xdr:col>
      <xdr:colOff>243840</xdr:colOff>
      <xdr:row>0</xdr:row>
      <xdr:rowOff>360000</xdr:rowOff>
    </xdr:to>
    <xdr:sp macro="" textlink="">
      <xdr:nvSpPr>
        <xdr:cNvPr id="17" name="正方形/長方形 16">
          <a:hlinkClick xmlns:r="http://schemas.openxmlformats.org/officeDocument/2006/relationships" r:id="rId8"/>
          <a:extLst>
            <a:ext uri="{FF2B5EF4-FFF2-40B4-BE49-F238E27FC236}">
              <a16:creationId xmlns:a16="http://schemas.microsoft.com/office/drawing/2014/main" id="{00000000-0008-0000-0700-000011000000}"/>
            </a:ext>
          </a:extLst>
        </xdr:cNvPr>
        <xdr:cNvSpPr/>
      </xdr:nvSpPr>
      <xdr:spPr>
        <a:xfrm>
          <a:off x="6174105" y="0"/>
          <a:ext cx="836295"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消費波及</a:t>
          </a:r>
        </a:p>
      </xdr:txBody>
    </xdr:sp>
    <xdr:clientData/>
  </xdr:twoCellAnchor>
  <xdr:twoCellAnchor>
    <xdr:from>
      <xdr:col>8</xdr:col>
      <xdr:colOff>243840</xdr:colOff>
      <xdr:row>0</xdr:row>
      <xdr:rowOff>0</xdr:rowOff>
    </xdr:from>
    <xdr:to>
      <xdr:col>9</xdr:col>
      <xdr:colOff>167639</xdr:colOff>
      <xdr:row>0</xdr:row>
      <xdr:rowOff>360000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7010400" y="0"/>
          <a:ext cx="792479" cy="360000"/>
        </a:xfrm>
        <a:prstGeom prst="rect">
          <a:avLst/>
        </a:prstGeom>
        <a:solidFill>
          <a:schemeClr val="accent3">
            <a:lumMod val="50000"/>
          </a:schemeClr>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開催波及</a:t>
          </a:r>
        </a:p>
      </xdr:txBody>
    </xdr:sp>
    <xdr:clientData/>
  </xdr:twoCellAnchor>
  <xdr:twoCellAnchor>
    <xdr:from>
      <xdr:col>9</xdr:col>
      <xdr:colOff>182880</xdr:colOff>
      <xdr:row>0</xdr:row>
      <xdr:rowOff>0</xdr:rowOff>
    </xdr:from>
    <xdr:to>
      <xdr:col>10</xdr:col>
      <xdr:colOff>15240</xdr:colOff>
      <xdr:row>0</xdr:row>
      <xdr:rowOff>360000</xdr:rowOff>
    </xdr:to>
    <xdr:sp macro="" textlink="">
      <xdr:nvSpPr>
        <xdr:cNvPr id="19" name="正方形/長方形 18">
          <a:hlinkClick xmlns:r="http://schemas.openxmlformats.org/officeDocument/2006/relationships" r:id="rId9"/>
          <a:extLst>
            <a:ext uri="{FF2B5EF4-FFF2-40B4-BE49-F238E27FC236}">
              <a16:creationId xmlns:a16="http://schemas.microsoft.com/office/drawing/2014/main" id="{00000000-0008-0000-0700-000013000000}"/>
            </a:ext>
          </a:extLst>
        </xdr:cNvPr>
        <xdr:cNvSpPr/>
      </xdr:nvSpPr>
      <xdr:spPr>
        <a:xfrm>
          <a:off x="7818120" y="0"/>
          <a:ext cx="7010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10</xdr:col>
      <xdr:colOff>22860</xdr:colOff>
      <xdr:row>0</xdr:row>
      <xdr:rowOff>0</xdr:rowOff>
    </xdr:from>
    <xdr:to>
      <xdr:col>10</xdr:col>
      <xdr:colOff>769620</xdr:colOff>
      <xdr:row>0</xdr:row>
      <xdr:rowOff>360000</xdr:rowOff>
    </xdr:to>
    <xdr:sp macro="" textlink="">
      <xdr:nvSpPr>
        <xdr:cNvPr id="21" name="正方形/長方形 20">
          <a:hlinkClick xmlns:r="http://schemas.openxmlformats.org/officeDocument/2006/relationships" r:id="rId10"/>
          <a:extLst>
            <a:ext uri="{FF2B5EF4-FFF2-40B4-BE49-F238E27FC236}">
              <a16:creationId xmlns:a16="http://schemas.microsoft.com/office/drawing/2014/main" id="{00000000-0008-0000-0700-000015000000}"/>
            </a:ext>
          </a:extLst>
        </xdr:cNvPr>
        <xdr:cNvSpPr/>
      </xdr:nvSpPr>
      <xdr:spPr>
        <a:xfrm>
          <a:off x="8526780" y="0"/>
          <a:ext cx="7467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10</xdr:col>
      <xdr:colOff>762000</xdr:colOff>
      <xdr:row>0</xdr:row>
      <xdr:rowOff>0</xdr:rowOff>
    </xdr:from>
    <xdr:to>
      <xdr:col>11</xdr:col>
      <xdr:colOff>640080</xdr:colOff>
      <xdr:row>0</xdr:row>
      <xdr:rowOff>360000</xdr:rowOff>
    </xdr:to>
    <xdr:sp macro="" textlink="">
      <xdr:nvSpPr>
        <xdr:cNvPr id="23" name="正方形/長方形 22">
          <a:hlinkClick xmlns:r="http://schemas.openxmlformats.org/officeDocument/2006/relationships" r:id="rId11"/>
          <a:extLst>
            <a:ext uri="{FF2B5EF4-FFF2-40B4-BE49-F238E27FC236}">
              <a16:creationId xmlns:a16="http://schemas.microsoft.com/office/drawing/2014/main" id="{00000000-0008-0000-0700-000017000000}"/>
            </a:ext>
          </a:extLst>
        </xdr:cNvPr>
        <xdr:cNvSpPr/>
      </xdr:nvSpPr>
      <xdr:spPr>
        <a:xfrm>
          <a:off x="9265920" y="0"/>
          <a:ext cx="7467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マージン</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0</xdr:row>
      <xdr:rowOff>361950</xdr:rowOff>
    </xdr:to>
    <xdr:sp macro="" textlink="">
      <xdr:nvSpPr>
        <xdr:cNvPr id="2" name="ホームベース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23825" y="0"/>
          <a:ext cx="1295400" cy="361950"/>
        </a:xfrm>
        <a:prstGeom prst="homePlate">
          <a:avLst/>
        </a:prstGeom>
        <a:solidFill>
          <a:srgbClr val="CCFFCC"/>
        </a:solidFill>
        <a:ln w="28575">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r>
            <a:rPr kumimoji="1" lang="ja-JP" altLang="en-US" sz="1100"/>
            <a:t>整理</a:t>
          </a:r>
        </a:p>
      </xdr:txBody>
    </xdr:sp>
    <xdr:clientData/>
  </xdr:twoCellAnchor>
  <xdr:twoCellAnchor>
    <xdr:from>
      <xdr:col>2</xdr:col>
      <xdr:colOff>952500</xdr:colOff>
      <xdr:row>0</xdr:row>
      <xdr:rowOff>0</xdr:rowOff>
    </xdr:from>
    <xdr:to>
      <xdr:col>2</xdr:col>
      <xdr:colOff>1775459</xdr:colOff>
      <xdr:row>0</xdr:row>
      <xdr:rowOff>360000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684020" y="0"/>
          <a:ext cx="82295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2</xdr:col>
      <xdr:colOff>1767840</xdr:colOff>
      <xdr:row>0</xdr:row>
      <xdr:rowOff>0</xdr:rowOff>
    </xdr:from>
    <xdr:to>
      <xdr:col>3</xdr:col>
      <xdr:colOff>708660</xdr:colOff>
      <xdr:row>0</xdr:row>
      <xdr:rowOff>360000</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2499360" y="0"/>
          <a:ext cx="8229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入力消費</a:t>
          </a:r>
        </a:p>
      </xdr:txBody>
    </xdr:sp>
    <xdr:clientData/>
  </xdr:twoCellAnchor>
  <xdr:twoCellAnchor>
    <xdr:from>
      <xdr:col>3</xdr:col>
      <xdr:colOff>701040</xdr:colOff>
      <xdr:row>0</xdr:row>
      <xdr:rowOff>0</xdr:rowOff>
    </xdr:from>
    <xdr:to>
      <xdr:col>6</xdr:col>
      <xdr:colOff>266700</xdr:colOff>
      <xdr:row>0</xdr:row>
      <xdr:rowOff>360000</xdr:rowOff>
    </xdr:to>
    <xdr:sp macro="" textlink="">
      <xdr:nvSpPr>
        <xdr:cNvPr id="5" name="正方形/長方形 4">
          <a:hlinkClick xmlns:r="http://schemas.openxmlformats.org/officeDocument/2006/relationships" r:id="rId4"/>
          <a:extLst>
            <a:ext uri="{FF2B5EF4-FFF2-40B4-BE49-F238E27FC236}">
              <a16:creationId xmlns:a16="http://schemas.microsoft.com/office/drawing/2014/main" id="{00000000-0008-0000-0800-000005000000}"/>
            </a:ext>
          </a:extLst>
        </xdr:cNvPr>
        <xdr:cNvSpPr/>
      </xdr:nvSpPr>
      <xdr:spPr>
        <a:xfrm>
          <a:off x="3314700" y="0"/>
          <a:ext cx="8382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入力開催</a:t>
          </a:r>
        </a:p>
      </xdr:txBody>
    </xdr:sp>
    <xdr:clientData/>
  </xdr:twoCellAnchor>
  <xdr:twoCellAnchor>
    <xdr:from>
      <xdr:col>6</xdr:col>
      <xdr:colOff>259080</xdr:colOff>
      <xdr:row>0</xdr:row>
      <xdr:rowOff>0</xdr:rowOff>
    </xdr:from>
    <xdr:to>
      <xdr:col>7</xdr:col>
      <xdr:colOff>640080</xdr:colOff>
      <xdr:row>0</xdr:row>
      <xdr:rowOff>360000</xdr:rowOff>
    </xdr:to>
    <xdr:sp macro="" textlink="">
      <xdr:nvSpPr>
        <xdr:cNvPr id="6" name="正方形/長方形 5">
          <a:hlinkClick xmlns:r="http://schemas.openxmlformats.org/officeDocument/2006/relationships" r:id="rId5"/>
          <a:extLst>
            <a:ext uri="{FF2B5EF4-FFF2-40B4-BE49-F238E27FC236}">
              <a16:creationId xmlns:a16="http://schemas.microsoft.com/office/drawing/2014/main" id="{00000000-0008-0000-0800-000006000000}"/>
            </a:ext>
          </a:extLst>
        </xdr:cNvPr>
        <xdr:cNvSpPr/>
      </xdr:nvSpPr>
      <xdr:spPr>
        <a:xfrm>
          <a:off x="4145280" y="0"/>
          <a:ext cx="76962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7</xdr:col>
      <xdr:colOff>632460</xdr:colOff>
      <xdr:row>0</xdr:row>
      <xdr:rowOff>0</xdr:rowOff>
    </xdr:from>
    <xdr:to>
      <xdr:col>7</xdr:col>
      <xdr:colOff>1394459</xdr:colOff>
      <xdr:row>0</xdr:row>
      <xdr:rowOff>360000</xdr:rowOff>
    </xdr:to>
    <xdr:sp macro="" textlink="">
      <xdr:nvSpPr>
        <xdr:cNvPr id="7" name="正方形/長方形 6">
          <a:hlinkClick xmlns:r="http://schemas.openxmlformats.org/officeDocument/2006/relationships" r:id="rId6"/>
          <a:extLst>
            <a:ext uri="{FF2B5EF4-FFF2-40B4-BE49-F238E27FC236}">
              <a16:creationId xmlns:a16="http://schemas.microsoft.com/office/drawing/2014/main" id="{00000000-0008-0000-0800-000007000000}"/>
            </a:ext>
          </a:extLst>
        </xdr:cNvPr>
        <xdr:cNvSpPr/>
      </xdr:nvSpPr>
      <xdr:spPr>
        <a:xfrm>
          <a:off x="4907280" y="0"/>
          <a:ext cx="76199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a:t>
          </a:r>
        </a:p>
      </xdr:txBody>
    </xdr:sp>
    <xdr:clientData/>
  </xdr:twoCellAnchor>
  <xdr:twoCellAnchor>
    <xdr:from>
      <xdr:col>7</xdr:col>
      <xdr:colOff>1394460</xdr:colOff>
      <xdr:row>0</xdr:row>
      <xdr:rowOff>0</xdr:rowOff>
    </xdr:from>
    <xdr:to>
      <xdr:col>8</xdr:col>
      <xdr:colOff>419100</xdr:colOff>
      <xdr:row>0</xdr:row>
      <xdr:rowOff>360000</xdr:rowOff>
    </xdr:to>
    <xdr:sp macro="" textlink="">
      <xdr:nvSpPr>
        <xdr:cNvPr id="8" name="正方形/長方形 7">
          <a:hlinkClick xmlns:r="http://schemas.openxmlformats.org/officeDocument/2006/relationships" r:id="rId7"/>
          <a:extLst>
            <a:ext uri="{FF2B5EF4-FFF2-40B4-BE49-F238E27FC236}">
              <a16:creationId xmlns:a16="http://schemas.microsoft.com/office/drawing/2014/main" id="{00000000-0008-0000-0800-000008000000}"/>
            </a:ext>
          </a:extLst>
        </xdr:cNvPr>
        <xdr:cNvSpPr/>
      </xdr:nvSpPr>
      <xdr:spPr>
        <a:xfrm>
          <a:off x="5669280" y="0"/>
          <a:ext cx="63246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solidFill>
                <a:schemeClr val="tx1"/>
              </a:solidFill>
            </a:rPr>
            <a:t>flow</a:t>
          </a:r>
          <a:endParaRPr kumimoji="1" lang="ja-JP" altLang="en-US" sz="1100" b="0">
            <a:solidFill>
              <a:schemeClr val="tx1"/>
            </a:solidFill>
          </a:endParaRPr>
        </a:p>
      </xdr:txBody>
    </xdr:sp>
    <xdr:clientData/>
  </xdr:twoCellAnchor>
  <xdr:twoCellAnchor>
    <xdr:from>
      <xdr:col>8</xdr:col>
      <xdr:colOff>411480</xdr:colOff>
      <xdr:row>0</xdr:row>
      <xdr:rowOff>0</xdr:rowOff>
    </xdr:from>
    <xdr:to>
      <xdr:col>9</xdr:col>
      <xdr:colOff>304800</xdr:colOff>
      <xdr:row>0</xdr:row>
      <xdr:rowOff>360000</xdr:rowOff>
    </xdr:to>
    <xdr:sp macro="" textlink="">
      <xdr:nvSpPr>
        <xdr:cNvPr id="9" name="正方形/長方形 8">
          <a:hlinkClick xmlns:r="http://schemas.openxmlformats.org/officeDocument/2006/relationships" r:id="rId8"/>
          <a:extLst>
            <a:ext uri="{FF2B5EF4-FFF2-40B4-BE49-F238E27FC236}">
              <a16:creationId xmlns:a16="http://schemas.microsoft.com/office/drawing/2014/main" id="{00000000-0008-0000-0800-000009000000}"/>
            </a:ext>
          </a:extLst>
        </xdr:cNvPr>
        <xdr:cNvSpPr/>
      </xdr:nvSpPr>
      <xdr:spPr>
        <a:xfrm>
          <a:off x="6294120" y="0"/>
          <a:ext cx="76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消費波及</a:t>
          </a:r>
        </a:p>
      </xdr:txBody>
    </xdr:sp>
    <xdr:clientData/>
  </xdr:twoCellAnchor>
  <xdr:twoCellAnchor>
    <xdr:from>
      <xdr:col>9</xdr:col>
      <xdr:colOff>297180</xdr:colOff>
      <xdr:row>0</xdr:row>
      <xdr:rowOff>0</xdr:rowOff>
    </xdr:from>
    <xdr:to>
      <xdr:col>10</xdr:col>
      <xdr:colOff>251459</xdr:colOff>
      <xdr:row>0</xdr:row>
      <xdr:rowOff>360000</xdr:rowOff>
    </xdr:to>
    <xdr:sp macro="" textlink="">
      <xdr:nvSpPr>
        <xdr:cNvPr id="10" name="正方形/長方形 9">
          <a:hlinkClick xmlns:r="http://schemas.openxmlformats.org/officeDocument/2006/relationships" r:id="rId9"/>
          <a:extLst>
            <a:ext uri="{FF2B5EF4-FFF2-40B4-BE49-F238E27FC236}">
              <a16:creationId xmlns:a16="http://schemas.microsoft.com/office/drawing/2014/main" id="{00000000-0008-0000-0800-00000A000000}"/>
            </a:ext>
          </a:extLst>
        </xdr:cNvPr>
        <xdr:cNvSpPr/>
      </xdr:nvSpPr>
      <xdr:spPr>
        <a:xfrm>
          <a:off x="7048500" y="0"/>
          <a:ext cx="82295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開催波及</a:t>
          </a:r>
        </a:p>
      </xdr:txBody>
    </xdr:sp>
    <xdr:clientData/>
  </xdr:twoCellAnchor>
  <xdr:twoCellAnchor>
    <xdr:from>
      <xdr:col>10</xdr:col>
      <xdr:colOff>236220</xdr:colOff>
      <xdr:row>0</xdr:row>
      <xdr:rowOff>0</xdr:rowOff>
    </xdr:from>
    <xdr:to>
      <xdr:col>11</xdr:col>
      <xdr:colOff>83820</xdr:colOff>
      <xdr:row>0</xdr:row>
      <xdr:rowOff>360000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7856220" y="0"/>
          <a:ext cx="716280" cy="360000"/>
        </a:xfrm>
        <a:prstGeom prst="rect">
          <a:avLst/>
        </a:prstGeom>
        <a:solidFill>
          <a:schemeClr val="accent3">
            <a:lumMod val="50000"/>
          </a:schemeClr>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1">
              <a:solidFill>
                <a:schemeClr val="bg1"/>
              </a:solidFill>
            </a:rPr>
            <a:t>DATA</a:t>
          </a:r>
          <a:endParaRPr kumimoji="1" lang="ja-JP" altLang="en-US" sz="1100" b="1">
            <a:solidFill>
              <a:schemeClr val="bg1"/>
            </a:solidFill>
          </a:endParaRPr>
        </a:p>
      </xdr:txBody>
    </xdr:sp>
    <xdr:clientData/>
  </xdr:twoCellAnchor>
  <xdr:twoCellAnchor>
    <xdr:from>
      <xdr:col>11</xdr:col>
      <xdr:colOff>76200</xdr:colOff>
      <xdr:row>0</xdr:row>
      <xdr:rowOff>0</xdr:rowOff>
    </xdr:from>
    <xdr:to>
      <xdr:col>11</xdr:col>
      <xdr:colOff>830580</xdr:colOff>
      <xdr:row>0</xdr:row>
      <xdr:rowOff>360000</xdr:rowOff>
    </xdr:to>
    <xdr:sp macro="" textlink="">
      <xdr:nvSpPr>
        <xdr:cNvPr id="12" name="正方形/長方形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8564880" y="0"/>
          <a:ext cx="75438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11</xdr:col>
      <xdr:colOff>822960</xdr:colOff>
      <xdr:row>0</xdr:row>
      <xdr:rowOff>0</xdr:rowOff>
    </xdr:from>
    <xdr:to>
      <xdr:col>15</xdr:col>
      <xdr:colOff>228600</xdr:colOff>
      <xdr:row>0</xdr:row>
      <xdr:rowOff>360000</xdr:rowOff>
    </xdr:to>
    <xdr:sp macro="" textlink="">
      <xdr:nvSpPr>
        <xdr:cNvPr id="13" name="正方形/長方形 12">
          <a:hlinkClick xmlns:r="http://schemas.openxmlformats.org/officeDocument/2006/relationships" r:id="rId10"/>
          <a:extLst>
            <a:ext uri="{FF2B5EF4-FFF2-40B4-BE49-F238E27FC236}">
              <a16:creationId xmlns:a16="http://schemas.microsoft.com/office/drawing/2014/main" id="{00000000-0008-0000-0800-00000D000000}"/>
            </a:ext>
          </a:extLst>
        </xdr:cNvPr>
        <xdr:cNvSpPr/>
      </xdr:nvSpPr>
      <xdr:spPr>
        <a:xfrm>
          <a:off x="9311640" y="0"/>
          <a:ext cx="7772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マージン</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0</xdr:row>
      <xdr:rowOff>361950</xdr:rowOff>
    </xdr:to>
    <xdr:sp macro="" textlink="">
      <xdr:nvSpPr>
        <xdr:cNvPr id="2" name="ホームベース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23825" y="0"/>
          <a:ext cx="1295400" cy="361950"/>
        </a:xfrm>
        <a:prstGeom prst="homePlate">
          <a:avLst/>
        </a:prstGeom>
        <a:solidFill>
          <a:srgbClr val="CCFFCC"/>
        </a:solidFill>
        <a:ln w="28575">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埼玉県係数</a:t>
          </a:r>
        </a:p>
      </xdr:txBody>
    </xdr:sp>
    <xdr:clientData/>
  </xdr:twoCellAnchor>
  <xdr:twoCellAnchor>
    <xdr:from>
      <xdr:col>2</xdr:col>
      <xdr:colOff>845821</xdr:colOff>
      <xdr:row>0</xdr:row>
      <xdr:rowOff>0</xdr:rowOff>
    </xdr:from>
    <xdr:to>
      <xdr:col>2</xdr:col>
      <xdr:colOff>1661161</xdr:colOff>
      <xdr:row>0</xdr:row>
      <xdr:rowOff>360000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577341" y="0"/>
          <a:ext cx="8153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2</xdr:col>
      <xdr:colOff>1661160</xdr:colOff>
      <xdr:row>0</xdr:row>
      <xdr:rowOff>0</xdr:rowOff>
    </xdr:from>
    <xdr:to>
      <xdr:col>3</xdr:col>
      <xdr:colOff>632459</xdr:colOff>
      <xdr:row>0</xdr:row>
      <xdr:rowOff>360000</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a:off x="2392680" y="0"/>
          <a:ext cx="84581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入力消費</a:t>
          </a:r>
        </a:p>
      </xdr:txBody>
    </xdr:sp>
    <xdr:clientData/>
  </xdr:twoCellAnchor>
  <xdr:twoCellAnchor>
    <xdr:from>
      <xdr:col>3</xdr:col>
      <xdr:colOff>632459</xdr:colOff>
      <xdr:row>0</xdr:row>
      <xdr:rowOff>0</xdr:rowOff>
    </xdr:from>
    <xdr:to>
      <xdr:col>4</xdr:col>
      <xdr:colOff>582450</xdr:colOff>
      <xdr:row>0</xdr:row>
      <xdr:rowOff>360000</xdr:rowOff>
    </xdr:to>
    <xdr:sp macro="" textlink="">
      <xdr:nvSpPr>
        <xdr:cNvPr id="5" name="正方形/長方形 4">
          <a:hlinkClick xmlns:r="http://schemas.openxmlformats.org/officeDocument/2006/relationships" r:id="rId4"/>
          <a:extLst>
            <a:ext uri="{FF2B5EF4-FFF2-40B4-BE49-F238E27FC236}">
              <a16:creationId xmlns:a16="http://schemas.microsoft.com/office/drawing/2014/main" id="{00000000-0008-0000-0900-000005000000}"/>
            </a:ext>
          </a:extLst>
        </xdr:cNvPr>
        <xdr:cNvSpPr/>
      </xdr:nvSpPr>
      <xdr:spPr>
        <a:xfrm>
          <a:off x="3238499" y="0"/>
          <a:ext cx="818671"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入力開催</a:t>
          </a:r>
        </a:p>
      </xdr:txBody>
    </xdr:sp>
    <xdr:clientData/>
  </xdr:twoCellAnchor>
  <xdr:twoCellAnchor>
    <xdr:from>
      <xdr:col>4</xdr:col>
      <xdr:colOff>581025</xdr:colOff>
      <xdr:row>0</xdr:row>
      <xdr:rowOff>0</xdr:rowOff>
    </xdr:from>
    <xdr:to>
      <xdr:col>5</xdr:col>
      <xdr:colOff>411000</xdr:colOff>
      <xdr:row>0</xdr:row>
      <xdr:rowOff>360000</xdr:rowOff>
    </xdr:to>
    <xdr:sp macro="" textlink="">
      <xdr:nvSpPr>
        <xdr:cNvPr id="6" name="正方形/長方形 5">
          <a:hlinkClick xmlns:r="http://schemas.openxmlformats.org/officeDocument/2006/relationships" r:id="rId5"/>
          <a:extLst>
            <a:ext uri="{FF2B5EF4-FFF2-40B4-BE49-F238E27FC236}">
              <a16:creationId xmlns:a16="http://schemas.microsoft.com/office/drawing/2014/main" id="{00000000-0008-0000-0900-000006000000}"/>
            </a:ext>
          </a:extLst>
        </xdr:cNvPr>
        <xdr:cNvSpPr/>
      </xdr:nvSpPr>
      <xdr:spPr>
        <a:xfrm>
          <a:off x="443865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5</xdr:col>
      <xdr:colOff>409575</xdr:colOff>
      <xdr:row>0</xdr:row>
      <xdr:rowOff>0</xdr:rowOff>
    </xdr:from>
    <xdr:to>
      <xdr:col>6</xdr:col>
      <xdr:colOff>239550</xdr:colOff>
      <xdr:row>0</xdr:row>
      <xdr:rowOff>360000</xdr:rowOff>
    </xdr:to>
    <xdr:sp macro="" textlink="">
      <xdr:nvSpPr>
        <xdr:cNvPr id="7" name="正方形/長方形 6">
          <a:hlinkClick xmlns:r="http://schemas.openxmlformats.org/officeDocument/2006/relationships" r:id="rId6"/>
          <a:extLst>
            <a:ext uri="{FF2B5EF4-FFF2-40B4-BE49-F238E27FC236}">
              <a16:creationId xmlns:a16="http://schemas.microsoft.com/office/drawing/2014/main" id="{00000000-0008-0000-0900-000007000000}"/>
            </a:ext>
          </a:extLst>
        </xdr:cNvPr>
        <xdr:cNvSpPr/>
      </xdr:nvSpPr>
      <xdr:spPr>
        <a:xfrm>
          <a:off x="5229225"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a:t>
          </a:r>
        </a:p>
      </xdr:txBody>
    </xdr:sp>
    <xdr:clientData/>
  </xdr:twoCellAnchor>
  <xdr:twoCellAnchor>
    <xdr:from>
      <xdr:col>6</xdr:col>
      <xdr:colOff>238125</xdr:colOff>
      <xdr:row>0</xdr:row>
      <xdr:rowOff>0</xdr:rowOff>
    </xdr:from>
    <xdr:to>
      <xdr:col>7</xdr:col>
      <xdr:colOff>68100</xdr:colOff>
      <xdr:row>0</xdr:row>
      <xdr:rowOff>360000</xdr:rowOff>
    </xdr:to>
    <xdr:sp macro="" textlink="">
      <xdr:nvSpPr>
        <xdr:cNvPr id="8" name="正方形/長方形 7">
          <a:hlinkClick xmlns:r="http://schemas.openxmlformats.org/officeDocument/2006/relationships" r:id="rId7"/>
          <a:extLst>
            <a:ext uri="{FF2B5EF4-FFF2-40B4-BE49-F238E27FC236}">
              <a16:creationId xmlns:a16="http://schemas.microsoft.com/office/drawing/2014/main" id="{00000000-0008-0000-0900-000008000000}"/>
            </a:ext>
          </a:extLst>
        </xdr:cNvPr>
        <xdr:cNvSpPr/>
      </xdr:nvSpPr>
      <xdr:spPr>
        <a:xfrm>
          <a:off x="601980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solidFill>
                <a:schemeClr val="tx1"/>
              </a:solidFill>
            </a:rPr>
            <a:t>flow</a:t>
          </a:r>
          <a:endParaRPr kumimoji="1" lang="ja-JP" altLang="en-US" sz="1100" b="0">
            <a:solidFill>
              <a:schemeClr val="tx1"/>
            </a:solidFill>
          </a:endParaRPr>
        </a:p>
      </xdr:txBody>
    </xdr:sp>
    <xdr:clientData/>
  </xdr:twoCellAnchor>
  <xdr:twoCellAnchor>
    <xdr:from>
      <xdr:col>7</xdr:col>
      <xdr:colOff>66674</xdr:colOff>
      <xdr:row>0</xdr:row>
      <xdr:rowOff>0</xdr:rowOff>
    </xdr:from>
    <xdr:to>
      <xdr:col>8</xdr:col>
      <xdr:colOff>53339</xdr:colOff>
      <xdr:row>0</xdr:row>
      <xdr:rowOff>360000</xdr:rowOff>
    </xdr:to>
    <xdr:sp macro="" textlink="">
      <xdr:nvSpPr>
        <xdr:cNvPr id="9" name="正方形/長方形 8">
          <a:hlinkClick xmlns:r="http://schemas.openxmlformats.org/officeDocument/2006/relationships" r:id="rId8"/>
          <a:extLst>
            <a:ext uri="{FF2B5EF4-FFF2-40B4-BE49-F238E27FC236}">
              <a16:creationId xmlns:a16="http://schemas.microsoft.com/office/drawing/2014/main" id="{00000000-0008-0000-0900-000009000000}"/>
            </a:ext>
          </a:extLst>
        </xdr:cNvPr>
        <xdr:cNvSpPr/>
      </xdr:nvSpPr>
      <xdr:spPr>
        <a:xfrm>
          <a:off x="6147434" y="0"/>
          <a:ext cx="855345"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消費波及</a:t>
          </a:r>
        </a:p>
      </xdr:txBody>
    </xdr:sp>
    <xdr:clientData/>
  </xdr:twoCellAnchor>
  <xdr:twoCellAnchor>
    <xdr:from>
      <xdr:col>8</xdr:col>
      <xdr:colOff>53340</xdr:colOff>
      <xdr:row>0</xdr:row>
      <xdr:rowOff>0</xdr:rowOff>
    </xdr:from>
    <xdr:to>
      <xdr:col>9</xdr:col>
      <xdr:colOff>15240</xdr:colOff>
      <xdr:row>0</xdr:row>
      <xdr:rowOff>360000</xdr:rowOff>
    </xdr:to>
    <xdr:sp macro="" textlink="">
      <xdr:nvSpPr>
        <xdr:cNvPr id="10" name="正方形/長方形 9">
          <a:hlinkClick xmlns:r="http://schemas.openxmlformats.org/officeDocument/2006/relationships" r:id="rId9"/>
          <a:extLst>
            <a:ext uri="{FF2B5EF4-FFF2-40B4-BE49-F238E27FC236}">
              <a16:creationId xmlns:a16="http://schemas.microsoft.com/office/drawing/2014/main" id="{00000000-0008-0000-0900-00000A000000}"/>
            </a:ext>
          </a:extLst>
        </xdr:cNvPr>
        <xdr:cNvSpPr/>
      </xdr:nvSpPr>
      <xdr:spPr>
        <a:xfrm>
          <a:off x="7002780" y="0"/>
          <a:ext cx="83058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開催波及</a:t>
          </a:r>
        </a:p>
      </xdr:txBody>
    </xdr:sp>
    <xdr:clientData/>
  </xdr:twoCellAnchor>
  <xdr:twoCellAnchor>
    <xdr:from>
      <xdr:col>9</xdr:col>
      <xdr:colOff>15240</xdr:colOff>
      <xdr:row>0</xdr:row>
      <xdr:rowOff>0</xdr:rowOff>
    </xdr:from>
    <xdr:to>
      <xdr:col>9</xdr:col>
      <xdr:colOff>701040</xdr:colOff>
      <xdr:row>0</xdr:row>
      <xdr:rowOff>360000</xdr:rowOff>
    </xdr:to>
    <xdr:sp macro="" textlink="">
      <xdr:nvSpPr>
        <xdr:cNvPr id="11" name="正方形/長方形 10">
          <a:hlinkClick xmlns:r="http://schemas.openxmlformats.org/officeDocument/2006/relationships" r:id="rId10"/>
          <a:extLst>
            <a:ext uri="{FF2B5EF4-FFF2-40B4-BE49-F238E27FC236}">
              <a16:creationId xmlns:a16="http://schemas.microsoft.com/office/drawing/2014/main" id="{00000000-0008-0000-0900-00000B000000}"/>
            </a:ext>
          </a:extLst>
        </xdr:cNvPr>
        <xdr:cNvSpPr/>
      </xdr:nvSpPr>
      <xdr:spPr>
        <a:xfrm>
          <a:off x="7833360" y="0"/>
          <a:ext cx="6858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9</xdr:col>
      <xdr:colOff>701040</xdr:colOff>
      <xdr:row>0</xdr:row>
      <xdr:rowOff>0</xdr:rowOff>
    </xdr:from>
    <xdr:to>
      <xdr:col>10</xdr:col>
      <xdr:colOff>525780</xdr:colOff>
      <xdr:row>0</xdr:row>
      <xdr:rowOff>360000</xdr:rowOff>
    </xdr:to>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8519160" y="0"/>
          <a:ext cx="693420" cy="360000"/>
        </a:xfrm>
        <a:prstGeom prst="rect">
          <a:avLst/>
        </a:prstGeom>
        <a:solidFill>
          <a:schemeClr val="tx1"/>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係数</a:t>
          </a:r>
        </a:p>
      </xdr:txBody>
    </xdr:sp>
    <xdr:clientData/>
  </xdr:twoCellAnchor>
  <xdr:twoCellAnchor>
    <xdr:from>
      <xdr:col>10</xdr:col>
      <xdr:colOff>533400</xdr:colOff>
      <xdr:row>0</xdr:row>
      <xdr:rowOff>0</xdr:rowOff>
    </xdr:from>
    <xdr:to>
      <xdr:col>11</xdr:col>
      <xdr:colOff>441960</xdr:colOff>
      <xdr:row>0</xdr:row>
      <xdr:rowOff>360000</xdr:rowOff>
    </xdr:to>
    <xdr:sp macro="" textlink="">
      <xdr:nvSpPr>
        <xdr:cNvPr id="13" name="正方形/長方形 12">
          <a:hlinkClick xmlns:r="http://schemas.openxmlformats.org/officeDocument/2006/relationships" r:id="rId1"/>
          <a:extLst>
            <a:ext uri="{FF2B5EF4-FFF2-40B4-BE49-F238E27FC236}">
              <a16:creationId xmlns:a16="http://schemas.microsoft.com/office/drawing/2014/main" id="{00000000-0008-0000-0900-00000D000000}"/>
            </a:ext>
          </a:extLst>
        </xdr:cNvPr>
        <xdr:cNvSpPr/>
      </xdr:nvSpPr>
      <xdr:spPr>
        <a:xfrm>
          <a:off x="9220200" y="0"/>
          <a:ext cx="77724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マージン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28575</xdr:colOff>
      <xdr:row>19</xdr:row>
      <xdr:rowOff>66675</xdr:rowOff>
    </xdr:from>
    <xdr:to>
      <xdr:col>3</xdr:col>
      <xdr:colOff>356658</xdr:colOff>
      <xdr:row>20</xdr:row>
      <xdr:rowOff>111126</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1847850" y="4219575"/>
          <a:ext cx="328083" cy="215901"/>
        </a:xfrm>
        <a:prstGeom prst="rightArrow">
          <a:avLst/>
        </a:prstGeom>
        <a:solidFill>
          <a:srgbClr val="FFCC66"/>
        </a:solidFill>
        <a:ln w="190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b="0" cap="none" spc="0">
            <a:ln w="317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xdr:col>
      <xdr:colOff>0</xdr:colOff>
      <xdr:row>0</xdr:row>
      <xdr:rowOff>0</xdr:rowOff>
    </xdr:from>
    <xdr:to>
      <xdr:col>2</xdr:col>
      <xdr:colOff>495300</xdr:colOff>
      <xdr:row>0</xdr:row>
      <xdr:rowOff>361950</xdr:rowOff>
    </xdr:to>
    <xdr:sp macro="" textlink="">
      <xdr:nvSpPr>
        <xdr:cNvPr id="6" name="ホームベース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123825" y="0"/>
          <a:ext cx="1295400" cy="361950"/>
        </a:xfrm>
        <a:prstGeom prst="homePlate">
          <a:avLst/>
        </a:prstGeom>
        <a:solidFill>
          <a:srgbClr val="CCFFCC"/>
        </a:solidFill>
        <a:ln w="28575">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家計消費ﾏｰｼﾞﾝ</a:t>
          </a:r>
        </a:p>
      </xdr:txBody>
    </xdr:sp>
    <xdr:clientData/>
  </xdr:twoCellAnchor>
  <xdr:twoCellAnchor>
    <xdr:from>
      <xdr:col>2</xdr:col>
      <xdr:colOff>719668</xdr:colOff>
      <xdr:row>0</xdr:row>
      <xdr:rowOff>0</xdr:rowOff>
    </xdr:from>
    <xdr:to>
      <xdr:col>5</xdr:col>
      <xdr:colOff>296335</xdr:colOff>
      <xdr:row>0</xdr:row>
      <xdr:rowOff>360000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1557868" y="0"/>
          <a:ext cx="8382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5</xdr:col>
      <xdr:colOff>296334</xdr:colOff>
      <xdr:row>0</xdr:row>
      <xdr:rowOff>0</xdr:rowOff>
    </xdr:from>
    <xdr:to>
      <xdr:col>7</xdr:col>
      <xdr:colOff>389467</xdr:colOff>
      <xdr:row>0</xdr:row>
      <xdr:rowOff>360000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00000000-0008-0000-0A00-000008000000}"/>
            </a:ext>
          </a:extLst>
        </xdr:cNvPr>
        <xdr:cNvSpPr/>
      </xdr:nvSpPr>
      <xdr:spPr>
        <a:xfrm>
          <a:off x="2396067" y="0"/>
          <a:ext cx="829733"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入力消費</a:t>
          </a:r>
        </a:p>
      </xdr:txBody>
    </xdr:sp>
    <xdr:clientData/>
  </xdr:twoCellAnchor>
  <xdr:twoCellAnchor>
    <xdr:from>
      <xdr:col>7</xdr:col>
      <xdr:colOff>389467</xdr:colOff>
      <xdr:row>0</xdr:row>
      <xdr:rowOff>0</xdr:rowOff>
    </xdr:from>
    <xdr:to>
      <xdr:col>8</xdr:col>
      <xdr:colOff>353850</xdr:colOff>
      <xdr:row>0</xdr:row>
      <xdr:rowOff>360000</xdr:rowOff>
    </xdr:to>
    <xdr:sp macro="" textlink="">
      <xdr:nvSpPr>
        <xdr:cNvPr id="9" name="正方形/長方形 8">
          <a:hlinkClick xmlns:r="http://schemas.openxmlformats.org/officeDocument/2006/relationships" r:id="rId3"/>
          <a:extLst>
            <a:ext uri="{FF2B5EF4-FFF2-40B4-BE49-F238E27FC236}">
              <a16:creationId xmlns:a16="http://schemas.microsoft.com/office/drawing/2014/main" id="{00000000-0008-0000-0A00-000009000000}"/>
            </a:ext>
          </a:extLst>
        </xdr:cNvPr>
        <xdr:cNvSpPr/>
      </xdr:nvSpPr>
      <xdr:spPr>
        <a:xfrm>
          <a:off x="3225800" y="0"/>
          <a:ext cx="83645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入力開催</a:t>
          </a:r>
        </a:p>
      </xdr:txBody>
    </xdr:sp>
    <xdr:clientData/>
  </xdr:twoCellAnchor>
  <xdr:twoCellAnchor>
    <xdr:from>
      <xdr:col>8</xdr:col>
      <xdr:colOff>352425</xdr:colOff>
      <xdr:row>0</xdr:row>
      <xdr:rowOff>0</xdr:rowOff>
    </xdr:from>
    <xdr:to>
      <xdr:col>10</xdr:col>
      <xdr:colOff>58575</xdr:colOff>
      <xdr:row>0</xdr:row>
      <xdr:rowOff>360000</xdr:rowOff>
    </xdr:to>
    <xdr:sp macro="" textlink="">
      <xdr:nvSpPr>
        <xdr:cNvPr id="10" name="正方形/長方形 9">
          <a:hlinkClick xmlns:r="http://schemas.openxmlformats.org/officeDocument/2006/relationships" r:id="rId4"/>
          <a:extLst>
            <a:ext uri="{FF2B5EF4-FFF2-40B4-BE49-F238E27FC236}">
              <a16:creationId xmlns:a16="http://schemas.microsoft.com/office/drawing/2014/main" id="{00000000-0008-0000-0A00-00000A000000}"/>
            </a:ext>
          </a:extLst>
        </xdr:cNvPr>
        <xdr:cNvSpPr/>
      </xdr:nvSpPr>
      <xdr:spPr>
        <a:xfrm>
          <a:off x="443865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10</xdr:col>
      <xdr:colOff>57150</xdr:colOff>
      <xdr:row>0</xdr:row>
      <xdr:rowOff>0</xdr:rowOff>
    </xdr:from>
    <xdr:to>
      <xdr:col>11</xdr:col>
      <xdr:colOff>287175</xdr:colOff>
      <xdr:row>0</xdr:row>
      <xdr:rowOff>360000</xdr:rowOff>
    </xdr:to>
    <xdr:sp macro="" textlink="">
      <xdr:nvSpPr>
        <xdr:cNvPr id="11" name="正方形/長方形 10">
          <a:hlinkClick xmlns:r="http://schemas.openxmlformats.org/officeDocument/2006/relationships" r:id="rId5"/>
          <a:extLst>
            <a:ext uri="{FF2B5EF4-FFF2-40B4-BE49-F238E27FC236}">
              <a16:creationId xmlns:a16="http://schemas.microsoft.com/office/drawing/2014/main" id="{00000000-0008-0000-0A00-00000B000000}"/>
            </a:ext>
          </a:extLst>
        </xdr:cNvPr>
        <xdr:cNvSpPr/>
      </xdr:nvSpPr>
      <xdr:spPr>
        <a:xfrm>
          <a:off x="5229225"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a:t>
          </a:r>
        </a:p>
      </xdr:txBody>
    </xdr:sp>
    <xdr:clientData/>
  </xdr:twoCellAnchor>
  <xdr:twoCellAnchor>
    <xdr:from>
      <xdr:col>11</xdr:col>
      <xdr:colOff>285750</xdr:colOff>
      <xdr:row>0</xdr:row>
      <xdr:rowOff>0</xdr:rowOff>
    </xdr:from>
    <xdr:to>
      <xdr:col>11</xdr:col>
      <xdr:colOff>1077750</xdr:colOff>
      <xdr:row>0</xdr:row>
      <xdr:rowOff>360000</xdr:rowOff>
    </xdr:to>
    <xdr:sp macro="" textlink="">
      <xdr:nvSpPr>
        <xdr:cNvPr id="12" name="正方形/長方形 11">
          <a:hlinkClick xmlns:r="http://schemas.openxmlformats.org/officeDocument/2006/relationships" r:id="rId6"/>
          <a:extLst>
            <a:ext uri="{FF2B5EF4-FFF2-40B4-BE49-F238E27FC236}">
              <a16:creationId xmlns:a16="http://schemas.microsoft.com/office/drawing/2014/main" id="{00000000-0008-0000-0A00-00000C000000}"/>
            </a:ext>
          </a:extLst>
        </xdr:cNvPr>
        <xdr:cNvSpPr/>
      </xdr:nvSpPr>
      <xdr:spPr>
        <a:xfrm>
          <a:off x="6019800" y="0"/>
          <a:ext cx="7920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0">
              <a:solidFill>
                <a:schemeClr val="tx1"/>
              </a:solidFill>
            </a:rPr>
            <a:t>flow</a:t>
          </a:r>
          <a:endParaRPr kumimoji="1" lang="ja-JP" altLang="en-US" sz="1100" b="0">
            <a:solidFill>
              <a:schemeClr val="tx1"/>
            </a:solidFill>
          </a:endParaRPr>
        </a:p>
      </xdr:txBody>
    </xdr:sp>
    <xdr:clientData/>
  </xdr:twoCellAnchor>
  <xdr:twoCellAnchor>
    <xdr:from>
      <xdr:col>11</xdr:col>
      <xdr:colOff>1075268</xdr:colOff>
      <xdr:row>0</xdr:row>
      <xdr:rowOff>0</xdr:rowOff>
    </xdr:from>
    <xdr:to>
      <xdr:col>12</xdr:col>
      <xdr:colOff>186267</xdr:colOff>
      <xdr:row>0</xdr:row>
      <xdr:rowOff>360000</xdr:rowOff>
    </xdr:to>
    <xdr:sp macro="" textlink="">
      <xdr:nvSpPr>
        <xdr:cNvPr id="13" name="正方形/長方形 12">
          <a:hlinkClick xmlns:r="http://schemas.openxmlformats.org/officeDocument/2006/relationships" r:id="rId7"/>
          <a:extLst>
            <a:ext uri="{FF2B5EF4-FFF2-40B4-BE49-F238E27FC236}">
              <a16:creationId xmlns:a16="http://schemas.microsoft.com/office/drawing/2014/main" id="{00000000-0008-0000-0A00-00000D000000}"/>
            </a:ext>
          </a:extLst>
        </xdr:cNvPr>
        <xdr:cNvSpPr/>
      </xdr:nvSpPr>
      <xdr:spPr>
        <a:xfrm>
          <a:off x="6273801" y="0"/>
          <a:ext cx="872066"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消費波及</a:t>
          </a:r>
        </a:p>
      </xdr:txBody>
    </xdr:sp>
    <xdr:clientData/>
  </xdr:twoCellAnchor>
  <xdr:twoCellAnchor>
    <xdr:from>
      <xdr:col>12</xdr:col>
      <xdr:colOff>177800</xdr:colOff>
      <xdr:row>0</xdr:row>
      <xdr:rowOff>0</xdr:rowOff>
    </xdr:from>
    <xdr:to>
      <xdr:col>13</xdr:col>
      <xdr:colOff>211666</xdr:colOff>
      <xdr:row>0</xdr:row>
      <xdr:rowOff>360000</xdr:rowOff>
    </xdr:to>
    <xdr:sp macro="" textlink="">
      <xdr:nvSpPr>
        <xdr:cNvPr id="14" name="正方形/長方形 13">
          <a:hlinkClick xmlns:r="http://schemas.openxmlformats.org/officeDocument/2006/relationships" r:id="rId8"/>
          <a:extLst>
            <a:ext uri="{FF2B5EF4-FFF2-40B4-BE49-F238E27FC236}">
              <a16:creationId xmlns:a16="http://schemas.microsoft.com/office/drawing/2014/main" id="{00000000-0008-0000-0A00-00000E000000}"/>
            </a:ext>
          </a:extLst>
        </xdr:cNvPr>
        <xdr:cNvSpPr/>
      </xdr:nvSpPr>
      <xdr:spPr>
        <a:xfrm>
          <a:off x="7137400" y="0"/>
          <a:ext cx="905933"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開催波及</a:t>
          </a:r>
        </a:p>
      </xdr:txBody>
    </xdr:sp>
    <xdr:clientData/>
  </xdr:twoCellAnchor>
  <xdr:twoCellAnchor>
    <xdr:from>
      <xdr:col>13</xdr:col>
      <xdr:colOff>211666</xdr:colOff>
      <xdr:row>0</xdr:row>
      <xdr:rowOff>0</xdr:rowOff>
    </xdr:from>
    <xdr:to>
      <xdr:col>14</xdr:col>
      <xdr:colOff>50799</xdr:colOff>
      <xdr:row>0</xdr:row>
      <xdr:rowOff>360000</xdr:rowOff>
    </xdr:to>
    <xdr:sp macro="" textlink="">
      <xdr:nvSpPr>
        <xdr:cNvPr id="15" name="正方形/長方形 14">
          <a:hlinkClick xmlns:r="http://schemas.openxmlformats.org/officeDocument/2006/relationships" r:id="rId9"/>
          <a:extLst>
            <a:ext uri="{FF2B5EF4-FFF2-40B4-BE49-F238E27FC236}">
              <a16:creationId xmlns:a16="http://schemas.microsoft.com/office/drawing/2014/main" id="{00000000-0008-0000-0A00-00000F000000}"/>
            </a:ext>
          </a:extLst>
        </xdr:cNvPr>
        <xdr:cNvSpPr/>
      </xdr:nvSpPr>
      <xdr:spPr>
        <a:xfrm>
          <a:off x="8043333" y="0"/>
          <a:ext cx="711199"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14</xdr:col>
      <xdr:colOff>42334</xdr:colOff>
      <xdr:row>0</xdr:row>
      <xdr:rowOff>0</xdr:rowOff>
    </xdr:from>
    <xdr:to>
      <xdr:col>14</xdr:col>
      <xdr:colOff>728134</xdr:colOff>
      <xdr:row>0</xdr:row>
      <xdr:rowOff>360000</xdr:rowOff>
    </xdr:to>
    <xdr:sp macro="" textlink="">
      <xdr:nvSpPr>
        <xdr:cNvPr id="16" name="正方形/長方形 15">
          <a:hlinkClick xmlns:r="http://schemas.openxmlformats.org/officeDocument/2006/relationships" r:id="rId10"/>
          <a:extLst>
            <a:ext uri="{FF2B5EF4-FFF2-40B4-BE49-F238E27FC236}">
              <a16:creationId xmlns:a16="http://schemas.microsoft.com/office/drawing/2014/main" id="{00000000-0008-0000-0A00-000010000000}"/>
            </a:ext>
          </a:extLst>
        </xdr:cNvPr>
        <xdr:cNvSpPr/>
      </xdr:nvSpPr>
      <xdr:spPr>
        <a:xfrm>
          <a:off x="8746067" y="0"/>
          <a:ext cx="685800" cy="360000"/>
        </a:xfrm>
        <a:prstGeom prst="rect">
          <a:avLst/>
        </a:prstGeom>
        <a:solidFill>
          <a:srgbClr val="CCFFCC"/>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係数</a:t>
          </a:r>
        </a:p>
      </xdr:txBody>
    </xdr:sp>
    <xdr:clientData/>
  </xdr:twoCellAnchor>
  <xdr:twoCellAnchor>
    <xdr:from>
      <xdr:col>14</xdr:col>
      <xdr:colOff>728134</xdr:colOff>
      <xdr:row>0</xdr:row>
      <xdr:rowOff>0</xdr:rowOff>
    </xdr:from>
    <xdr:to>
      <xdr:col>15</xdr:col>
      <xdr:colOff>626533</xdr:colOff>
      <xdr:row>0</xdr:row>
      <xdr:rowOff>360000</xdr:rowOff>
    </xdr:to>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a:off x="9431867" y="0"/>
          <a:ext cx="770466" cy="360000"/>
        </a:xfrm>
        <a:prstGeom prst="rect">
          <a:avLst/>
        </a:prstGeom>
        <a:solidFill>
          <a:schemeClr val="accent6">
            <a:lumMod val="50000"/>
          </a:schemeClr>
        </a:solidFill>
        <a:ln w="12700">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マージン</a:t>
          </a: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a:blip xmlns:r="http://schemas.openxmlformats.org/officeDocument/2006/relationships" r:embed="rId1" cstate="print">
            <a:duotone>
              <a:prstClr val="black"/>
              <a:schemeClr val="accent2">
                <a:tint val="45000"/>
                <a:satMod val="400000"/>
              </a:schemeClr>
            </a:duotone>
          </a:blip>
          <a:tile tx="0" ty="0" sx="100000" sy="100000" flip="none" algn="tl"/>
        </a:blipFill>
        <a:ln w="3175">
          <a:solidFill>
            <a:schemeClr val="tx2"/>
          </a:solidFill>
        </a:ln>
      </a:spPr>
      <a:bodyPr vertOverflow="clip" rtlCol="0" anchor="ctr"/>
      <a:lstStyle>
        <a:defPPr algn="ctr">
          <a:defRPr kumimoji="1" sz="1100" b="0" cap="none" spc="0">
            <a:ln w="3175" cmpd="sng">
              <a:solidFill>
                <a:srgbClr val="FFFFFF"/>
              </a:solidFill>
              <a:prstDash val="solid"/>
            </a:ln>
            <a:solidFill>
              <a:srgbClr val="FFFFFF"/>
            </a:solidFill>
            <a:effectLst>
              <a:outerShdw blurRad="63500" dir="3600000" algn="tl" rotWithShape="0">
                <a:srgbClr val="000000">
                  <a:alpha val="70000"/>
                </a:srgbClr>
              </a:outerShdw>
            </a:effectLst>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saitama.lg.jp/a0206/a152/" TargetMode="External"/><Relationship Id="rId1" Type="http://schemas.openxmlformats.org/officeDocument/2006/relationships/hyperlink" Target="mailto:a2300-15@pref.saitam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1:T129"/>
  <sheetViews>
    <sheetView showGridLines="0" showRowColHeaders="0" tabSelected="1" zoomScaleNormal="100" workbookViewId="0">
      <pane ySplit="1" topLeftCell="A2" activePane="bottomLeft" state="frozen"/>
      <selection pane="bottomLeft" activeCell="A2" sqref="A2"/>
    </sheetView>
  </sheetViews>
  <sheetFormatPr defaultColWidth="9" defaultRowHeight="13.5"/>
  <cols>
    <col min="1" max="1" width="1.625" style="2" customWidth="1"/>
    <col min="2" max="2" width="3.625" style="20" customWidth="1"/>
    <col min="3" max="3" width="3.625" style="2" customWidth="1"/>
    <col min="4" max="4" width="10.625" style="2" customWidth="1"/>
    <col min="5" max="5" width="9" style="2"/>
    <col min="6" max="6" width="5.625" style="2" customWidth="1"/>
    <col min="7" max="16384" width="9" style="2"/>
  </cols>
  <sheetData>
    <row r="1" spans="2:20" ht="37.5" customHeight="1">
      <c r="B1" s="42"/>
    </row>
    <row r="3" spans="2:20" ht="17.25">
      <c r="B3" s="664" t="s">
        <v>483</v>
      </c>
      <c r="C3" s="665"/>
      <c r="D3" s="665"/>
      <c r="E3" s="665"/>
      <c r="F3" s="665"/>
      <c r="G3" s="665"/>
      <c r="H3" s="665"/>
      <c r="I3" s="665"/>
      <c r="J3" s="665"/>
      <c r="K3" s="665"/>
      <c r="L3" s="665"/>
      <c r="M3" s="665"/>
      <c r="N3" s="665"/>
      <c r="O3" s="665"/>
      <c r="P3" s="665"/>
      <c r="Q3" s="665"/>
      <c r="R3" s="665"/>
      <c r="S3" s="665"/>
      <c r="T3" s="666"/>
    </row>
    <row r="5" spans="2:20" s="363" customFormat="1">
      <c r="B5" s="74"/>
      <c r="C5" s="363" t="s">
        <v>76</v>
      </c>
    </row>
    <row r="6" spans="2:20" s="363" customFormat="1">
      <c r="B6" s="74"/>
      <c r="D6" s="363" t="s">
        <v>514</v>
      </c>
      <c r="T6" s="364"/>
    </row>
    <row r="7" spans="2:20" s="363" customFormat="1" ht="16.5" customHeight="1">
      <c r="D7" s="363" t="s">
        <v>492</v>
      </c>
      <c r="T7" s="364"/>
    </row>
    <row r="8" spans="2:20" s="363" customFormat="1" ht="16.5" customHeight="1">
      <c r="B8" s="74"/>
      <c r="D8" s="363" t="s">
        <v>825</v>
      </c>
    </row>
    <row r="9" spans="2:20" s="363" customFormat="1" ht="16.5" customHeight="1">
      <c r="B9" s="74"/>
      <c r="D9" s="363" t="s">
        <v>826</v>
      </c>
      <c r="T9" s="364"/>
    </row>
    <row r="10" spans="2:20" s="363" customFormat="1" ht="16.5" customHeight="1">
      <c r="B10" s="74"/>
      <c r="D10" s="363" t="s">
        <v>827</v>
      </c>
      <c r="T10" s="364"/>
    </row>
    <row r="11" spans="2:20" s="363" customFormat="1" ht="16.5" customHeight="1">
      <c r="B11" s="74"/>
      <c r="D11" s="363" t="s">
        <v>828</v>
      </c>
      <c r="T11" s="364"/>
    </row>
    <row r="12" spans="2:20" s="363" customFormat="1">
      <c r="D12" s="363" t="str">
        <f>マージン!F6&amp;"年の物価調整を行っているため、"&amp;マージン!F6&amp;"年価格の入力で利用可能です。"</f>
        <v>2024年の物価調整を行っているため、2024年価格の入力で利用可能です。</v>
      </c>
      <c r="T12" s="364"/>
    </row>
    <row r="13" spans="2:20" s="363" customFormat="1">
      <c r="D13" s="363" t="s">
        <v>830</v>
      </c>
      <c r="T13" s="364"/>
    </row>
    <row r="14" spans="2:20" s="363" customFormat="1" ht="6" customHeight="1">
      <c r="D14" s="2"/>
      <c r="T14" s="364"/>
    </row>
    <row r="15" spans="2:20" s="363" customFormat="1" ht="6" customHeight="1">
      <c r="T15" s="364"/>
    </row>
    <row r="16" spans="2:20" s="363" customFormat="1">
      <c r="D16" s="363" t="s">
        <v>499</v>
      </c>
      <c r="T16" s="364"/>
    </row>
    <row r="17" spans="2:20" s="363" customFormat="1">
      <c r="T17" s="364"/>
    </row>
    <row r="18" spans="2:20" s="363" customFormat="1">
      <c r="B18" s="74"/>
      <c r="C18" s="363" t="s">
        <v>77</v>
      </c>
      <c r="T18" s="364"/>
    </row>
    <row r="19" spans="2:20" s="363" customFormat="1">
      <c r="B19" s="74"/>
      <c r="D19" s="363" t="s">
        <v>96</v>
      </c>
    </row>
    <row r="20" spans="2:20" s="363" customFormat="1" ht="14.25" thickBot="1">
      <c r="B20" s="74"/>
      <c r="D20" s="376"/>
    </row>
    <row r="21" spans="2:20" s="363" customFormat="1" ht="14.25">
      <c r="B21" s="74"/>
      <c r="C21" s="374"/>
      <c r="D21" s="671" t="s">
        <v>831</v>
      </c>
      <c r="E21" s="375"/>
      <c r="F21" s="370" t="s">
        <v>485</v>
      </c>
    </row>
    <row r="22" spans="2:20" s="363" customFormat="1" ht="14.25" thickBot="1">
      <c r="B22" s="74"/>
      <c r="C22" s="374"/>
      <c r="D22" s="672"/>
      <c r="E22" s="364"/>
      <c r="F22" s="363" t="s">
        <v>484</v>
      </c>
    </row>
    <row r="23" spans="2:20" s="363" customFormat="1">
      <c r="B23" s="74"/>
      <c r="D23" s="377"/>
      <c r="F23" s="363" t="s">
        <v>93</v>
      </c>
    </row>
    <row r="24" spans="2:20" s="363" customFormat="1" ht="6" customHeight="1">
      <c r="B24" s="74"/>
    </row>
    <row r="25" spans="2:20" s="363" customFormat="1" ht="14.25">
      <c r="B25" s="74"/>
      <c r="E25" s="365"/>
      <c r="F25" s="370" t="s">
        <v>494</v>
      </c>
    </row>
    <row r="26" spans="2:20" s="363" customFormat="1">
      <c r="B26" s="74"/>
      <c r="F26" s="363" t="s">
        <v>829</v>
      </c>
    </row>
    <row r="27" spans="2:20" s="363" customFormat="1">
      <c r="B27" s="74"/>
      <c r="F27" s="363" t="s">
        <v>515</v>
      </c>
    </row>
    <row r="28" spans="2:20" s="363" customFormat="1">
      <c r="B28" s="74"/>
      <c r="F28" s="363" t="s">
        <v>832</v>
      </c>
    </row>
    <row r="29" spans="2:20" s="363" customFormat="1" ht="6" customHeight="1">
      <c r="B29" s="74"/>
    </row>
    <row r="30" spans="2:20" s="363" customFormat="1" ht="14.25">
      <c r="B30" s="74"/>
      <c r="E30" s="365"/>
      <c r="F30" s="370" t="s">
        <v>486</v>
      </c>
    </row>
    <row r="31" spans="2:20" s="363" customFormat="1">
      <c r="B31" s="74"/>
      <c r="F31" s="363" t="s">
        <v>833</v>
      </c>
    </row>
    <row r="32" spans="2:20" s="363" customFormat="1">
      <c r="B32" s="74"/>
      <c r="F32" s="363" t="s">
        <v>834</v>
      </c>
    </row>
    <row r="33" spans="2:6" s="363" customFormat="1">
      <c r="B33" s="74"/>
      <c r="F33" s="363" t="s">
        <v>835</v>
      </c>
    </row>
    <row r="34" spans="2:6" s="363" customFormat="1">
      <c r="B34" s="74"/>
      <c r="F34" s="363" t="s">
        <v>516</v>
      </c>
    </row>
    <row r="35" spans="2:6" s="363" customFormat="1" ht="6" customHeight="1">
      <c r="B35" s="74"/>
    </row>
    <row r="36" spans="2:6" s="363" customFormat="1">
      <c r="B36" s="74"/>
      <c r="F36" s="363" t="s">
        <v>836</v>
      </c>
    </row>
    <row r="37" spans="2:6" s="363" customFormat="1">
      <c r="B37" s="74"/>
      <c r="F37" s="363" t="s">
        <v>1015</v>
      </c>
    </row>
    <row r="38" spans="2:6" s="363" customFormat="1" ht="6" customHeight="1">
      <c r="B38" s="74"/>
    </row>
    <row r="39" spans="2:6" s="363" customFormat="1" ht="14.25">
      <c r="B39" s="74"/>
      <c r="E39" s="365"/>
      <c r="F39" s="370" t="s">
        <v>487</v>
      </c>
    </row>
    <row r="40" spans="2:6" s="363" customFormat="1">
      <c r="B40" s="74"/>
      <c r="E40" s="365"/>
      <c r="F40" s="363" t="s">
        <v>501</v>
      </c>
    </row>
    <row r="41" spans="2:6" s="363" customFormat="1">
      <c r="B41" s="74"/>
      <c r="E41" s="365"/>
      <c r="F41" s="363" t="s">
        <v>502</v>
      </c>
    </row>
    <row r="42" spans="2:6" s="363" customFormat="1">
      <c r="B42" s="74"/>
      <c r="F42" s="363" t="s">
        <v>495</v>
      </c>
    </row>
    <row r="43" spans="2:6" s="363" customFormat="1">
      <c r="B43" s="74"/>
      <c r="F43" s="363" t="s">
        <v>500</v>
      </c>
    </row>
    <row r="44" spans="2:6" s="363" customFormat="1" ht="6" customHeight="1">
      <c r="B44" s="74"/>
    </row>
    <row r="45" spans="2:6" s="363" customFormat="1">
      <c r="B45" s="74"/>
      <c r="F45" s="363" t="s">
        <v>1089</v>
      </c>
    </row>
    <row r="46" spans="2:6" s="363" customFormat="1" ht="6" customHeight="1">
      <c r="B46" s="74"/>
    </row>
    <row r="47" spans="2:6" s="363" customFormat="1">
      <c r="B47" s="74"/>
      <c r="F47" s="371" t="s">
        <v>547</v>
      </c>
    </row>
    <row r="48" spans="2:6" s="363" customFormat="1" ht="14.25" thickBot="1">
      <c r="B48" s="74"/>
    </row>
    <row r="49" spans="2:8" s="363" customFormat="1" ht="14.25">
      <c r="B49" s="74"/>
      <c r="D49" s="671" t="s">
        <v>837</v>
      </c>
      <c r="E49" s="365"/>
      <c r="F49" s="372" t="s">
        <v>489</v>
      </c>
    </row>
    <row r="50" spans="2:8" s="363" customFormat="1" ht="14.25" thickBot="1">
      <c r="B50" s="74"/>
      <c r="D50" s="672"/>
      <c r="F50" s="363" t="s">
        <v>503</v>
      </c>
    </row>
    <row r="51" spans="2:8" s="363" customFormat="1">
      <c r="B51" s="74"/>
      <c r="F51" s="363" t="s">
        <v>1090</v>
      </c>
    </row>
    <row r="52" spans="2:8" s="363" customFormat="1">
      <c r="B52" s="74"/>
      <c r="F52" s="363" t="s">
        <v>504</v>
      </c>
    </row>
    <row r="53" spans="2:8" s="363" customFormat="1">
      <c r="B53" s="74"/>
      <c r="F53" s="363" t="s">
        <v>505</v>
      </c>
    </row>
    <row r="54" spans="2:8" s="363" customFormat="1" ht="6" customHeight="1">
      <c r="B54" s="74"/>
    </row>
    <row r="55" spans="2:8" s="363" customFormat="1" ht="14.25">
      <c r="B55" s="74"/>
      <c r="E55" s="365"/>
      <c r="F55" s="372" t="s">
        <v>487</v>
      </c>
    </row>
    <row r="56" spans="2:8" s="363" customFormat="1">
      <c r="B56" s="74"/>
      <c r="E56" s="365"/>
      <c r="F56" s="363" t="s">
        <v>506</v>
      </c>
    </row>
    <row r="57" spans="2:8" s="363" customFormat="1">
      <c r="B57" s="74"/>
      <c r="E57" s="365"/>
      <c r="F57" s="363" t="s">
        <v>507</v>
      </c>
    </row>
    <row r="58" spans="2:8" s="363" customFormat="1">
      <c r="B58" s="74"/>
      <c r="E58" s="365"/>
      <c r="F58" s="363" t="s">
        <v>513</v>
      </c>
    </row>
    <row r="59" spans="2:8" s="363" customFormat="1">
      <c r="B59" s="74"/>
      <c r="E59" s="365"/>
      <c r="F59" s="363" t="s">
        <v>500</v>
      </c>
    </row>
    <row r="60" spans="2:8" s="363" customFormat="1" ht="6" customHeight="1">
      <c r="B60" s="74"/>
      <c r="E60" s="365"/>
    </row>
    <row r="61" spans="2:8" s="363" customFormat="1">
      <c r="B61" s="74"/>
      <c r="E61" s="365"/>
      <c r="F61" s="373" t="s">
        <v>488</v>
      </c>
      <c r="G61" s="366"/>
      <c r="H61" s="366"/>
    </row>
    <row r="62" spans="2:8" s="363" customFormat="1" ht="14.25" thickBot="1">
      <c r="B62" s="74"/>
    </row>
    <row r="63" spans="2:8" s="363" customFormat="1">
      <c r="B63" s="74"/>
      <c r="D63" s="671" t="s">
        <v>838</v>
      </c>
      <c r="F63" s="363" t="s">
        <v>1093</v>
      </c>
    </row>
    <row r="64" spans="2:8" s="363" customFormat="1" ht="14.25" thickBot="1">
      <c r="B64" s="74"/>
      <c r="D64" s="672"/>
      <c r="F64" s="363" t="s">
        <v>1095</v>
      </c>
    </row>
    <row r="65" spans="2:6" s="363" customFormat="1">
      <c r="B65" s="74"/>
      <c r="F65" s="363" t="s">
        <v>301</v>
      </c>
    </row>
    <row r="66" spans="2:6" s="363" customFormat="1" ht="14.25" thickBot="1">
      <c r="B66" s="74"/>
    </row>
    <row r="67" spans="2:6" s="363" customFormat="1">
      <c r="B67" s="74"/>
      <c r="D67" s="671" t="s">
        <v>839</v>
      </c>
      <c r="F67" s="363" t="s">
        <v>79</v>
      </c>
    </row>
    <row r="68" spans="2:6" s="363" customFormat="1" ht="14.25" thickBot="1">
      <c r="B68" s="74"/>
      <c r="D68" s="672"/>
      <c r="F68" s="363" t="s">
        <v>83</v>
      </c>
    </row>
    <row r="69" spans="2:6" s="363" customFormat="1">
      <c r="B69" s="74"/>
      <c r="F69" s="363" t="s">
        <v>78</v>
      </c>
    </row>
    <row r="70" spans="2:6" s="363" customFormat="1" ht="6" customHeight="1">
      <c r="B70" s="74"/>
    </row>
    <row r="71" spans="2:6" s="363" customFormat="1">
      <c r="B71" s="74"/>
      <c r="F71" s="363" t="s">
        <v>841</v>
      </c>
    </row>
    <row r="72" spans="2:6" s="363" customFormat="1">
      <c r="B72" s="74"/>
      <c r="F72" s="363" t="s">
        <v>840</v>
      </c>
    </row>
    <row r="73" spans="2:6" s="363" customFormat="1">
      <c r="B73" s="74"/>
      <c r="F73" s="2" t="s">
        <v>1106</v>
      </c>
    </row>
    <row r="74" spans="2:6" s="363" customFormat="1">
      <c r="B74" s="74"/>
      <c r="F74" s="363" t="s">
        <v>842</v>
      </c>
    </row>
    <row r="75" spans="2:6" s="363" customFormat="1" ht="14.25" thickBot="1">
      <c r="B75" s="74"/>
    </row>
    <row r="76" spans="2:6" s="363" customFormat="1">
      <c r="B76" s="74"/>
      <c r="D76" s="671" t="s">
        <v>843</v>
      </c>
      <c r="F76" s="363" t="s">
        <v>97</v>
      </c>
    </row>
    <row r="77" spans="2:6" s="363" customFormat="1" ht="14.25" thickBot="1">
      <c r="B77" s="74"/>
      <c r="D77" s="672"/>
      <c r="F77" s="363" t="s">
        <v>100</v>
      </c>
    </row>
    <row r="78" spans="2:6" s="363" customFormat="1" ht="14.25" thickBot="1">
      <c r="B78" s="74"/>
    </row>
    <row r="79" spans="2:6" s="363" customFormat="1">
      <c r="B79" s="74"/>
      <c r="D79" s="671" t="s">
        <v>844</v>
      </c>
      <c r="F79" s="363" t="s">
        <v>490</v>
      </c>
    </row>
    <row r="80" spans="2:6" s="363" customFormat="1" ht="14.25" thickBot="1">
      <c r="B80" s="74"/>
      <c r="D80" s="672"/>
      <c r="F80" s="363" t="s">
        <v>84</v>
      </c>
    </row>
    <row r="81" spans="2:6" s="363" customFormat="1" ht="14.25" thickBot="1">
      <c r="B81" s="74"/>
    </row>
    <row r="82" spans="2:6" s="363" customFormat="1">
      <c r="B82" s="74"/>
      <c r="D82" s="671" t="s">
        <v>845</v>
      </c>
      <c r="F82" s="363" t="s">
        <v>491</v>
      </c>
    </row>
    <row r="83" spans="2:6" s="363" customFormat="1" ht="14.25" thickBot="1">
      <c r="B83" s="74"/>
      <c r="D83" s="672"/>
      <c r="F83" s="363" t="s">
        <v>84</v>
      </c>
    </row>
    <row r="84" spans="2:6" s="363" customFormat="1" ht="14.25" thickBot="1">
      <c r="B84" s="74"/>
    </row>
    <row r="85" spans="2:6" s="363" customFormat="1">
      <c r="B85" s="74"/>
      <c r="D85" s="671" t="s">
        <v>846</v>
      </c>
      <c r="F85" s="363" t="s">
        <v>287</v>
      </c>
    </row>
    <row r="86" spans="2:6" s="363" customFormat="1" ht="14.25" thickBot="1">
      <c r="B86" s="74"/>
      <c r="D86" s="672"/>
    </row>
    <row r="87" spans="2:6" s="363" customFormat="1" ht="14.25" thickBot="1">
      <c r="B87" s="74"/>
    </row>
    <row r="88" spans="2:6" s="363" customFormat="1">
      <c r="B88" s="74"/>
      <c r="D88" s="671" t="s">
        <v>847</v>
      </c>
      <c r="F88" s="363" t="s">
        <v>81</v>
      </c>
    </row>
    <row r="89" spans="2:6" s="363" customFormat="1" ht="14.25" thickBot="1">
      <c r="B89" s="74"/>
      <c r="D89" s="672"/>
    </row>
    <row r="90" spans="2:6" s="363" customFormat="1" ht="14.25" thickBot="1">
      <c r="B90" s="74"/>
    </row>
    <row r="91" spans="2:6" s="363" customFormat="1">
      <c r="B91" s="74"/>
      <c r="D91" s="671" t="s">
        <v>848</v>
      </c>
      <c r="F91" s="2" t="s">
        <v>849</v>
      </c>
    </row>
    <row r="92" spans="2:6" s="363" customFormat="1" ht="14.25" thickBot="1">
      <c r="B92" s="74"/>
      <c r="D92" s="672"/>
      <c r="F92" s="2" t="s">
        <v>850</v>
      </c>
    </row>
    <row r="93" spans="2:6" s="363" customFormat="1" ht="14.25" thickBot="1">
      <c r="B93" s="74"/>
    </row>
    <row r="94" spans="2:6" s="363" customFormat="1">
      <c r="B94" s="74"/>
      <c r="D94" s="673" t="s">
        <v>82</v>
      </c>
    </row>
    <row r="95" spans="2:6" s="363" customFormat="1" ht="14.25" thickBot="1">
      <c r="B95" s="74"/>
      <c r="D95" s="674"/>
    </row>
    <row r="96" spans="2:6" s="363" customFormat="1">
      <c r="B96" s="74"/>
    </row>
    <row r="97" spans="2:4" s="363" customFormat="1">
      <c r="B97" s="74"/>
      <c r="D97" s="363" t="str">
        <f>"・この経済波及効果分析ツールは、"&amp;マージン!F6&amp;"年の物価調整を行っております。"</f>
        <v>・この経済波及効果分析ツールは、2024年の物価調整を行っております。</v>
      </c>
    </row>
    <row r="98" spans="2:4" s="363" customFormat="1">
      <c r="B98" s="74"/>
      <c r="D98" s="379" t="str">
        <f>"　与えられた消費額等をデフレータで2015年価格に変換してから経済波及効果を計算し、計算結果を"&amp;マージン!F6&amp;"年価格に戻しています。"</f>
        <v>　与えられた消費額等をデフレータで2015年価格に変換してから経済波及効果を計算し、計算結果を2024年価格に戻しています。</v>
      </c>
    </row>
    <row r="99" spans="2:4" s="363" customFormat="1">
      <c r="B99" s="74"/>
      <c r="D99" s="363" t="s">
        <v>851</v>
      </c>
    </row>
    <row r="100" spans="2:4" s="363" customFormat="1">
      <c r="B100" s="74"/>
      <c r="D100" s="363" t="str">
        <f>"　したがって、2015年の投入構造や自給率が逆行列係数表に反映されており、その内容が"&amp;マージン!F6&amp;"年にも続いていると仮定しております。"</f>
        <v>　したがって、2015年の投入構造や自給率が逆行列係数表に反映されており、その内容が2024年にも続いていると仮定しております。</v>
      </c>
    </row>
    <row r="101" spans="2:4" s="363" customFormat="1">
      <c r="B101" s="74"/>
      <c r="D101" s="363" t="s">
        <v>1013</v>
      </c>
    </row>
    <row r="102" spans="2:4" s="363" customFormat="1">
      <c r="B102" s="74"/>
      <c r="D102" s="363" t="s">
        <v>319</v>
      </c>
    </row>
    <row r="103" spans="2:4" s="363" customFormat="1">
      <c r="B103" s="74"/>
      <c r="D103" s="363" t="s">
        <v>1096</v>
      </c>
    </row>
    <row r="104" spans="2:4" s="363" customFormat="1">
      <c r="B104" s="74"/>
      <c r="D104" s="363" t="s">
        <v>548</v>
      </c>
    </row>
    <row r="105" spans="2:4" s="363" customFormat="1">
      <c r="B105" s="74"/>
      <c r="D105" s="363" t="s">
        <v>1097</v>
      </c>
    </row>
    <row r="106" spans="2:4" s="363" customFormat="1">
      <c r="B106" s="74"/>
      <c r="D106" s="363" t="s">
        <v>94</v>
      </c>
    </row>
    <row r="107" spans="2:4" s="363" customFormat="1">
      <c r="B107" s="74"/>
      <c r="D107" s="363" t="s">
        <v>852</v>
      </c>
    </row>
    <row r="108" spans="2:4" s="363" customFormat="1">
      <c r="B108" s="74"/>
      <c r="D108" s="363" t="s">
        <v>300</v>
      </c>
    </row>
    <row r="109" spans="2:4" s="363" customFormat="1">
      <c r="B109" s="74"/>
      <c r="D109" s="363" t="s">
        <v>1014</v>
      </c>
    </row>
    <row r="110" spans="2:4" s="363" customFormat="1">
      <c r="B110" s="74"/>
      <c r="D110" s="363" t="s">
        <v>1098</v>
      </c>
    </row>
    <row r="111" spans="2:4" s="363" customFormat="1">
      <c r="B111" s="74"/>
      <c r="D111" s="363" t="s">
        <v>520</v>
      </c>
    </row>
    <row r="112" spans="2:4" s="363" customFormat="1">
      <c r="B112" s="74"/>
      <c r="D112" s="363" t="s">
        <v>853</v>
      </c>
    </row>
    <row r="113" spans="2:17" s="363" customFormat="1">
      <c r="B113" s="74"/>
      <c r="D113" s="363" t="s">
        <v>854</v>
      </c>
    </row>
    <row r="114" spans="2:17" s="363" customFormat="1" ht="6" customHeight="1">
      <c r="B114" s="74"/>
    </row>
    <row r="115" spans="2:17" s="363" customFormat="1">
      <c r="B115" s="74"/>
      <c r="C115" s="363" t="s">
        <v>294</v>
      </c>
    </row>
    <row r="116" spans="2:17" s="363" customFormat="1">
      <c r="B116" s="74"/>
      <c r="D116" s="363" t="s">
        <v>299</v>
      </c>
    </row>
    <row r="117" spans="2:17" s="363" customFormat="1">
      <c r="B117" s="74"/>
      <c r="D117" s="363" t="s">
        <v>295</v>
      </c>
    </row>
    <row r="118" spans="2:17" s="363" customFormat="1" ht="6" customHeight="1">
      <c r="B118" s="74"/>
    </row>
    <row r="119" spans="2:17" s="363" customFormat="1">
      <c r="B119" s="74"/>
      <c r="C119" s="363" t="s">
        <v>85</v>
      </c>
    </row>
    <row r="120" spans="2:17" s="363" customFormat="1">
      <c r="B120" s="74"/>
      <c r="D120" s="363" t="s">
        <v>99</v>
      </c>
      <c r="M120" s="367"/>
      <c r="O120" s="367"/>
    </row>
    <row r="121" spans="2:17" s="363" customFormat="1">
      <c r="B121" s="74"/>
      <c r="E121" s="363" t="s">
        <v>86</v>
      </c>
    </row>
    <row r="122" spans="2:17" s="363" customFormat="1">
      <c r="B122" s="74"/>
      <c r="E122" s="662" t="s">
        <v>91</v>
      </c>
      <c r="F122" s="663"/>
      <c r="G122" s="363" t="s">
        <v>92</v>
      </c>
    </row>
    <row r="123" spans="2:17" s="363" customFormat="1">
      <c r="B123" s="74"/>
      <c r="G123" s="667" t="s">
        <v>1116</v>
      </c>
      <c r="H123" s="668"/>
      <c r="I123" s="669"/>
    </row>
    <row r="124" spans="2:17" s="363" customFormat="1">
      <c r="B124" s="74"/>
      <c r="G124" s="74" t="s">
        <v>87</v>
      </c>
      <c r="H124" s="368" t="s">
        <v>90</v>
      </c>
    </row>
    <row r="125" spans="2:17" s="363" customFormat="1">
      <c r="B125" s="74"/>
      <c r="G125" s="369" t="s">
        <v>88</v>
      </c>
      <c r="H125" s="368" t="s">
        <v>89</v>
      </c>
    </row>
    <row r="126" spans="2:17" s="363" customFormat="1" ht="6" customHeight="1">
      <c r="B126" s="74"/>
      <c r="Q126" s="367"/>
    </row>
    <row r="127" spans="2:17" s="363" customFormat="1">
      <c r="B127" s="74"/>
      <c r="D127" s="363" t="s">
        <v>98</v>
      </c>
      <c r="L127" s="670" t="s">
        <v>678</v>
      </c>
      <c r="M127" s="668"/>
      <c r="N127" s="668"/>
      <c r="O127" s="669"/>
    </row>
    <row r="128" spans="2:17" s="363" customFormat="1" ht="6" customHeight="1">
      <c r="B128" s="74"/>
    </row>
    <row r="129" spans="2:4" s="268" customFormat="1" ht="16.5">
      <c r="B129" s="378"/>
      <c r="C129" s="610" t="s">
        <v>1114</v>
      </c>
      <c r="D129" s="268" t="s">
        <v>1115</v>
      </c>
    </row>
  </sheetData>
  <sheetProtection sheet="1" objects="1" scenarios="1"/>
  <mergeCells count="15">
    <mergeCell ref="E122:F122"/>
    <mergeCell ref="B3:T3"/>
    <mergeCell ref="G123:I123"/>
    <mergeCell ref="L127:O127"/>
    <mergeCell ref="D21:D22"/>
    <mergeCell ref="D49:D50"/>
    <mergeCell ref="D63:D64"/>
    <mergeCell ref="D67:D68"/>
    <mergeCell ref="D76:D77"/>
    <mergeCell ref="D79:D80"/>
    <mergeCell ref="D82:D83"/>
    <mergeCell ref="D88:D89"/>
    <mergeCell ref="D85:D86"/>
    <mergeCell ref="D91:D92"/>
    <mergeCell ref="D94:D95"/>
  </mergeCells>
  <phoneticPr fontId="2"/>
  <hyperlinks>
    <hyperlink ref="G123" r:id="rId1" xr:uid="{00000000-0004-0000-0000-000000000000}"/>
    <hyperlink ref="L127" r:id="rId2" xr:uid="{00000000-0004-0000-0000-000001000000}"/>
  </hyperlinks>
  <pageMargins left="0.70866141732283472" right="0.70866141732283472" top="0.74803149606299213" bottom="0.74803149606299213" header="0.31496062992125984" footer="0.31496062992125984"/>
  <pageSetup paperSize="9" scale="83" fitToHeight="0"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B1:V180"/>
  <sheetViews>
    <sheetView showGridLines="0" showRowColHeaders="0" zoomScaleNormal="100" workbookViewId="0">
      <pane ySplit="1" topLeftCell="A2" activePane="bottomLeft" state="frozen"/>
      <selection pane="bottomLeft" activeCell="A2" sqref="A2"/>
    </sheetView>
  </sheetViews>
  <sheetFormatPr defaultColWidth="9" defaultRowHeight="13.5"/>
  <cols>
    <col min="1" max="1" width="1.625" style="2" customWidth="1"/>
    <col min="2" max="2" width="2.125" style="2" customWidth="1"/>
    <col min="3" max="3" width="3.75" style="2" customWidth="1"/>
    <col min="4" max="4" width="4.5" style="2" customWidth="1"/>
    <col min="5" max="5" width="5" style="2" customWidth="1"/>
    <col min="6" max="6" width="24.5" style="2" customWidth="1"/>
    <col min="7" max="7" width="10.625" style="2" customWidth="1"/>
    <col min="8" max="8" width="2.75" style="2" customWidth="1"/>
    <col min="9" max="9" width="1.375" style="2" hidden="1" customWidth="1"/>
    <col min="10" max="11" width="10.75" style="2" customWidth="1"/>
    <col min="12" max="12" width="13.625" style="2" customWidth="1"/>
    <col min="13" max="13" width="0.5" style="2" customWidth="1"/>
    <col min="14" max="15" width="8.5" style="20" customWidth="1"/>
    <col min="16" max="16" width="13.625" style="2" customWidth="1"/>
    <col min="17" max="17" width="0.5" style="2" customWidth="1"/>
    <col min="18" max="18" width="6.875" style="2" customWidth="1"/>
    <col min="19" max="19" width="26.625" style="2" customWidth="1"/>
    <col min="20" max="20" width="0.5" style="2" customWidth="1"/>
    <col min="21" max="21" width="31.625" style="2" customWidth="1"/>
    <col min="22" max="16384" width="9" style="2"/>
  </cols>
  <sheetData>
    <row r="1" spans="2:20" ht="37.5" customHeight="1">
      <c r="B1" s="129"/>
    </row>
    <row r="2" spans="2:20" ht="16.5" customHeight="1">
      <c r="B2" s="41"/>
      <c r="C2" s="5"/>
      <c r="D2" s="5"/>
      <c r="E2" s="5"/>
      <c r="F2" s="5"/>
      <c r="G2" s="5"/>
      <c r="H2" s="5"/>
      <c r="J2" s="5"/>
      <c r="K2" s="5"/>
      <c r="L2" s="5"/>
      <c r="M2" s="5"/>
      <c r="N2" s="8"/>
      <c r="P2" s="5"/>
      <c r="Q2" s="5"/>
      <c r="R2" s="5"/>
      <c r="S2" s="5"/>
      <c r="T2" s="5"/>
    </row>
    <row r="3" spans="2:20">
      <c r="B3" s="5"/>
      <c r="C3" s="5"/>
      <c r="D3" s="5"/>
      <c r="E3" s="5"/>
      <c r="F3" s="5"/>
      <c r="G3" s="5"/>
      <c r="H3" s="5"/>
      <c r="I3" s="5"/>
      <c r="J3" s="5"/>
      <c r="K3" s="5"/>
      <c r="L3" s="5"/>
      <c r="M3" s="5"/>
      <c r="N3" s="8"/>
      <c r="P3" s="5"/>
      <c r="Q3" s="5"/>
      <c r="R3" s="5"/>
      <c r="S3" s="5"/>
      <c r="T3" s="5"/>
    </row>
    <row r="4" spans="2:20" ht="16.5" customHeight="1">
      <c r="B4" s="169"/>
      <c r="C4" s="5" t="s">
        <v>1111</v>
      </c>
      <c r="D4" s="5"/>
      <c r="E4" s="170"/>
      <c r="F4" s="170"/>
      <c r="G4" s="699" t="s">
        <v>1113</v>
      </c>
      <c r="H4" s="700"/>
      <c r="I4" s="700"/>
      <c r="J4" s="700"/>
      <c r="K4" s="700"/>
      <c r="L4" s="701"/>
      <c r="M4" s="85"/>
      <c r="N4" s="8"/>
      <c r="O4" s="43"/>
    </row>
    <row r="5" spans="2:20" ht="14.25" thickBot="1">
      <c r="B5" s="5"/>
      <c r="C5" s="5"/>
      <c r="D5" s="5"/>
      <c r="E5" s="170"/>
      <c r="F5" s="170"/>
      <c r="G5" s="702"/>
      <c r="H5" s="703"/>
      <c r="I5" s="703"/>
      <c r="J5" s="703"/>
      <c r="K5" s="703"/>
      <c r="L5" s="704"/>
      <c r="M5" s="85"/>
      <c r="N5" s="8"/>
      <c r="O5" s="43"/>
    </row>
    <row r="6" spans="2:20">
      <c r="G6" s="7"/>
      <c r="H6" s="7"/>
      <c r="I6" s="6"/>
      <c r="J6" s="7"/>
      <c r="K6" s="7"/>
      <c r="L6" s="7"/>
      <c r="M6" s="5"/>
      <c r="N6" s="8"/>
      <c r="P6" s="7"/>
      <c r="Q6" s="7"/>
      <c r="R6" s="7"/>
      <c r="S6" s="7"/>
      <c r="T6" s="7"/>
    </row>
    <row r="7" spans="2:20">
      <c r="B7" s="169"/>
      <c r="C7" s="5" t="s">
        <v>1112</v>
      </c>
      <c r="D7" s="5"/>
      <c r="E7" s="5"/>
      <c r="F7" s="5"/>
      <c r="G7" s="5"/>
      <c r="H7" s="5"/>
      <c r="J7" s="5"/>
      <c r="K7" s="5"/>
      <c r="L7" s="5"/>
      <c r="M7" s="5"/>
      <c r="N7" s="8"/>
      <c r="P7" s="5"/>
      <c r="Q7" s="5"/>
      <c r="R7" s="5"/>
      <c r="S7" s="5"/>
      <c r="T7" s="5"/>
    </row>
    <row r="8" spans="2:20" ht="6" customHeight="1">
      <c r="B8" s="169"/>
      <c r="C8" s="5"/>
      <c r="D8" s="5"/>
      <c r="E8" s="5"/>
      <c r="F8" s="5"/>
      <c r="G8" s="5"/>
      <c r="H8" s="5"/>
      <c r="J8" s="5"/>
      <c r="K8" s="5"/>
      <c r="L8" s="5"/>
      <c r="M8" s="5"/>
      <c r="N8" s="8"/>
      <c r="P8" s="5"/>
      <c r="Q8" s="5"/>
      <c r="R8" s="5"/>
      <c r="S8" s="5"/>
      <c r="T8" s="5"/>
    </row>
    <row r="9" spans="2:20">
      <c r="B9" s="5"/>
      <c r="C9" s="5"/>
      <c r="D9" s="5" t="s">
        <v>855</v>
      </c>
      <c r="E9" s="5"/>
      <c r="F9" s="8"/>
      <c r="G9" s="5"/>
      <c r="H9" s="5"/>
      <c r="J9" s="5"/>
      <c r="K9" s="5"/>
      <c r="L9" s="5"/>
      <c r="M9" s="5"/>
      <c r="N9" s="8"/>
      <c r="P9" s="5"/>
      <c r="Q9" s="5"/>
      <c r="R9" s="5"/>
      <c r="S9" s="5"/>
      <c r="T9" s="5"/>
    </row>
    <row r="10" spans="2:20">
      <c r="B10" s="5"/>
      <c r="C10" s="5"/>
      <c r="D10" s="5"/>
      <c r="E10" s="5" t="s">
        <v>512</v>
      </c>
      <c r="F10" s="8"/>
      <c r="G10" s="5"/>
      <c r="H10" s="5"/>
      <c r="J10" s="5"/>
      <c r="K10" s="5"/>
      <c r="L10" s="5"/>
      <c r="M10" s="5"/>
      <c r="N10" s="8"/>
      <c r="P10" s="5"/>
      <c r="Q10" s="5"/>
      <c r="R10" s="5"/>
      <c r="S10" s="5"/>
      <c r="T10" s="5"/>
    </row>
    <row r="11" spans="2:20">
      <c r="B11" s="5"/>
      <c r="C11" s="5"/>
      <c r="D11" s="2" t="s">
        <v>496</v>
      </c>
      <c r="E11" s="5"/>
      <c r="F11" s="8"/>
      <c r="G11" s="5"/>
      <c r="H11" s="5"/>
      <c r="J11" s="5"/>
      <c r="K11" s="5"/>
      <c r="L11" s="5"/>
      <c r="M11" s="5"/>
      <c r="N11" s="8"/>
      <c r="P11" s="5"/>
      <c r="Q11" s="5"/>
      <c r="R11" s="5"/>
      <c r="S11" s="5"/>
      <c r="T11" s="5"/>
    </row>
    <row r="12" spans="2:20" ht="6" customHeight="1">
      <c r="B12" s="5"/>
      <c r="C12" s="5"/>
      <c r="D12" s="5"/>
      <c r="E12" s="5"/>
      <c r="F12" s="8"/>
      <c r="G12" s="5"/>
      <c r="H12" s="5"/>
      <c r="J12" s="5"/>
      <c r="K12" s="5"/>
      <c r="L12" s="5"/>
      <c r="M12" s="5"/>
      <c r="N12" s="8"/>
      <c r="P12" s="5"/>
      <c r="Q12" s="5"/>
      <c r="R12" s="5"/>
      <c r="S12" s="5"/>
      <c r="T12" s="5"/>
    </row>
    <row r="13" spans="2:20">
      <c r="B13" s="5"/>
      <c r="C13" s="8" t="s">
        <v>101</v>
      </c>
      <c r="D13" s="5" t="s">
        <v>328</v>
      </c>
      <c r="E13" s="5"/>
      <c r="F13" s="5"/>
      <c r="G13" s="5" t="s">
        <v>1066</v>
      </c>
      <c r="H13" s="5"/>
      <c r="J13" s="5"/>
      <c r="K13" s="5"/>
      <c r="L13" s="5"/>
      <c r="M13" s="5"/>
      <c r="N13" s="8"/>
      <c r="P13" s="5"/>
      <c r="Q13" s="5"/>
      <c r="R13" s="5"/>
      <c r="S13" s="5"/>
      <c r="T13" s="5"/>
    </row>
    <row r="14" spans="2:20">
      <c r="B14" s="5"/>
      <c r="C14" s="171" t="s">
        <v>351</v>
      </c>
      <c r="D14" s="5" t="s">
        <v>331</v>
      </c>
      <c r="E14" s="5"/>
      <c r="F14" s="5"/>
      <c r="G14" s="5" t="s">
        <v>1067</v>
      </c>
      <c r="H14" s="5"/>
    </row>
    <row r="15" spans="2:20">
      <c r="C15" s="20" t="s">
        <v>431</v>
      </c>
      <c r="D15" s="2" t="s">
        <v>510</v>
      </c>
      <c r="G15" s="2" t="s">
        <v>1100</v>
      </c>
    </row>
    <row r="16" spans="2:20">
      <c r="C16" s="20"/>
      <c r="G16" s="2" t="s">
        <v>1099</v>
      </c>
    </row>
    <row r="17" spans="3:19">
      <c r="C17" s="20"/>
      <c r="G17" s="2" t="s">
        <v>1068</v>
      </c>
    </row>
    <row r="18" spans="3:19">
      <c r="C18" s="20"/>
      <c r="G18" s="2" t="s">
        <v>1069</v>
      </c>
      <c r="S18" s="85"/>
    </row>
    <row r="19" spans="3:19">
      <c r="C19" s="20"/>
      <c r="G19" s="2" t="s">
        <v>523</v>
      </c>
      <c r="N19" s="2"/>
      <c r="O19" s="2"/>
      <c r="S19" s="85"/>
    </row>
    <row r="20" spans="3:19" ht="16.5" customHeight="1">
      <c r="C20" s="20"/>
      <c r="G20" s="709" t="s">
        <v>1070</v>
      </c>
      <c r="H20" s="710"/>
      <c r="I20" s="710"/>
      <c r="J20" s="710"/>
      <c r="K20" s="710"/>
      <c r="L20" s="710"/>
      <c r="M20" s="710"/>
      <c r="N20" s="710"/>
      <c r="O20" s="710"/>
      <c r="P20" s="710"/>
      <c r="Q20" s="710"/>
      <c r="R20" s="710"/>
      <c r="S20" s="711"/>
    </row>
    <row r="21" spans="3:19">
      <c r="C21" s="20"/>
      <c r="G21" s="712"/>
      <c r="H21" s="713"/>
      <c r="I21" s="713"/>
      <c r="J21" s="713"/>
      <c r="K21" s="713"/>
      <c r="L21" s="713"/>
      <c r="M21" s="713"/>
      <c r="N21" s="713"/>
      <c r="O21" s="713"/>
      <c r="P21" s="713"/>
      <c r="Q21" s="713"/>
      <c r="R21" s="713"/>
      <c r="S21" s="714"/>
    </row>
    <row r="22" spans="3:19">
      <c r="C22" s="20" t="s">
        <v>432</v>
      </c>
      <c r="D22" s="2" t="s">
        <v>511</v>
      </c>
      <c r="G22" s="2" t="s">
        <v>1101</v>
      </c>
      <c r="I22" s="172"/>
      <c r="J22" s="172"/>
    </row>
    <row r="23" spans="3:19">
      <c r="C23" s="8"/>
      <c r="G23" s="2" t="s">
        <v>1099</v>
      </c>
      <c r="H23" s="4"/>
      <c r="I23" s="173"/>
      <c r="J23" s="173"/>
    </row>
    <row r="24" spans="3:19">
      <c r="C24" s="8"/>
      <c r="G24" s="2" t="s">
        <v>1068</v>
      </c>
      <c r="H24" s="4"/>
      <c r="I24" s="173"/>
      <c r="J24" s="173"/>
    </row>
    <row r="25" spans="3:19">
      <c r="C25" s="8" t="s">
        <v>329</v>
      </c>
      <c r="D25" s="2" t="s">
        <v>355</v>
      </c>
      <c r="G25" s="2" t="s">
        <v>1071</v>
      </c>
      <c r="H25" s="4"/>
      <c r="I25" s="173"/>
      <c r="J25" s="173"/>
    </row>
    <row r="26" spans="3:19">
      <c r="C26" s="8"/>
      <c r="G26" s="2" t="s">
        <v>1072</v>
      </c>
      <c r="H26" s="4"/>
      <c r="I26" s="173"/>
      <c r="J26" s="173"/>
    </row>
    <row r="27" spans="3:19">
      <c r="C27" s="8"/>
      <c r="G27" s="2" t="s">
        <v>1073</v>
      </c>
      <c r="H27" s="4"/>
      <c r="I27" s="173"/>
      <c r="J27" s="173"/>
    </row>
    <row r="28" spans="3:19">
      <c r="C28" s="20" t="s">
        <v>436</v>
      </c>
      <c r="D28" s="2" t="s">
        <v>62</v>
      </c>
      <c r="G28" s="2" t="s">
        <v>1074</v>
      </c>
      <c r="N28" s="2"/>
      <c r="O28" s="2"/>
    </row>
    <row r="29" spans="3:19">
      <c r="C29" s="20" t="s">
        <v>437</v>
      </c>
      <c r="D29" s="2" t="s">
        <v>360</v>
      </c>
      <c r="G29" s="2" t="s">
        <v>1075</v>
      </c>
      <c r="N29" s="2"/>
      <c r="O29" s="2"/>
    </row>
    <row r="30" spans="3:19">
      <c r="C30" s="20"/>
      <c r="G30" s="2" t="s">
        <v>1076</v>
      </c>
      <c r="I30" s="172"/>
      <c r="J30" s="172"/>
      <c r="N30" s="2"/>
      <c r="O30" s="2"/>
    </row>
    <row r="31" spans="3:19">
      <c r="C31" s="5"/>
      <c r="D31" s="267" t="s">
        <v>493</v>
      </c>
      <c r="H31" s="4"/>
      <c r="I31" s="173"/>
      <c r="J31" s="173"/>
    </row>
    <row r="32" spans="3:19" ht="6" customHeight="1">
      <c r="C32" s="5"/>
      <c r="H32" s="4"/>
      <c r="I32" s="173"/>
      <c r="J32" s="173"/>
    </row>
    <row r="33" spans="2:22">
      <c r="C33" s="5"/>
      <c r="D33" s="172"/>
      <c r="E33" s="172"/>
      <c r="F33" s="172"/>
      <c r="H33" s="5"/>
      <c r="I33" s="5"/>
      <c r="J33" s="174" t="s">
        <v>426</v>
      </c>
    </row>
    <row r="34" spans="2:22">
      <c r="B34" s="172"/>
      <c r="C34" s="175"/>
      <c r="D34" s="5"/>
      <c r="E34" s="715" t="s">
        <v>102</v>
      </c>
      <c r="F34" s="716"/>
      <c r="G34" s="717"/>
      <c r="H34" s="689" t="s">
        <v>425</v>
      </c>
      <c r="I34" s="689"/>
      <c r="J34" s="689"/>
      <c r="K34" s="4"/>
      <c r="M34" s="20"/>
    </row>
    <row r="35" spans="2:22">
      <c r="B35" s="172"/>
      <c r="C35" s="177"/>
      <c r="D35" s="170"/>
      <c r="E35" s="178" t="s">
        <v>423</v>
      </c>
      <c r="F35" s="718" t="s">
        <v>330</v>
      </c>
      <c r="G35" s="719"/>
      <c r="H35" s="690"/>
      <c r="I35" s="690"/>
      <c r="J35" s="690"/>
      <c r="K35" s="85"/>
      <c r="L35" s="5"/>
      <c r="M35" s="20"/>
    </row>
    <row r="36" spans="2:22">
      <c r="B36" s="172"/>
      <c r="C36" s="177"/>
      <c r="D36" s="170"/>
      <c r="E36" s="689" t="s">
        <v>424</v>
      </c>
      <c r="F36" s="689" t="s">
        <v>331</v>
      </c>
      <c r="G36" s="179">
        <v>1</v>
      </c>
      <c r="H36" s="690"/>
      <c r="I36" s="690"/>
      <c r="J36" s="690"/>
      <c r="M36" s="43"/>
      <c r="P36" s="172"/>
      <c r="Q36" s="172"/>
      <c r="R36" s="172"/>
      <c r="S36" s="172"/>
      <c r="T36" s="172"/>
    </row>
    <row r="37" spans="2:22">
      <c r="B37" s="172"/>
      <c r="C37" s="177"/>
      <c r="D37" s="170"/>
      <c r="E37" s="689"/>
      <c r="F37" s="689"/>
      <c r="G37" s="179">
        <v>2</v>
      </c>
      <c r="H37" s="690"/>
      <c r="I37" s="690"/>
      <c r="J37" s="690"/>
      <c r="M37" s="43"/>
      <c r="N37" s="2"/>
      <c r="P37" s="172"/>
      <c r="Q37" s="172"/>
      <c r="R37" s="172"/>
      <c r="S37" s="172"/>
      <c r="T37" s="172"/>
    </row>
    <row r="38" spans="2:22">
      <c r="B38" s="172"/>
      <c r="C38" s="177"/>
      <c r="D38" s="170"/>
      <c r="E38" s="689"/>
      <c r="F38" s="689"/>
      <c r="G38" s="179">
        <v>3</v>
      </c>
      <c r="H38" s="690"/>
      <c r="I38" s="690"/>
      <c r="J38" s="690"/>
      <c r="M38" s="43"/>
      <c r="N38" s="2"/>
      <c r="P38" s="172"/>
      <c r="Q38" s="172"/>
      <c r="R38" s="172"/>
      <c r="S38" s="172"/>
      <c r="T38" s="172"/>
    </row>
    <row r="39" spans="2:22">
      <c r="B39" s="172"/>
      <c r="C39" s="177"/>
      <c r="D39" s="170"/>
      <c r="E39" s="689"/>
      <c r="F39" s="689"/>
      <c r="G39" s="179">
        <v>4</v>
      </c>
      <c r="H39" s="690"/>
      <c r="I39" s="690"/>
      <c r="J39" s="690"/>
      <c r="M39" s="43"/>
      <c r="N39" s="2"/>
      <c r="P39" s="172"/>
      <c r="Q39" s="172"/>
      <c r="R39" s="172"/>
      <c r="S39" s="172"/>
      <c r="T39" s="172"/>
    </row>
    <row r="40" spans="2:22">
      <c r="B40" s="172"/>
      <c r="C40" s="177"/>
      <c r="D40" s="170"/>
      <c r="E40" s="689"/>
      <c r="F40" s="689"/>
      <c r="G40" s="179">
        <v>5</v>
      </c>
      <c r="H40" s="690"/>
      <c r="I40" s="690"/>
      <c r="J40" s="690"/>
      <c r="N40" s="2"/>
      <c r="P40" s="172"/>
      <c r="Q40" s="172"/>
      <c r="R40" s="172"/>
      <c r="S40" s="172"/>
      <c r="T40" s="172"/>
    </row>
    <row r="41" spans="2:22">
      <c r="B41" s="172"/>
      <c r="C41" s="177"/>
      <c r="D41" s="170"/>
      <c r="E41" s="689"/>
      <c r="F41" s="689"/>
      <c r="G41" s="179">
        <v>6</v>
      </c>
      <c r="H41" s="690"/>
      <c r="I41" s="690"/>
      <c r="J41" s="690"/>
      <c r="K41" s="180" t="s">
        <v>428</v>
      </c>
      <c r="N41" s="2"/>
      <c r="P41" s="172"/>
      <c r="Q41" s="172"/>
      <c r="R41" s="172"/>
      <c r="S41" s="172"/>
      <c r="T41" s="172"/>
    </row>
    <row r="42" spans="2:22">
      <c r="B42" s="172"/>
      <c r="C42" s="177"/>
      <c r="D42" s="170"/>
      <c r="E42" s="689"/>
      <c r="F42" s="689"/>
      <c r="G42" s="179">
        <v>7</v>
      </c>
      <c r="H42" s="690"/>
      <c r="I42" s="690"/>
      <c r="J42" s="690"/>
      <c r="K42" s="181" t="s">
        <v>427</v>
      </c>
      <c r="N42" s="2"/>
      <c r="P42" s="172"/>
      <c r="Q42" s="172"/>
      <c r="R42" s="172"/>
      <c r="S42" s="172"/>
      <c r="T42" s="172"/>
    </row>
    <row r="43" spans="2:22">
      <c r="B43" s="172"/>
      <c r="C43" s="177"/>
      <c r="D43" s="170"/>
      <c r="E43" s="689"/>
      <c r="F43" s="689"/>
      <c r="G43" s="176" t="s">
        <v>430</v>
      </c>
      <c r="H43" s="693">
        <f>IF(SUM(H36:H42)=0,0,SUM(H36:H42))</f>
        <v>0</v>
      </c>
      <c r="I43" s="693"/>
      <c r="J43" s="693"/>
      <c r="K43" s="182">
        <f>IF(H43=0,0,(G36*H36+G37*H37+G38*H38+G39*H39+G40*H40+G41*H41+G42*H42)/SUM(H36:H42))</f>
        <v>0</v>
      </c>
      <c r="N43" s="2"/>
      <c r="P43" s="172"/>
      <c r="Q43" s="172"/>
      <c r="R43" s="172"/>
      <c r="S43" s="172"/>
      <c r="T43" s="172"/>
    </row>
    <row r="44" spans="2:22" ht="6" customHeight="1">
      <c r="B44" s="172"/>
      <c r="C44" s="177"/>
      <c r="D44" s="177"/>
      <c r="E44" s="183"/>
      <c r="F44" s="6"/>
      <c r="G44" s="6"/>
      <c r="H44" s="6"/>
      <c r="I44" s="6"/>
      <c r="J44" s="6"/>
      <c r="K44" s="184"/>
      <c r="L44" s="64"/>
      <c r="M44" s="20"/>
      <c r="P44" s="172"/>
      <c r="Q44" s="172"/>
      <c r="R44" s="172"/>
      <c r="S44" s="172"/>
      <c r="T44" s="172"/>
    </row>
    <row r="45" spans="2:22" s="57" customFormat="1" ht="16.5" customHeight="1">
      <c r="B45" s="185"/>
      <c r="C45" s="177"/>
      <c r="D45" s="186"/>
      <c r="E45" s="187"/>
      <c r="F45" s="167"/>
      <c r="H45" s="188"/>
      <c r="I45" s="188"/>
      <c r="J45" s="167"/>
      <c r="K45" s="189"/>
      <c r="L45" s="190" t="s">
        <v>338</v>
      </c>
      <c r="M45" s="191"/>
      <c r="N45" s="192"/>
      <c r="O45" s="189" t="s">
        <v>345</v>
      </c>
      <c r="P45" s="189" t="s">
        <v>338</v>
      </c>
      <c r="Q45" s="172"/>
      <c r="R45" s="193"/>
      <c r="S45" s="193"/>
      <c r="T45" s="172"/>
      <c r="U45" s="188"/>
    </row>
    <row r="46" spans="2:22" ht="16.5" customHeight="1">
      <c r="B46" s="194"/>
      <c r="C46" s="128"/>
      <c r="D46" s="720" t="s">
        <v>497</v>
      </c>
      <c r="E46" s="721"/>
      <c r="F46" s="724" t="s">
        <v>508</v>
      </c>
      <c r="G46" s="725"/>
      <c r="H46" s="725"/>
      <c r="I46" s="725"/>
      <c r="J46" s="725"/>
      <c r="K46" s="726"/>
      <c r="L46" s="691" t="s">
        <v>344</v>
      </c>
      <c r="M46" s="83"/>
      <c r="N46" s="682" t="s">
        <v>429</v>
      </c>
      <c r="O46" s="683"/>
      <c r="P46" s="691" t="s">
        <v>1151</v>
      </c>
      <c r="Q46" s="195"/>
      <c r="R46" s="682" t="s">
        <v>1152</v>
      </c>
      <c r="S46" s="683"/>
      <c r="T46" s="173"/>
      <c r="U46" s="675" t="s">
        <v>347</v>
      </c>
      <c r="V46" s="4"/>
    </row>
    <row r="47" spans="2:22" ht="16.5" customHeight="1">
      <c r="B47" s="194"/>
      <c r="C47" s="128"/>
      <c r="D47" s="722"/>
      <c r="E47" s="723"/>
      <c r="F47" s="727"/>
      <c r="G47" s="728"/>
      <c r="H47" s="728"/>
      <c r="I47" s="728"/>
      <c r="J47" s="728"/>
      <c r="K47" s="729"/>
      <c r="L47" s="692"/>
      <c r="M47" s="83"/>
      <c r="N47" s="684"/>
      <c r="O47" s="685"/>
      <c r="P47" s="692"/>
      <c r="Q47" s="195"/>
      <c r="R47" s="684"/>
      <c r="S47" s="685"/>
      <c r="T47" s="173"/>
      <c r="U47" s="676"/>
      <c r="V47" s="4"/>
    </row>
    <row r="48" spans="2:22">
      <c r="B48" s="194"/>
      <c r="C48" s="198"/>
      <c r="D48" s="686" t="s">
        <v>416</v>
      </c>
      <c r="E48" s="688"/>
      <c r="F48" s="199" t="s">
        <v>414</v>
      </c>
      <c r="G48" s="200" t="s">
        <v>343</v>
      </c>
      <c r="H48" s="686" t="s">
        <v>349</v>
      </c>
      <c r="I48" s="687"/>
      <c r="J48" s="688"/>
      <c r="K48" s="200" t="s">
        <v>434</v>
      </c>
      <c r="L48" s="200" t="s">
        <v>352</v>
      </c>
      <c r="M48" s="83"/>
      <c r="N48" s="200" t="s">
        <v>350</v>
      </c>
      <c r="O48" s="215" t="s">
        <v>438</v>
      </c>
      <c r="P48" s="200" t="s">
        <v>422</v>
      </c>
      <c r="Q48" s="195"/>
      <c r="R48" s="208" t="s">
        <v>360</v>
      </c>
      <c r="S48" s="208" t="s">
        <v>63</v>
      </c>
      <c r="T48" s="201"/>
      <c r="U48" s="676"/>
      <c r="V48" s="4"/>
    </row>
    <row r="49" spans="2:22">
      <c r="B49" s="194"/>
      <c r="C49" s="198"/>
      <c r="D49" s="705" t="s">
        <v>415</v>
      </c>
      <c r="E49" s="706"/>
      <c r="F49" s="202" t="s">
        <v>336</v>
      </c>
      <c r="G49" s="223">
        <f>マージン!HY6</f>
        <v>67.923628681429506</v>
      </c>
      <c r="H49" s="223"/>
      <c r="I49" s="117" t="b">
        <v>0</v>
      </c>
      <c r="J49" s="117"/>
      <c r="K49" s="223">
        <f>IF(J49="",IF(I49=TRUE,G49,0),J49)</f>
        <v>0</v>
      </c>
      <c r="L49" s="223">
        <f t="shared" ref="L49:L70" si="0">K49*$H$35</f>
        <v>0</v>
      </c>
      <c r="M49" s="127"/>
      <c r="N49" s="230">
        <v>1</v>
      </c>
      <c r="O49" s="139"/>
      <c r="P49" s="223">
        <f>IF(O49="",L49*N49,L49*O49)</f>
        <v>0</v>
      </c>
      <c r="Q49" s="195"/>
      <c r="R49" s="237">
        <v>578</v>
      </c>
      <c r="S49" s="650" t="str">
        <f>IF(R49="","",VLOOKUP(R49,マージン!$K$6:$L$113,2,0))</f>
        <v>運輸附帯サービス</v>
      </c>
      <c r="T49" s="201"/>
      <c r="U49" s="677" t="s">
        <v>524</v>
      </c>
      <c r="V49" s="4"/>
    </row>
    <row r="50" spans="2:22">
      <c r="B50" s="194"/>
      <c r="C50" s="198"/>
      <c r="D50" s="705"/>
      <c r="E50" s="706"/>
      <c r="F50" s="53" t="s">
        <v>332</v>
      </c>
      <c r="G50" s="224">
        <f>マージン!HY7</f>
        <v>1505.1403632967872</v>
      </c>
      <c r="H50" s="224"/>
      <c r="I50" s="118" t="b">
        <v>0</v>
      </c>
      <c r="J50" s="118"/>
      <c r="K50" s="224">
        <f t="shared" ref="K50:K72" si="1">IF(J50="",IF(I50=TRUE,G50,0),J50)</f>
        <v>0</v>
      </c>
      <c r="L50" s="224">
        <f t="shared" si="0"/>
        <v>0</v>
      </c>
      <c r="M50" s="127"/>
      <c r="N50" s="231">
        <v>1</v>
      </c>
      <c r="O50" s="138"/>
      <c r="P50" s="224">
        <f t="shared" ref="P50:P56" si="2">IF(O50="",L50*N50,L50*O50)</f>
        <v>0</v>
      </c>
      <c r="Q50" s="195"/>
      <c r="R50" s="237">
        <v>571</v>
      </c>
      <c r="S50" s="650" t="str">
        <f>IF(R50="","",VLOOKUP(R50,マージン!$K$6:$L$113,2,0))</f>
        <v>鉄道輸送</v>
      </c>
      <c r="T50" s="201"/>
      <c r="U50" s="678"/>
      <c r="V50" s="4"/>
    </row>
    <row r="51" spans="2:22">
      <c r="B51" s="194"/>
      <c r="C51" s="198"/>
      <c r="D51" s="705"/>
      <c r="E51" s="706"/>
      <c r="F51" s="53" t="s">
        <v>1117</v>
      </c>
      <c r="G51" s="224">
        <f>マージン!HY8</f>
        <v>586.41922840194752</v>
      </c>
      <c r="H51" s="224"/>
      <c r="I51" s="118" t="b">
        <v>0</v>
      </c>
      <c r="J51" s="118"/>
      <c r="K51" s="224">
        <f t="shared" si="1"/>
        <v>0</v>
      </c>
      <c r="L51" s="224">
        <f t="shared" si="0"/>
        <v>0</v>
      </c>
      <c r="M51" s="127"/>
      <c r="N51" s="231">
        <v>1</v>
      </c>
      <c r="O51" s="138"/>
      <c r="P51" s="224">
        <f t="shared" si="2"/>
        <v>0</v>
      </c>
      <c r="Q51" s="195"/>
      <c r="R51" s="237">
        <v>571</v>
      </c>
      <c r="S51" s="650" t="str">
        <f>IF(R51="","",VLOOKUP(R51,マージン!$K$6:$L$113,2,0))</f>
        <v>鉄道輸送</v>
      </c>
      <c r="T51" s="201"/>
      <c r="U51" s="678"/>
      <c r="V51" s="4"/>
    </row>
    <row r="52" spans="2:22">
      <c r="B52" s="194"/>
      <c r="C52" s="198"/>
      <c r="D52" s="705"/>
      <c r="E52" s="706"/>
      <c r="F52" s="53" t="s">
        <v>805</v>
      </c>
      <c r="G52" s="224">
        <f>マージン!HY9</f>
        <v>492.78632648736198</v>
      </c>
      <c r="H52" s="224"/>
      <c r="I52" s="118" t="b">
        <v>0</v>
      </c>
      <c r="J52" s="118"/>
      <c r="K52" s="224">
        <f t="shared" si="1"/>
        <v>0</v>
      </c>
      <c r="L52" s="224">
        <f t="shared" si="0"/>
        <v>0</v>
      </c>
      <c r="M52" s="127"/>
      <c r="N52" s="231">
        <v>1</v>
      </c>
      <c r="O52" s="138"/>
      <c r="P52" s="224">
        <f t="shared" si="2"/>
        <v>0</v>
      </c>
      <c r="Q52" s="195"/>
      <c r="R52" s="237">
        <v>572</v>
      </c>
      <c r="S52" s="650" t="str">
        <f>IF(R52="","",VLOOKUP(R52,マージン!$K$6:$L$113,2,0))</f>
        <v>道路輸送（自家輸送を除く。）</v>
      </c>
      <c r="T52" s="201"/>
      <c r="U52" s="678"/>
      <c r="V52" s="4"/>
    </row>
    <row r="53" spans="2:22">
      <c r="B53" s="194"/>
      <c r="C53" s="198"/>
      <c r="D53" s="705"/>
      <c r="E53" s="706"/>
      <c r="F53" s="53" t="s">
        <v>806</v>
      </c>
      <c r="G53" s="224">
        <f>マージン!HY10</f>
        <v>110.17691809896087</v>
      </c>
      <c r="H53" s="224"/>
      <c r="I53" s="118" t="b">
        <v>0</v>
      </c>
      <c r="J53" s="118"/>
      <c r="K53" s="224">
        <f t="shared" si="1"/>
        <v>0</v>
      </c>
      <c r="L53" s="224">
        <f t="shared" si="0"/>
        <v>0</v>
      </c>
      <c r="M53" s="83"/>
      <c r="N53" s="231">
        <v>1</v>
      </c>
      <c r="O53" s="138"/>
      <c r="P53" s="224">
        <f t="shared" si="2"/>
        <v>0</v>
      </c>
      <c r="Q53" s="195"/>
      <c r="R53" s="237">
        <v>572</v>
      </c>
      <c r="S53" s="650" t="str">
        <f>IF(R53="","",VLOOKUP(R53,マージン!$K$6:$L$113,2,0))</f>
        <v>道路輸送（自家輸送を除く。）</v>
      </c>
      <c r="T53" s="201"/>
      <c r="U53" s="678"/>
      <c r="V53" s="4"/>
    </row>
    <row r="54" spans="2:22">
      <c r="B54" s="194"/>
      <c r="C54" s="198"/>
      <c r="D54" s="705"/>
      <c r="E54" s="706"/>
      <c r="F54" s="53" t="s">
        <v>1118</v>
      </c>
      <c r="G54" s="224">
        <f>マージン!HY11</f>
        <v>162.06102396634222</v>
      </c>
      <c r="H54" s="224"/>
      <c r="I54" s="118" t="b">
        <v>0</v>
      </c>
      <c r="J54" s="118"/>
      <c r="K54" s="224">
        <f t="shared" si="1"/>
        <v>0</v>
      </c>
      <c r="L54" s="224">
        <f t="shared" si="0"/>
        <v>0</v>
      </c>
      <c r="M54" s="83"/>
      <c r="N54" s="231">
        <v>1</v>
      </c>
      <c r="O54" s="138"/>
      <c r="P54" s="224">
        <f t="shared" si="2"/>
        <v>0</v>
      </c>
      <c r="Q54" s="195"/>
      <c r="R54" s="237">
        <v>661</v>
      </c>
      <c r="S54" s="650" t="str">
        <f>IF(R54="","",VLOOKUP(R54,マージン!$K$6:$L$113,2,0))</f>
        <v>物品賃貸サービス</v>
      </c>
      <c r="T54" s="201"/>
      <c r="U54" s="678"/>
      <c r="V54" s="4"/>
    </row>
    <row r="55" spans="2:22">
      <c r="B55" s="194"/>
      <c r="C55" s="198"/>
      <c r="D55" s="705"/>
      <c r="E55" s="706"/>
      <c r="F55" s="53" t="s">
        <v>1119</v>
      </c>
      <c r="G55" s="224">
        <f>マージン!HY12</f>
        <v>1758.5403939246216</v>
      </c>
      <c r="H55" s="224"/>
      <c r="I55" s="118" t="b">
        <v>0</v>
      </c>
      <c r="J55" s="118"/>
      <c r="K55" s="224">
        <f t="shared" si="1"/>
        <v>0</v>
      </c>
      <c r="L55" s="224">
        <f t="shared" si="0"/>
        <v>0</v>
      </c>
      <c r="M55" s="83"/>
      <c r="N55" s="231">
        <v>0</v>
      </c>
      <c r="O55" s="138"/>
      <c r="P55" s="224">
        <f t="shared" si="2"/>
        <v>0</v>
      </c>
      <c r="Q55" s="195"/>
      <c r="R55" s="237">
        <v>211</v>
      </c>
      <c r="S55" s="650" t="str">
        <f>IF(R55="","",VLOOKUP(R55,マージン!$K$6:$L$113,2,0))</f>
        <v>石油製品</v>
      </c>
      <c r="T55" s="201"/>
      <c r="U55" s="678"/>
      <c r="V55" s="4"/>
    </row>
    <row r="56" spans="2:22">
      <c r="B56" s="194"/>
      <c r="C56" s="198"/>
      <c r="D56" s="707"/>
      <c r="E56" s="708"/>
      <c r="F56" s="203" t="s">
        <v>337</v>
      </c>
      <c r="G56" s="225">
        <f>マージン!HY13</f>
        <v>1547.3992144046242</v>
      </c>
      <c r="H56" s="225"/>
      <c r="I56" s="130" t="b">
        <v>0</v>
      </c>
      <c r="J56" s="130"/>
      <c r="K56" s="224">
        <f t="shared" si="1"/>
        <v>0</v>
      </c>
      <c r="L56" s="224">
        <f t="shared" si="0"/>
        <v>0</v>
      </c>
      <c r="M56" s="83"/>
      <c r="N56" s="231">
        <v>1</v>
      </c>
      <c r="O56" s="141"/>
      <c r="P56" s="226">
        <f t="shared" si="2"/>
        <v>0</v>
      </c>
      <c r="Q56" s="195"/>
      <c r="R56" s="235">
        <v>578</v>
      </c>
      <c r="S56" s="651" t="str">
        <f>IF(R56="","",VLOOKUP(R56,マージン!$K$6:$L$113,2,0))</f>
        <v>運輸附帯サービス</v>
      </c>
      <c r="T56" s="201"/>
      <c r="U56" s="679"/>
      <c r="V56" s="4"/>
    </row>
    <row r="57" spans="2:22" ht="13.5" customHeight="1">
      <c r="B57" s="194"/>
      <c r="C57" s="198"/>
      <c r="D57" s="695" t="s">
        <v>1147</v>
      </c>
      <c r="E57" s="696"/>
      <c r="F57" s="204" t="s">
        <v>339</v>
      </c>
      <c r="G57" s="223">
        <f>マージン!HY14</f>
        <v>2179.3211210877071</v>
      </c>
      <c r="H57" s="223"/>
      <c r="I57" s="117" t="b">
        <v>0</v>
      </c>
      <c r="J57" s="117"/>
      <c r="K57" s="223">
        <f t="shared" si="1"/>
        <v>0</v>
      </c>
      <c r="L57" s="223">
        <f t="shared" si="0"/>
        <v>0</v>
      </c>
      <c r="M57" s="83"/>
      <c r="N57" s="232">
        <v>1</v>
      </c>
      <c r="O57" s="139"/>
      <c r="P57" s="223">
        <f t="shared" ref="P57:P70" si="3">IF(O57="",L57*N57,L57*O57)</f>
        <v>0</v>
      </c>
      <c r="Q57" s="195"/>
      <c r="R57" s="237">
        <v>672</v>
      </c>
      <c r="S57" s="650" t="str">
        <f>IF(R57="","",VLOOKUP(R57,マージン!$K$6:$L$113,2,0))</f>
        <v>飲食サービス</v>
      </c>
      <c r="T57" s="201"/>
      <c r="U57" s="680" t="s">
        <v>1105</v>
      </c>
      <c r="V57" s="4"/>
    </row>
    <row r="58" spans="2:22">
      <c r="B58" s="194"/>
      <c r="C58" s="198"/>
      <c r="D58" s="697"/>
      <c r="E58" s="698"/>
      <c r="F58" s="53" t="s">
        <v>1120</v>
      </c>
      <c r="G58" s="224">
        <f>マージン!HY15</f>
        <v>301.58095394956229</v>
      </c>
      <c r="H58" s="224"/>
      <c r="I58" s="118" t="b">
        <v>0</v>
      </c>
      <c r="J58" s="118"/>
      <c r="K58" s="224">
        <f t="shared" si="1"/>
        <v>0</v>
      </c>
      <c r="L58" s="224">
        <f t="shared" si="0"/>
        <v>0</v>
      </c>
      <c r="M58" s="83"/>
      <c r="N58" s="231">
        <f>IF(R58="","",IF(VLOOKUP(R58,マージン!$K$6:$O$112,5,0)="",1,VLOOKUP(R58,マージン!$K$6:$O$112,5,0)))</f>
        <v>0.20747732745403624</v>
      </c>
      <c r="O58" s="138"/>
      <c r="P58" s="224">
        <f t="shared" si="3"/>
        <v>0</v>
      </c>
      <c r="Q58" s="195"/>
      <c r="R58" s="237">
        <v>11</v>
      </c>
      <c r="S58" s="650" t="str">
        <f>IF(R58="","",VLOOKUP(R58,マージン!$K$6:$L$113,2,0))</f>
        <v>耕種農業</v>
      </c>
      <c r="T58" s="201"/>
      <c r="U58" s="681"/>
      <c r="V58" s="4"/>
    </row>
    <row r="59" spans="2:22">
      <c r="B59" s="194"/>
      <c r="C59" s="198"/>
      <c r="D59" s="697"/>
      <c r="E59" s="698"/>
      <c r="F59" s="53" t="s">
        <v>1121</v>
      </c>
      <c r="G59" s="224">
        <f>マージン!HY16</f>
        <v>233.77171983164794</v>
      </c>
      <c r="H59" s="224"/>
      <c r="I59" s="118" t="b">
        <v>0</v>
      </c>
      <c r="J59" s="118"/>
      <c r="K59" s="224">
        <f t="shared" si="1"/>
        <v>0</v>
      </c>
      <c r="L59" s="224">
        <f t="shared" si="0"/>
        <v>0</v>
      </c>
      <c r="M59" s="83"/>
      <c r="N59" s="231">
        <f>IF(R59="","",IF(VLOOKUP(R59,マージン!$K$6:$O$112,5,0)="",1,VLOOKUP(R59,マージン!$K$6:$O$112,5,0)))</f>
        <v>7.7309913422529868E-3</v>
      </c>
      <c r="O59" s="138"/>
      <c r="P59" s="224">
        <f t="shared" si="3"/>
        <v>0</v>
      </c>
      <c r="Q59" s="195"/>
      <c r="R59" s="237">
        <v>17</v>
      </c>
      <c r="S59" s="650" t="str">
        <f>IF(R59="","",VLOOKUP(R59,マージン!$K$6:$L$113,2,0))</f>
        <v>漁業</v>
      </c>
      <c r="T59" s="201"/>
      <c r="U59" s="681"/>
      <c r="V59" s="4"/>
    </row>
    <row r="60" spans="2:22">
      <c r="B60" s="194"/>
      <c r="C60" s="198"/>
      <c r="D60" s="697"/>
      <c r="E60" s="698"/>
      <c r="F60" s="53" t="s">
        <v>334</v>
      </c>
      <c r="G60" s="224">
        <f>マージン!HY17</f>
        <v>577.27842672124689</v>
      </c>
      <c r="H60" s="224"/>
      <c r="I60" s="118" t="b">
        <v>0</v>
      </c>
      <c r="J60" s="118"/>
      <c r="K60" s="224">
        <f t="shared" si="1"/>
        <v>0</v>
      </c>
      <c r="L60" s="224">
        <f t="shared" si="0"/>
        <v>0</v>
      </c>
      <c r="M60" s="83"/>
      <c r="N60" s="231">
        <f>IF(R60="","",IF(VLOOKUP(R60,マージン!$K$6:$O$112,5,0)="",1,VLOOKUP(R60,マージン!$K$6:$O$112,5,0)))</f>
        <v>0.16172582167787222</v>
      </c>
      <c r="O60" s="138"/>
      <c r="P60" s="224">
        <f t="shared" si="3"/>
        <v>0</v>
      </c>
      <c r="Q60" s="195"/>
      <c r="R60" s="237">
        <v>111</v>
      </c>
      <c r="S60" s="650" t="str">
        <f>IF(R60="","",VLOOKUP(R60,マージン!$K$6:$L$113,2,0))</f>
        <v>食料品</v>
      </c>
      <c r="T60" s="201"/>
      <c r="U60" s="681"/>
      <c r="V60" s="4"/>
    </row>
    <row r="61" spans="2:22">
      <c r="B61" s="194"/>
      <c r="C61" s="198"/>
      <c r="D61" s="697"/>
      <c r="E61" s="698"/>
      <c r="F61" s="53" t="s">
        <v>340</v>
      </c>
      <c r="G61" s="224">
        <f>マージン!HY18</f>
        <v>182.89679371175089</v>
      </c>
      <c r="H61" s="224"/>
      <c r="I61" s="118" t="b">
        <v>0</v>
      </c>
      <c r="J61" s="118"/>
      <c r="K61" s="224">
        <f t="shared" si="1"/>
        <v>0</v>
      </c>
      <c r="L61" s="224">
        <f t="shared" si="0"/>
        <v>0</v>
      </c>
      <c r="M61" s="83"/>
      <c r="N61" s="231">
        <f>IF(R61="","",IF(VLOOKUP(R61,マージン!$K$6:$O$112,5,0)="",1,VLOOKUP(R61,マージン!$K$6:$O$112,5,0)))</f>
        <v>8.7306647395417172E-2</v>
      </c>
      <c r="O61" s="138"/>
      <c r="P61" s="224">
        <f t="shared" si="3"/>
        <v>0</v>
      </c>
      <c r="Q61" s="195"/>
      <c r="R61" s="237">
        <v>112</v>
      </c>
      <c r="S61" s="650" t="str">
        <f>IF(R61="","",VLOOKUP(R61,マージン!$K$6:$L$113,2,0))</f>
        <v>飲料</v>
      </c>
      <c r="T61" s="201"/>
      <c r="U61" s="681"/>
      <c r="V61" s="4"/>
    </row>
    <row r="62" spans="2:22">
      <c r="B62" s="172"/>
      <c r="C62" s="172"/>
      <c r="D62" s="697"/>
      <c r="E62" s="698"/>
      <c r="F62" s="53" t="s">
        <v>1146</v>
      </c>
      <c r="G62" s="224">
        <f>マージン!HY19</f>
        <v>252.2658197406306</v>
      </c>
      <c r="H62" s="224"/>
      <c r="I62" s="118" t="b">
        <v>0</v>
      </c>
      <c r="J62" s="118"/>
      <c r="K62" s="224">
        <f t="shared" si="1"/>
        <v>0</v>
      </c>
      <c r="L62" s="224">
        <f t="shared" si="0"/>
        <v>0</v>
      </c>
      <c r="M62" s="20"/>
      <c r="N62" s="231">
        <f>IF(R62="","",IF(VLOOKUP(R62,マージン!$K$6:$O$112,5,0)="",1,VLOOKUP(R62,マージン!$K$6:$O$112,5,0)))</f>
        <v>0.16172582167787222</v>
      </c>
      <c r="O62" s="138"/>
      <c r="P62" s="224">
        <f t="shared" si="3"/>
        <v>0</v>
      </c>
      <c r="Q62" s="195"/>
      <c r="R62" s="237">
        <v>111</v>
      </c>
      <c r="S62" s="650" t="str">
        <f>IF(R62="","",VLOOKUP(R62,マージン!$K$6:$L$113,2,0))</f>
        <v>食料品</v>
      </c>
      <c r="T62" s="201"/>
      <c r="U62" s="681"/>
      <c r="V62" s="4"/>
    </row>
    <row r="63" spans="2:22">
      <c r="B63" s="194"/>
      <c r="C63" s="194"/>
      <c r="D63" s="697"/>
      <c r="E63" s="698"/>
      <c r="F63" s="53" t="s">
        <v>1123</v>
      </c>
      <c r="G63" s="224">
        <f>マージン!HY20</f>
        <v>370.06884673788676</v>
      </c>
      <c r="H63" s="224"/>
      <c r="I63" s="118" t="b">
        <v>0</v>
      </c>
      <c r="J63" s="118"/>
      <c r="K63" s="224">
        <f t="shared" si="1"/>
        <v>0</v>
      </c>
      <c r="L63" s="224">
        <f t="shared" si="0"/>
        <v>0</v>
      </c>
      <c r="M63" s="127"/>
      <c r="N63" s="231">
        <f>IF(R63="","",IF(VLOOKUP(R63,マージン!$K$6:$O$112,5,0)="",1,VLOOKUP(R63,マージン!$K$6:$O$112,5,0)))</f>
        <v>4.6970078779296598E-2</v>
      </c>
      <c r="O63" s="138"/>
      <c r="P63" s="224">
        <f t="shared" si="3"/>
        <v>0</v>
      </c>
      <c r="Q63" s="195"/>
      <c r="R63" s="237">
        <v>152</v>
      </c>
      <c r="S63" s="650" t="str">
        <f>IF(R63="","",VLOOKUP(R63,マージン!$K$6:$L$113,2,0))</f>
        <v>衣服・その他の繊維既製品</v>
      </c>
      <c r="T63" s="201"/>
      <c r="U63" s="681"/>
      <c r="V63" s="4"/>
    </row>
    <row r="64" spans="2:22">
      <c r="B64" s="194"/>
      <c r="C64" s="194"/>
      <c r="D64" s="697"/>
      <c r="E64" s="698"/>
      <c r="F64" s="53" t="s">
        <v>1124</v>
      </c>
      <c r="G64" s="224">
        <f>マージン!HY21</f>
        <v>120.32397214296434</v>
      </c>
      <c r="H64" s="224"/>
      <c r="I64" s="118" t="b">
        <v>0</v>
      </c>
      <c r="J64" s="118"/>
      <c r="K64" s="224">
        <f t="shared" si="1"/>
        <v>0</v>
      </c>
      <c r="L64" s="224">
        <f t="shared" si="0"/>
        <v>0</v>
      </c>
      <c r="M64" s="127"/>
      <c r="N64" s="231">
        <f>IF(R64="","",IF(VLOOKUP(R64,マージン!$K$6:$O$112,5,0)="",1,VLOOKUP(R64,マージン!$K$6:$O$112,5,0)))</f>
        <v>3.7663124743537314E-2</v>
      </c>
      <c r="O64" s="138"/>
      <c r="P64" s="224">
        <f t="shared" si="3"/>
        <v>0</v>
      </c>
      <c r="Q64" s="195"/>
      <c r="R64" s="237">
        <v>231</v>
      </c>
      <c r="S64" s="650" t="str">
        <f>IF(R64="","",VLOOKUP(R64,マージン!$K$6:$L$113,2,0))</f>
        <v>なめし革・革製品・毛皮</v>
      </c>
      <c r="T64" s="201"/>
      <c r="U64" s="681"/>
      <c r="V64" s="4"/>
    </row>
    <row r="65" spans="2:22">
      <c r="B65" s="194"/>
      <c r="C65" s="194"/>
      <c r="D65" s="697"/>
      <c r="E65" s="698"/>
      <c r="F65" s="53" t="s">
        <v>346</v>
      </c>
      <c r="G65" s="224">
        <f>マージン!HY22</f>
        <v>25.338330423833334</v>
      </c>
      <c r="H65" s="224"/>
      <c r="I65" s="118" t="b">
        <v>0</v>
      </c>
      <c r="J65" s="118"/>
      <c r="K65" s="224">
        <f t="shared" si="1"/>
        <v>0</v>
      </c>
      <c r="L65" s="224">
        <f t="shared" si="0"/>
        <v>0</v>
      </c>
      <c r="M65" s="127"/>
      <c r="N65" s="231">
        <f>IF(R65="","",IF(VLOOKUP(R65,マージン!$K$6:$O$112,5,0)="",1,VLOOKUP(R65,マージン!$K$6:$O$112,5,0)))</f>
        <v>2.2099058612145984E-2</v>
      </c>
      <c r="O65" s="138"/>
      <c r="P65" s="224">
        <f t="shared" si="3"/>
        <v>0</v>
      </c>
      <c r="Q65" s="195"/>
      <c r="R65" s="237">
        <v>253</v>
      </c>
      <c r="S65" s="650" t="str">
        <f>IF(R65="","",VLOOKUP(R65,マージン!$K$6:$L$113,2,0))</f>
        <v>陶磁器</v>
      </c>
      <c r="T65" s="201"/>
      <c r="U65" s="681"/>
      <c r="V65" s="4"/>
    </row>
    <row r="66" spans="2:22">
      <c r="B66" s="194"/>
      <c r="C66" s="194"/>
      <c r="D66" s="697"/>
      <c r="E66" s="698"/>
      <c r="F66" s="53" t="s">
        <v>1125</v>
      </c>
      <c r="G66" s="224">
        <f>マージン!HY23</f>
        <v>18.761837952944788</v>
      </c>
      <c r="H66" s="224"/>
      <c r="I66" s="118" t="b">
        <v>0</v>
      </c>
      <c r="J66" s="118"/>
      <c r="K66" s="224">
        <f t="shared" si="1"/>
        <v>0</v>
      </c>
      <c r="L66" s="224">
        <f t="shared" si="0"/>
        <v>0</v>
      </c>
      <c r="M66" s="127"/>
      <c r="N66" s="231">
        <f>IF(R66="","",IF(VLOOKUP(R66,マージン!$K$6:$O$112,5,0)="",1,VLOOKUP(R66,マージン!$K$6:$O$112,5,0)))</f>
        <v>0.10258792891068298</v>
      </c>
      <c r="O66" s="138"/>
      <c r="P66" s="224">
        <f t="shared" si="3"/>
        <v>0</v>
      </c>
      <c r="Q66" s="195"/>
      <c r="R66" s="237">
        <v>251</v>
      </c>
      <c r="S66" s="650" t="str">
        <f>IF(R66="","",VLOOKUP(R66,マージン!$K$6:$L$113,2,0))</f>
        <v>ガラス・ガラス製品</v>
      </c>
      <c r="T66" s="201"/>
      <c r="U66" s="681"/>
      <c r="V66" s="4"/>
    </row>
    <row r="67" spans="2:22">
      <c r="B67" s="194"/>
      <c r="C67" s="194"/>
      <c r="D67" s="697"/>
      <c r="E67" s="698"/>
      <c r="F67" s="53" t="s">
        <v>517</v>
      </c>
      <c r="G67" s="224">
        <f>マージン!HY24</f>
        <v>8.8585650971480145</v>
      </c>
      <c r="H67" s="224"/>
      <c r="I67" s="118" t="b">
        <v>0</v>
      </c>
      <c r="J67" s="118"/>
      <c r="K67" s="224">
        <f t="shared" si="1"/>
        <v>0</v>
      </c>
      <c r="L67" s="224">
        <f t="shared" si="0"/>
        <v>0</v>
      </c>
      <c r="M67" s="127"/>
      <c r="N67" s="231">
        <f>IF(R67="","",IF(VLOOKUP(R67,マージン!$K$6:$O$112,5,0)="",1,VLOOKUP(R67,マージン!$K$6:$O$112,5,0)))</f>
        <v>0.22317637332365367</v>
      </c>
      <c r="O67" s="138"/>
      <c r="P67" s="224">
        <f t="shared" si="3"/>
        <v>0</v>
      </c>
      <c r="Q67" s="195"/>
      <c r="R67" s="237">
        <v>207</v>
      </c>
      <c r="S67" s="650" t="str">
        <f>IF(R67="","",VLOOKUP(R67,マージン!$K$6:$L$113,2,0))</f>
        <v>医薬品</v>
      </c>
      <c r="T67" s="201"/>
      <c r="U67" s="681"/>
      <c r="V67" s="4"/>
    </row>
    <row r="68" spans="2:22">
      <c r="B68" s="194"/>
      <c r="C68" s="194"/>
      <c r="D68" s="697"/>
      <c r="E68" s="698"/>
      <c r="F68" s="53" t="s">
        <v>1126</v>
      </c>
      <c r="G68" s="224">
        <f>マージン!HY25</f>
        <v>24.237396129792533</v>
      </c>
      <c r="H68" s="224"/>
      <c r="I68" s="118" t="b">
        <v>0</v>
      </c>
      <c r="J68" s="118"/>
      <c r="K68" s="224">
        <f t="shared" si="1"/>
        <v>0</v>
      </c>
      <c r="L68" s="224">
        <f t="shared" si="0"/>
        <v>0</v>
      </c>
      <c r="M68" s="127"/>
      <c r="N68" s="231">
        <f>IF(R68="","",IF(VLOOKUP(R68,マージン!$K$6:$O$112,5,0)="",1,VLOOKUP(R68,マージン!$K$6:$O$112,5,0)))</f>
        <v>0.1623650465941413</v>
      </c>
      <c r="O68" s="138"/>
      <c r="P68" s="224">
        <f t="shared" si="3"/>
        <v>0</v>
      </c>
      <c r="Q68" s="195"/>
      <c r="R68" s="237">
        <v>208</v>
      </c>
      <c r="S68" s="650" t="str">
        <f>IF(R68="","",VLOOKUP(R68,マージン!$K$6:$L$113,2,0))</f>
        <v>化学最終製品（医薬品を除く。）</v>
      </c>
      <c r="T68" s="201"/>
      <c r="U68" s="681"/>
      <c r="V68" s="4"/>
    </row>
    <row r="69" spans="2:22">
      <c r="B69" s="194"/>
      <c r="C69" s="194"/>
      <c r="D69" s="697"/>
      <c r="E69" s="698"/>
      <c r="F69" s="53" t="s">
        <v>1127</v>
      </c>
      <c r="G69" s="224">
        <f>マージン!HY26</f>
        <v>2.6721800771348878</v>
      </c>
      <c r="H69" s="224"/>
      <c r="I69" s="118" t="b">
        <v>0</v>
      </c>
      <c r="J69" s="118"/>
      <c r="K69" s="224">
        <f t="shared" si="1"/>
        <v>0</v>
      </c>
      <c r="L69" s="224">
        <f t="shared" si="0"/>
        <v>0</v>
      </c>
      <c r="M69" s="127"/>
      <c r="N69" s="231">
        <f>IF(R69="","",IF(VLOOKUP(R69,マージン!$K$6:$O$112,5,0)="",1,VLOOKUP(R69,マージン!$K$6:$O$112,5,0)))</f>
        <v>0.1623650465941413</v>
      </c>
      <c r="O69" s="138"/>
      <c r="P69" s="224">
        <f t="shared" si="3"/>
        <v>0</v>
      </c>
      <c r="Q69" s="195"/>
      <c r="R69" s="237">
        <v>208</v>
      </c>
      <c r="S69" s="650" t="str">
        <f>IF(R69="","",VLOOKUP(R69,マージン!$K$6:$L$113,2,0))</f>
        <v>化学最終製品（医薬品を除く。）</v>
      </c>
      <c r="T69" s="201"/>
      <c r="U69" s="681"/>
      <c r="V69" s="4"/>
    </row>
    <row r="70" spans="2:22">
      <c r="B70" s="194"/>
      <c r="C70" s="194"/>
      <c r="D70" s="697"/>
      <c r="E70" s="698"/>
      <c r="F70" s="612" t="s">
        <v>1128</v>
      </c>
      <c r="G70" s="225">
        <f>マージン!HY27</f>
        <v>1307.6725520511666</v>
      </c>
      <c r="H70" s="225"/>
      <c r="I70" s="130" t="b">
        <v>0</v>
      </c>
      <c r="J70" s="130"/>
      <c r="K70" s="225">
        <f t="shared" si="1"/>
        <v>0</v>
      </c>
      <c r="L70" s="225">
        <f t="shared" si="0"/>
        <v>0</v>
      </c>
      <c r="M70" s="613"/>
      <c r="N70" s="249">
        <f>IF(R70="","",IF(VLOOKUP(R70,マージン!$K$6:$O$112,5,0)="",1,VLOOKUP(R70,マージン!$K$6:$O$112,5,0)))</f>
        <v>0.11029598470711587</v>
      </c>
      <c r="O70" s="141"/>
      <c r="P70" s="225">
        <f t="shared" si="3"/>
        <v>0</v>
      </c>
      <c r="Q70" s="614"/>
      <c r="R70" s="615">
        <v>391</v>
      </c>
      <c r="S70" s="653" t="str">
        <f>IF(R70="","",VLOOKUP(R70,マージン!$K$6:$L$113,2,0))</f>
        <v>その他の製造工業製品</v>
      </c>
      <c r="T70" s="201"/>
      <c r="U70" s="681"/>
      <c r="V70" s="4"/>
    </row>
    <row r="71" spans="2:22">
      <c r="B71" s="194"/>
      <c r="C71" s="194"/>
      <c r="D71" s="686" t="s">
        <v>416</v>
      </c>
      <c r="E71" s="688"/>
      <c r="F71" s="199" t="s">
        <v>414</v>
      </c>
      <c r="G71" s="208" t="s">
        <v>343</v>
      </c>
      <c r="H71" s="686" t="s">
        <v>349</v>
      </c>
      <c r="I71" s="687"/>
      <c r="J71" s="688"/>
      <c r="K71" s="208" t="s">
        <v>434</v>
      </c>
      <c r="L71" s="208" t="s">
        <v>352</v>
      </c>
      <c r="M71" s="617"/>
      <c r="N71" s="208" t="s">
        <v>350</v>
      </c>
      <c r="O71" s="219" t="s">
        <v>438</v>
      </c>
      <c r="P71" s="208" t="s">
        <v>422</v>
      </c>
      <c r="Q71" s="618"/>
      <c r="R71" s="208" t="s">
        <v>360</v>
      </c>
      <c r="S71" s="219" t="s">
        <v>63</v>
      </c>
      <c r="T71" s="619"/>
      <c r="U71" s="620" t="s">
        <v>347</v>
      </c>
      <c r="V71" s="4"/>
    </row>
    <row r="72" spans="2:22" ht="13.5" customHeight="1">
      <c r="B72" s="194"/>
      <c r="C72" s="194"/>
      <c r="D72" s="748" t="s">
        <v>1148</v>
      </c>
      <c r="E72" s="749"/>
      <c r="F72" s="202" t="s">
        <v>1129</v>
      </c>
      <c r="G72" s="223">
        <f>マージン!HY28</f>
        <v>212.81049762760284</v>
      </c>
      <c r="H72" s="223"/>
      <c r="I72" s="117" t="b">
        <v>0</v>
      </c>
      <c r="J72" s="117"/>
      <c r="K72" s="223">
        <f t="shared" si="1"/>
        <v>0</v>
      </c>
      <c r="L72" s="223">
        <f t="shared" ref="L72" si="4">K72*$H$35</f>
        <v>0</v>
      </c>
      <c r="M72" s="636"/>
      <c r="N72" s="232">
        <v>1</v>
      </c>
      <c r="O72" s="139"/>
      <c r="P72" s="223">
        <f t="shared" ref="P72" si="5">IF(O72="",L72*N72,L72*O72)</f>
        <v>0</v>
      </c>
      <c r="Q72" s="637"/>
      <c r="R72" s="627">
        <v>673</v>
      </c>
      <c r="S72" s="654" t="str">
        <f>IF(R72="","",VLOOKUP(R72,マージン!$K$6:$L$113,2,0))</f>
        <v>洗濯・理容・美容・浴場業</v>
      </c>
      <c r="T72" s="201"/>
      <c r="U72" s="680" t="s">
        <v>1150</v>
      </c>
      <c r="V72" s="4"/>
    </row>
    <row r="73" spans="2:22" ht="13.5" customHeight="1">
      <c r="B73" s="194"/>
      <c r="C73" s="194"/>
      <c r="D73" s="750"/>
      <c r="E73" s="749"/>
      <c r="F73" s="53" t="s">
        <v>1130</v>
      </c>
      <c r="G73" s="224">
        <f>マージン!HY29</f>
        <v>523.32347866769635</v>
      </c>
      <c r="H73" s="224"/>
      <c r="I73" s="118" t="b">
        <v>0</v>
      </c>
      <c r="J73" s="118"/>
      <c r="K73" s="224">
        <f t="shared" ref="K73:K88" si="6">IF(J73="",IF(I73=TRUE,G73,0),J73)</f>
        <v>0</v>
      </c>
      <c r="L73" s="224">
        <f t="shared" ref="L73:L88" si="7">K73*$H$35</f>
        <v>0</v>
      </c>
      <c r="M73" s="638"/>
      <c r="N73" s="231">
        <v>1</v>
      </c>
      <c r="O73" s="138"/>
      <c r="P73" s="224">
        <f t="shared" ref="P73:P88" si="8">IF(O73="",L73*N73,L73*O73)</f>
        <v>0</v>
      </c>
      <c r="Q73" s="634"/>
      <c r="R73" s="635">
        <v>674</v>
      </c>
      <c r="S73" s="652" t="str">
        <f>IF(R73="","",VLOOKUP(R73,マージン!$K$6:$L$113,2,0))</f>
        <v>娯楽サービス</v>
      </c>
      <c r="T73" s="201"/>
      <c r="U73" s="681"/>
      <c r="V73" s="4"/>
    </row>
    <row r="74" spans="2:22">
      <c r="B74" s="194"/>
      <c r="C74" s="194"/>
      <c r="D74" s="750"/>
      <c r="E74" s="749"/>
      <c r="F74" s="204" t="s">
        <v>1131</v>
      </c>
      <c r="G74" s="240">
        <f>マージン!HY30</f>
        <v>161.57614129848966</v>
      </c>
      <c r="H74" s="240"/>
      <c r="I74" s="132" t="b">
        <v>0</v>
      </c>
      <c r="J74" s="132"/>
      <c r="K74" s="240">
        <f t="shared" si="6"/>
        <v>0</v>
      </c>
      <c r="L74" s="240">
        <f t="shared" si="7"/>
        <v>0</v>
      </c>
      <c r="M74" s="623"/>
      <c r="N74" s="241">
        <v>1</v>
      </c>
      <c r="O74" s="137"/>
      <c r="P74" s="240">
        <f t="shared" si="8"/>
        <v>0</v>
      </c>
      <c r="Q74" s="616"/>
      <c r="R74" s="237">
        <v>631</v>
      </c>
      <c r="S74" s="650" t="str">
        <f>IF(R74="","",VLOOKUP(R74,マージン!$K$6:$L$113,2,0))</f>
        <v>教育</v>
      </c>
      <c r="T74" s="201"/>
      <c r="U74" s="681"/>
      <c r="V74" s="4"/>
    </row>
    <row r="75" spans="2:22">
      <c r="B75" s="194"/>
      <c r="C75" s="206"/>
      <c r="D75" s="750"/>
      <c r="E75" s="749"/>
      <c r="F75" s="53" t="s">
        <v>1132</v>
      </c>
      <c r="G75" s="224">
        <f>マージン!HY31</f>
        <v>64.568711618009928</v>
      </c>
      <c r="H75" s="224"/>
      <c r="I75" s="118" t="b">
        <v>0</v>
      </c>
      <c r="J75" s="118"/>
      <c r="K75" s="224">
        <f t="shared" si="6"/>
        <v>0</v>
      </c>
      <c r="L75" s="224">
        <f t="shared" si="7"/>
        <v>0</v>
      </c>
      <c r="M75" s="83"/>
      <c r="N75" s="231">
        <v>1</v>
      </c>
      <c r="O75" s="138"/>
      <c r="P75" s="224">
        <f t="shared" si="8"/>
        <v>0</v>
      </c>
      <c r="Q75" s="195"/>
      <c r="R75" s="237">
        <v>674</v>
      </c>
      <c r="S75" s="650" t="str">
        <f>IF(R75="","",VLOOKUP(R75,マージン!$K$6:$L$113,2,0))</f>
        <v>娯楽サービス</v>
      </c>
      <c r="T75" s="201"/>
      <c r="U75" s="681"/>
      <c r="V75" s="4"/>
    </row>
    <row r="76" spans="2:22">
      <c r="B76" s="194"/>
      <c r="C76" s="207"/>
      <c r="D76" s="750"/>
      <c r="E76" s="749"/>
      <c r="F76" s="612" t="s">
        <v>1133</v>
      </c>
      <c r="G76" s="225">
        <f>マージン!HY32</f>
        <v>357.50942413665683</v>
      </c>
      <c r="H76" s="225"/>
      <c r="I76" s="130" t="b">
        <v>0</v>
      </c>
      <c r="J76" s="130"/>
      <c r="K76" s="225">
        <f t="shared" si="6"/>
        <v>0</v>
      </c>
      <c r="L76" s="225">
        <f t="shared" si="7"/>
        <v>0</v>
      </c>
      <c r="M76" s="621"/>
      <c r="N76" s="249">
        <v>1</v>
      </c>
      <c r="O76" s="141"/>
      <c r="P76" s="225">
        <f t="shared" si="8"/>
        <v>0</v>
      </c>
      <c r="Q76" s="614"/>
      <c r="R76" s="615">
        <v>674</v>
      </c>
      <c r="S76" s="653" t="str">
        <f>IF(R76="","",VLOOKUP(R76,マージン!$K$6:$L$113,2,0))</f>
        <v>娯楽サービス</v>
      </c>
      <c r="T76" s="201"/>
      <c r="U76" s="681"/>
      <c r="V76" s="4"/>
    </row>
    <row r="77" spans="2:22">
      <c r="B77" s="194"/>
      <c r="C77" s="207"/>
      <c r="D77" s="750"/>
      <c r="E77" s="749"/>
      <c r="F77" s="53" t="s">
        <v>1134</v>
      </c>
      <c r="G77" s="224">
        <f>マージン!HY33</f>
        <v>51.44626394300996</v>
      </c>
      <c r="H77" s="224"/>
      <c r="I77" s="118" t="b">
        <v>0</v>
      </c>
      <c r="J77" s="118"/>
      <c r="K77" s="224">
        <f t="shared" si="6"/>
        <v>0</v>
      </c>
      <c r="L77" s="224">
        <f t="shared" si="7"/>
        <v>0</v>
      </c>
      <c r="M77" s="633"/>
      <c r="N77" s="231">
        <v>1</v>
      </c>
      <c r="O77" s="138"/>
      <c r="P77" s="224">
        <f t="shared" si="8"/>
        <v>0</v>
      </c>
      <c r="Q77" s="634"/>
      <c r="R77" s="635">
        <v>674</v>
      </c>
      <c r="S77" s="652" t="str">
        <f>IF(R77="","",VLOOKUP(R77,マージン!$K$6:$L$113,2,0))</f>
        <v>娯楽サービス</v>
      </c>
      <c r="T77" s="201"/>
      <c r="U77" s="681"/>
      <c r="V77" s="4"/>
    </row>
    <row r="78" spans="2:22">
      <c r="B78" s="194"/>
      <c r="C78" s="207"/>
      <c r="D78" s="750"/>
      <c r="E78" s="749"/>
      <c r="F78" s="53" t="s">
        <v>1135</v>
      </c>
      <c r="G78" s="224">
        <f>マージン!HY34</f>
        <v>236.16351323945884</v>
      </c>
      <c r="H78" s="224"/>
      <c r="I78" s="118" t="b">
        <v>0</v>
      </c>
      <c r="J78" s="118"/>
      <c r="K78" s="224">
        <f t="shared" si="6"/>
        <v>0</v>
      </c>
      <c r="L78" s="224">
        <f t="shared" si="7"/>
        <v>0</v>
      </c>
      <c r="M78" s="633"/>
      <c r="N78" s="231">
        <v>1</v>
      </c>
      <c r="O78" s="138"/>
      <c r="P78" s="224">
        <f t="shared" si="8"/>
        <v>0</v>
      </c>
      <c r="Q78" s="634"/>
      <c r="R78" s="635">
        <v>674</v>
      </c>
      <c r="S78" s="652" t="str">
        <f>IF(R78="","",VLOOKUP(R78,マージン!$K$6:$L$113,2,0))</f>
        <v>娯楽サービス</v>
      </c>
      <c r="T78" s="201"/>
      <c r="U78" s="681"/>
      <c r="V78" s="4"/>
    </row>
    <row r="79" spans="2:22" ht="13.5" customHeight="1">
      <c r="B79" s="194"/>
      <c r="C79" s="207"/>
      <c r="D79" s="750"/>
      <c r="E79" s="749"/>
      <c r="F79" s="53" t="s">
        <v>1136</v>
      </c>
      <c r="G79" s="224">
        <f>マージン!HY35</f>
        <v>40.792554129702481</v>
      </c>
      <c r="H79" s="224"/>
      <c r="I79" s="118" t="b">
        <v>0</v>
      </c>
      <c r="J79" s="118"/>
      <c r="K79" s="224">
        <f t="shared" si="6"/>
        <v>0</v>
      </c>
      <c r="L79" s="224">
        <f t="shared" si="7"/>
        <v>0</v>
      </c>
      <c r="M79" s="633"/>
      <c r="N79" s="231">
        <v>1</v>
      </c>
      <c r="O79" s="138"/>
      <c r="P79" s="224">
        <f t="shared" si="8"/>
        <v>0</v>
      </c>
      <c r="Q79" s="634"/>
      <c r="R79" s="635">
        <v>659</v>
      </c>
      <c r="S79" s="652" t="str">
        <f>IF(R79="","",VLOOKUP(R79,マージン!$K$6:$L$113,2,0))</f>
        <v>他に分類されない会員制団体</v>
      </c>
      <c r="T79" s="201"/>
      <c r="U79" s="681"/>
      <c r="V79" s="4"/>
    </row>
    <row r="80" spans="2:22">
      <c r="B80" s="194"/>
      <c r="C80" s="207"/>
      <c r="D80" s="750"/>
      <c r="E80" s="749"/>
      <c r="F80" s="204" t="s">
        <v>1137</v>
      </c>
      <c r="G80" s="240">
        <f>マージン!HY36</f>
        <v>32.090309379554888</v>
      </c>
      <c r="H80" s="240"/>
      <c r="I80" s="132" t="b">
        <v>0</v>
      </c>
      <c r="J80" s="132"/>
      <c r="K80" s="240">
        <f t="shared" si="6"/>
        <v>0</v>
      </c>
      <c r="L80" s="240">
        <f t="shared" si="7"/>
        <v>0</v>
      </c>
      <c r="M80" s="623"/>
      <c r="N80" s="231">
        <v>1</v>
      </c>
      <c r="O80" s="137"/>
      <c r="P80" s="240">
        <f t="shared" si="8"/>
        <v>0</v>
      </c>
      <c r="Q80" s="616"/>
      <c r="R80" s="237">
        <v>661</v>
      </c>
      <c r="S80" s="650" t="str">
        <f>IF(R80="","",VLOOKUP(R80,マージン!$K$6:$L$113,2,0))</f>
        <v>物品賃貸サービス</v>
      </c>
      <c r="T80" s="201"/>
      <c r="U80" s="681"/>
      <c r="V80" s="4"/>
    </row>
    <row r="81" spans="2:22">
      <c r="B81" s="194"/>
      <c r="C81" s="207"/>
      <c r="D81" s="750"/>
      <c r="E81" s="749"/>
      <c r="F81" s="53" t="s">
        <v>1138</v>
      </c>
      <c r="G81" s="224">
        <f>マージン!HY37</f>
        <v>44.821512694283143</v>
      </c>
      <c r="H81" s="224"/>
      <c r="I81" s="118" t="b">
        <v>0</v>
      </c>
      <c r="J81" s="118"/>
      <c r="K81" s="224">
        <f t="shared" ref="K81" si="9">IF(J81="",IF(I81=TRUE,G81,0),J81)</f>
        <v>0</v>
      </c>
      <c r="L81" s="224">
        <f t="shared" si="7"/>
        <v>0</v>
      </c>
      <c r="M81" s="83"/>
      <c r="N81" s="231">
        <v>1</v>
      </c>
      <c r="O81" s="138"/>
      <c r="P81" s="224">
        <f t="shared" si="8"/>
        <v>0</v>
      </c>
      <c r="Q81" s="195"/>
      <c r="R81" s="237">
        <v>674</v>
      </c>
      <c r="S81" s="650" t="str">
        <f>IF(R81="","",VLOOKUP(R81,マージン!$K$6:$L$113,2,0))</f>
        <v>娯楽サービス</v>
      </c>
      <c r="T81" s="201"/>
      <c r="U81" s="681"/>
      <c r="V81" s="4"/>
    </row>
    <row r="82" spans="2:22">
      <c r="B82" s="194"/>
      <c r="D82" s="750"/>
      <c r="E82" s="749"/>
      <c r="F82" s="53" t="s">
        <v>1139</v>
      </c>
      <c r="G82" s="224">
        <f>マージン!HY38</f>
        <v>30.716224923056728</v>
      </c>
      <c r="H82" s="224"/>
      <c r="I82" s="118" t="b">
        <v>0</v>
      </c>
      <c r="J82" s="118"/>
      <c r="K82" s="224">
        <f t="shared" si="6"/>
        <v>0</v>
      </c>
      <c r="L82" s="224">
        <f t="shared" si="7"/>
        <v>0</v>
      </c>
      <c r="M82" s="83"/>
      <c r="N82" s="231">
        <v>1</v>
      </c>
      <c r="O82" s="138"/>
      <c r="P82" s="224">
        <f t="shared" si="8"/>
        <v>0</v>
      </c>
      <c r="Q82" s="195"/>
      <c r="R82" s="237">
        <v>679</v>
      </c>
      <c r="S82" s="650" t="str">
        <f>IF(R82="","",VLOOKUP(R82,マージン!$K$6:$L$113,2,0))</f>
        <v>その他の対個人サービス</v>
      </c>
      <c r="T82" s="201"/>
      <c r="U82" s="681"/>
      <c r="V82" s="4"/>
    </row>
    <row r="83" spans="2:22">
      <c r="B83" s="172"/>
      <c r="C83" s="172"/>
      <c r="D83" s="750"/>
      <c r="E83" s="749"/>
      <c r="F83" s="53" t="s">
        <v>1140</v>
      </c>
      <c r="G83" s="224">
        <f>マージン!HY39</f>
        <v>23.274489040287982</v>
      </c>
      <c r="H83" s="224"/>
      <c r="I83" s="118" t="b">
        <v>0</v>
      </c>
      <c r="J83" s="118"/>
      <c r="K83" s="224">
        <f t="shared" si="6"/>
        <v>0</v>
      </c>
      <c r="L83" s="224">
        <f t="shared" si="7"/>
        <v>0</v>
      </c>
      <c r="M83" s="20"/>
      <c r="N83" s="231">
        <v>1</v>
      </c>
      <c r="O83" s="138"/>
      <c r="P83" s="224">
        <f t="shared" si="8"/>
        <v>0</v>
      </c>
      <c r="Q83" s="195"/>
      <c r="R83" s="237">
        <v>641</v>
      </c>
      <c r="S83" s="650" t="str">
        <f>IF(R83="","",VLOOKUP(R83,マージン!$K$6:$L$113,2,0))</f>
        <v>医療</v>
      </c>
      <c r="T83" s="201"/>
      <c r="U83" s="681"/>
      <c r="V83" s="4"/>
    </row>
    <row r="84" spans="2:22">
      <c r="B84" s="172"/>
      <c r="C84" s="172"/>
      <c r="D84" s="750"/>
      <c r="E84" s="749"/>
      <c r="F84" s="53" t="s">
        <v>1141</v>
      </c>
      <c r="G84" s="224">
        <f>マージン!HY40</f>
        <v>29.297908922914214</v>
      </c>
      <c r="H84" s="224"/>
      <c r="I84" s="118" t="b">
        <v>0</v>
      </c>
      <c r="J84" s="118"/>
      <c r="K84" s="224">
        <f t="shared" ref="K84" si="10">IF(J84="",IF(I84=TRUE,G84,0),J84)</f>
        <v>0</v>
      </c>
      <c r="L84" s="224">
        <f t="shared" ref="L84" si="11">K84*$H$35</f>
        <v>0</v>
      </c>
      <c r="M84" s="20"/>
      <c r="N84" s="231">
        <v>1</v>
      </c>
      <c r="O84" s="138"/>
      <c r="P84" s="224">
        <f t="shared" si="8"/>
        <v>0</v>
      </c>
      <c r="Q84" s="195"/>
      <c r="R84" s="237">
        <v>679</v>
      </c>
      <c r="S84" s="650" t="str">
        <f>IF(R84="","",VLOOKUP(R84,マージン!$K$6:$L$113,2,0))</f>
        <v>その他の対個人サービス</v>
      </c>
      <c r="T84" s="201"/>
      <c r="U84" s="681"/>
      <c r="V84" s="4"/>
    </row>
    <row r="85" spans="2:22">
      <c r="B85" s="198"/>
      <c r="D85" s="750"/>
      <c r="E85" s="749"/>
      <c r="F85" s="612" t="s">
        <v>1142</v>
      </c>
      <c r="G85" s="225">
        <f>マージン!HY41</f>
        <v>31.804604216642154</v>
      </c>
      <c r="H85" s="225"/>
      <c r="I85" s="130" t="b">
        <v>0</v>
      </c>
      <c r="J85" s="130"/>
      <c r="K85" s="225">
        <f t="shared" si="6"/>
        <v>0</v>
      </c>
      <c r="L85" s="225">
        <f t="shared" si="7"/>
        <v>0</v>
      </c>
      <c r="M85" s="621"/>
      <c r="N85" s="231">
        <v>1</v>
      </c>
      <c r="O85" s="141"/>
      <c r="P85" s="225">
        <f t="shared" si="8"/>
        <v>0</v>
      </c>
      <c r="Q85" s="614"/>
      <c r="R85" s="615">
        <v>11</v>
      </c>
      <c r="S85" s="653" t="str">
        <f>IF(R85="","",VLOOKUP(R85,マージン!$K$6:$L$113,2,0))</f>
        <v>耕種農業</v>
      </c>
      <c r="T85" s="201"/>
      <c r="U85" s="681"/>
      <c r="V85" s="4"/>
    </row>
    <row r="86" spans="2:22">
      <c r="B86" s="198"/>
      <c r="D86" s="695" t="s">
        <v>1149</v>
      </c>
      <c r="E86" s="696"/>
      <c r="F86" s="202" t="s">
        <v>1143</v>
      </c>
      <c r="G86" s="223">
        <f>マージン!HY42</f>
        <v>1.1175491891676799</v>
      </c>
      <c r="H86" s="223"/>
      <c r="I86" s="117" t="b">
        <v>0</v>
      </c>
      <c r="J86" s="117"/>
      <c r="K86" s="223">
        <f t="shared" si="6"/>
        <v>0</v>
      </c>
      <c r="L86" s="223">
        <f t="shared" si="7"/>
        <v>0</v>
      </c>
      <c r="M86" s="625"/>
      <c r="N86" s="232">
        <v>1</v>
      </c>
      <c r="O86" s="139"/>
      <c r="P86" s="223">
        <f t="shared" si="8"/>
        <v>0</v>
      </c>
      <c r="Q86" s="626"/>
      <c r="R86" s="627">
        <v>579</v>
      </c>
      <c r="S86" s="654" t="str">
        <f>IF(R86="","",VLOOKUP(R86,マージン!$K$6:$L$113,2,0))</f>
        <v>郵便・信書便</v>
      </c>
      <c r="T86" s="628"/>
      <c r="U86" s="680"/>
      <c r="V86" s="4"/>
    </row>
    <row r="87" spans="2:22">
      <c r="B87" s="198"/>
      <c r="D87" s="697"/>
      <c r="E87" s="698"/>
      <c r="F87" s="53" t="s">
        <v>1144</v>
      </c>
      <c r="G87" s="224">
        <f>マージン!HY43</f>
        <v>132.72242037885346</v>
      </c>
      <c r="H87" s="224"/>
      <c r="I87" s="118" t="b">
        <v>0</v>
      </c>
      <c r="J87" s="118"/>
      <c r="K87" s="224">
        <f t="shared" si="6"/>
        <v>0</v>
      </c>
      <c r="L87" s="224">
        <f t="shared" si="7"/>
        <v>0</v>
      </c>
      <c r="M87" s="83"/>
      <c r="N87" s="231">
        <v>1</v>
      </c>
      <c r="O87" s="138"/>
      <c r="P87" s="224">
        <f t="shared" si="8"/>
        <v>0</v>
      </c>
      <c r="Q87" s="195"/>
      <c r="R87" s="237">
        <v>572</v>
      </c>
      <c r="S87" s="650" t="str">
        <f>IF(R87="","",VLOOKUP(R87,マージン!$K$6:$L$113,2,0))</f>
        <v>道路輸送（自家輸送を除く。）</v>
      </c>
      <c r="T87" s="201"/>
      <c r="U87" s="681"/>
      <c r="V87" s="4"/>
    </row>
    <row r="88" spans="2:22">
      <c r="B88" s="198"/>
      <c r="D88" s="733"/>
      <c r="E88" s="734"/>
      <c r="F88" s="203" t="s">
        <v>1145</v>
      </c>
      <c r="G88" s="226">
        <f>マージン!HY44</f>
        <v>20.798241467928531</v>
      </c>
      <c r="H88" s="226"/>
      <c r="I88" s="119" t="b">
        <v>0</v>
      </c>
      <c r="J88" s="119"/>
      <c r="K88" s="226">
        <f t="shared" si="6"/>
        <v>0</v>
      </c>
      <c r="L88" s="226">
        <f t="shared" si="7"/>
        <v>0</v>
      </c>
      <c r="M88" s="629"/>
      <c r="N88" s="239">
        <v>1</v>
      </c>
      <c r="O88" s="140"/>
      <c r="P88" s="226">
        <f t="shared" si="8"/>
        <v>0</v>
      </c>
      <c r="Q88" s="630"/>
      <c r="R88" s="631">
        <v>591</v>
      </c>
      <c r="S88" s="655" t="str">
        <f>IF(R88="","",VLOOKUP(R88,マージン!$K$6:$L$113,2,0))</f>
        <v>通信</v>
      </c>
      <c r="T88" s="632"/>
      <c r="U88" s="694"/>
      <c r="V88" s="4"/>
    </row>
    <row r="89" spans="2:22">
      <c r="B89" s="198"/>
      <c r="D89" s="745" t="s">
        <v>416</v>
      </c>
      <c r="E89" s="746"/>
      <c r="F89" s="611" t="s">
        <v>414</v>
      </c>
      <c r="G89" s="622" t="s">
        <v>343</v>
      </c>
      <c r="H89" s="745" t="s">
        <v>349</v>
      </c>
      <c r="I89" s="747"/>
      <c r="J89" s="746"/>
      <c r="K89" s="622" t="s">
        <v>434</v>
      </c>
      <c r="L89" s="622" t="s">
        <v>352</v>
      </c>
      <c r="M89" s="623"/>
      <c r="N89" s="622" t="s">
        <v>350</v>
      </c>
      <c r="O89" s="624" t="s">
        <v>438</v>
      </c>
      <c r="P89" s="622" t="s">
        <v>422</v>
      </c>
      <c r="Q89" s="616"/>
      <c r="R89" s="622" t="s">
        <v>435</v>
      </c>
      <c r="S89" s="656" t="s">
        <v>63</v>
      </c>
      <c r="T89" s="201"/>
      <c r="U89" s="205" t="s">
        <v>347</v>
      </c>
      <c r="V89" s="4"/>
    </row>
    <row r="90" spans="2:22">
      <c r="B90" s="198"/>
      <c r="D90" s="695" t="s">
        <v>982</v>
      </c>
      <c r="E90" s="696"/>
      <c r="F90" s="227"/>
      <c r="G90" s="210"/>
      <c r="H90" s="210"/>
      <c r="I90" s="118"/>
      <c r="J90" s="118"/>
      <c r="K90" s="224">
        <f t="shared" ref="K90" si="12">IF(J90="",0,J90)</f>
        <v>0</v>
      </c>
      <c r="L90" s="224">
        <f t="shared" ref="L90:L92" si="13">K90*$H$35</f>
        <v>0</v>
      </c>
      <c r="M90" s="83"/>
      <c r="N90" s="231" t="str">
        <f>IF(R90="","",IF(VLOOKUP(R90,マージン!$K$6:$O$112,5,0)="",1,VLOOKUP(R90,マージン!$K$6:$O$112,5,0)))</f>
        <v/>
      </c>
      <c r="O90" s="138"/>
      <c r="P90" s="224">
        <f t="shared" ref="P90" si="14">IF(R90="",0,IF(O90="",L90*N90,L90*O90))</f>
        <v>0</v>
      </c>
      <c r="Q90" s="195"/>
      <c r="R90" s="135"/>
      <c r="S90" s="650" t="str">
        <f>IF(R90="","",VLOOKUP(R90,マージン!$K$6:$L$113,2,0))</f>
        <v/>
      </c>
      <c r="T90" s="201"/>
      <c r="U90" s="681" t="s">
        <v>439</v>
      </c>
      <c r="V90" s="4"/>
    </row>
    <row r="91" spans="2:22">
      <c r="B91" s="198"/>
      <c r="D91" s="697"/>
      <c r="E91" s="698"/>
      <c r="F91" s="227"/>
      <c r="G91" s="210"/>
      <c r="H91" s="210"/>
      <c r="I91" s="118"/>
      <c r="J91" s="118"/>
      <c r="K91" s="224">
        <f t="shared" ref="K91:K92" si="15">IF(J91="",0,J91)</f>
        <v>0</v>
      </c>
      <c r="L91" s="224">
        <f t="shared" si="13"/>
        <v>0</v>
      </c>
      <c r="M91" s="83"/>
      <c r="N91" s="231" t="str">
        <f>IF(R91="","",IF(VLOOKUP(R91,マージン!$K$6:$O$112,5,0)="",1,VLOOKUP(R91,マージン!$K$6:$O$112,5,0)))</f>
        <v/>
      </c>
      <c r="O91" s="138"/>
      <c r="P91" s="224">
        <f t="shared" ref="P91:P92" si="16">IF(R91="",0,IF(O91="",L91*N91,L91*O91))</f>
        <v>0</v>
      </c>
      <c r="Q91" s="195"/>
      <c r="R91" s="135"/>
      <c r="S91" s="650" t="str">
        <f>IF(R91="","",VLOOKUP(R91,マージン!$K$6:$L$113,2,0))</f>
        <v/>
      </c>
      <c r="T91" s="201"/>
      <c r="U91" s="681"/>
      <c r="V91" s="4"/>
    </row>
    <row r="92" spans="2:22">
      <c r="B92" s="194"/>
      <c r="C92" s="194"/>
      <c r="D92" s="697"/>
      <c r="E92" s="698"/>
      <c r="F92" s="227"/>
      <c r="G92" s="210"/>
      <c r="H92" s="210"/>
      <c r="I92" s="118"/>
      <c r="J92" s="118"/>
      <c r="K92" s="224">
        <f t="shared" si="15"/>
        <v>0</v>
      </c>
      <c r="L92" s="224">
        <f t="shared" si="13"/>
        <v>0</v>
      </c>
      <c r="M92" s="83"/>
      <c r="N92" s="231" t="str">
        <f>IF(R92="","",IF(VLOOKUP(R92,マージン!$K$6:$O$112,5,0)="",1,VLOOKUP(R92,マージン!$K$6:$O$112,5,0)))</f>
        <v/>
      </c>
      <c r="O92" s="138"/>
      <c r="P92" s="224">
        <f t="shared" si="16"/>
        <v>0</v>
      </c>
      <c r="Q92" s="195"/>
      <c r="R92" s="135"/>
      <c r="S92" s="650" t="str">
        <f>IF(R92="","",VLOOKUP(R92,マージン!$K$6:$L$113,2,0))</f>
        <v/>
      </c>
      <c r="T92" s="201"/>
      <c r="U92" s="681"/>
      <c r="V92" s="4"/>
    </row>
    <row r="93" spans="2:22" ht="16.5" customHeight="1">
      <c r="B93" s="198"/>
      <c r="D93" s="697"/>
      <c r="E93" s="698"/>
      <c r="F93" s="227"/>
      <c r="G93" s="209"/>
      <c r="H93" s="209"/>
      <c r="I93" s="132"/>
      <c r="J93" s="132"/>
      <c r="K93" s="240">
        <f>IF(J93="",0,J93)</f>
        <v>0</v>
      </c>
      <c r="L93" s="240">
        <f>K93*$H$35</f>
        <v>0</v>
      </c>
      <c r="M93" s="83"/>
      <c r="N93" s="241" t="str">
        <f>IF(R93="","",IF(VLOOKUP(R93,マージン!$K$6:$O$112,5,0)="",1,VLOOKUP(R93,マージン!$K$6:$O$112,5,0)))</f>
        <v/>
      </c>
      <c r="O93" s="137"/>
      <c r="P93" s="224">
        <f>IF(R93="",0,IF(O93="",L93*N93,L93*O93))</f>
        <v>0</v>
      </c>
      <c r="Q93" s="195"/>
      <c r="R93" s="135"/>
      <c r="S93" s="650" t="str">
        <f>IF(R93="","",VLOOKUP(R93,マージン!$K$6:$L$113,2,0))</f>
        <v/>
      </c>
      <c r="T93" s="201"/>
      <c r="U93" s="681"/>
      <c r="V93" s="4"/>
    </row>
    <row r="94" spans="2:22">
      <c r="B94" s="198"/>
      <c r="D94" s="697"/>
      <c r="E94" s="698"/>
      <c r="F94" s="227"/>
      <c r="G94" s="210"/>
      <c r="H94" s="210"/>
      <c r="I94" s="118"/>
      <c r="J94" s="118"/>
      <c r="K94" s="224">
        <f t="shared" ref="K94:K97" si="17">IF(J94="",0,J94)</f>
        <v>0</v>
      </c>
      <c r="L94" s="224">
        <f>K94*$H$35</f>
        <v>0</v>
      </c>
      <c r="M94" s="83"/>
      <c r="N94" s="231" t="str">
        <f>IF(R94="","",IF(VLOOKUP(R94,マージン!$K$6:$O$112,5,0)="",1,VLOOKUP(R94,マージン!$K$6:$O$112,5,0)))</f>
        <v/>
      </c>
      <c r="O94" s="138"/>
      <c r="P94" s="224">
        <f>IF(R94="",0,IF(O94="",L94*N94,L94*O94))</f>
        <v>0</v>
      </c>
      <c r="Q94" s="195"/>
      <c r="R94" s="135"/>
      <c r="S94" s="650" t="str">
        <f>IF(R94="","",VLOOKUP(R94,マージン!$K$6:$L$113,2,0))</f>
        <v/>
      </c>
      <c r="T94" s="201"/>
      <c r="U94" s="681"/>
      <c r="V94" s="4"/>
    </row>
    <row r="95" spans="2:22">
      <c r="B95" s="198"/>
      <c r="D95" s="697"/>
      <c r="E95" s="698"/>
      <c r="F95" s="227"/>
      <c r="G95" s="210"/>
      <c r="H95" s="210"/>
      <c r="I95" s="118"/>
      <c r="J95" s="118"/>
      <c r="K95" s="224">
        <f t="shared" si="17"/>
        <v>0</v>
      </c>
      <c r="L95" s="224">
        <f>K95*$H$35</f>
        <v>0</v>
      </c>
      <c r="M95" s="83"/>
      <c r="N95" s="231" t="str">
        <f>IF(R95="","",IF(VLOOKUP(R95,マージン!$K$6:$O$112,5,0)="",1,VLOOKUP(R95,マージン!$K$6:$O$112,5,0)))</f>
        <v/>
      </c>
      <c r="O95" s="138"/>
      <c r="P95" s="224">
        <f>IF(R95="",0,IF(O95="",L95*N95,L95*O95))</f>
        <v>0</v>
      </c>
      <c r="Q95" s="195"/>
      <c r="R95" s="135"/>
      <c r="S95" s="650" t="str">
        <f>IF(R95="","",VLOOKUP(R95,マージン!$K$6:$L$113,2,0))</f>
        <v/>
      </c>
      <c r="T95" s="201"/>
      <c r="U95" s="681"/>
      <c r="V95" s="4"/>
    </row>
    <row r="96" spans="2:22">
      <c r="B96" s="198"/>
      <c r="D96" s="697"/>
      <c r="E96" s="698"/>
      <c r="F96" s="227"/>
      <c r="G96" s="210"/>
      <c r="H96" s="210"/>
      <c r="I96" s="118"/>
      <c r="J96" s="118"/>
      <c r="K96" s="224">
        <f t="shared" si="17"/>
        <v>0</v>
      </c>
      <c r="L96" s="224">
        <f>K96*$H$35</f>
        <v>0</v>
      </c>
      <c r="M96" s="83"/>
      <c r="N96" s="231" t="str">
        <f>IF(R96="","",IF(VLOOKUP(R96,マージン!$K$6:$O$112,5,0)="",1,VLOOKUP(R96,マージン!$K$6:$O$112,5,0)))</f>
        <v/>
      </c>
      <c r="O96" s="138"/>
      <c r="P96" s="224">
        <f>IF(R96="",0,IF(O96="",L96*N96,L96*O96))</f>
        <v>0</v>
      </c>
      <c r="Q96" s="195"/>
      <c r="R96" s="135"/>
      <c r="S96" s="650" t="str">
        <f>IF(R96="","",VLOOKUP(R96,マージン!$K$6:$L$113,2,0))</f>
        <v/>
      </c>
      <c r="T96" s="201"/>
      <c r="U96" s="681"/>
      <c r="V96" s="4"/>
    </row>
    <row r="97" spans="2:22">
      <c r="B97" s="198"/>
      <c r="D97" s="733"/>
      <c r="E97" s="734"/>
      <c r="F97" s="227"/>
      <c r="G97" s="211"/>
      <c r="H97" s="211"/>
      <c r="I97" s="119"/>
      <c r="J97" s="119"/>
      <c r="K97" s="226">
        <f t="shared" si="17"/>
        <v>0</v>
      </c>
      <c r="L97" s="224">
        <f>K97*$H$35</f>
        <v>0</v>
      </c>
      <c r="M97" s="83"/>
      <c r="N97" s="239" t="str">
        <f>IF(R97="","",IF(VLOOKUP(R97,マージン!$K$6:$O$112,5,0)="",1,VLOOKUP(R97,マージン!$K$6:$O$112,5,0)))</f>
        <v/>
      </c>
      <c r="O97" s="140"/>
      <c r="P97" s="224">
        <f>IF(R97="",0,IF(O97="",L97*N97,L97*O97))</f>
        <v>0</v>
      </c>
      <c r="Q97" s="195"/>
      <c r="R97" s="136"/>
      <c r="S97" s="651" t="str">
        <f>IF(R97="","",VLOOKUP(R97,マージン!$K$6:$L$113,2,0))</f>
        <v/>
      </c>
      <c r="T97" s="201"/>
      <c r="U97" s="694"/>
      <c r="V97" s="4"/>
    </row>
    <row r="98" spans="2:22">
      <c r="D98" s="730" t="s">
        <v>335</v>
      </c>
      <c r="E98" s="731"/>
      <c r="F98" s="732"/>
      <c r="G98" s="172"/>
      <c r="H98" s="172"/>
      <c r="I98" s="172"/>
      <c r="J98" s="184"/>
      <c r="K98" s="184"/>
      <c r="L98" s="242">
        <f>SUM(L49:L97)</f>
        <v>0</v>
      </c>
      <c r="N98" s="64"/>
      <c r="O98" s="172"/>
      <c r="P98" s="242">
        <f>SUM(P49:P97)</f>
        <v>0</v>
      </c>
      <c r="Q98" s="172"/>
      <c r="R98" s="6"/>
      <c r="S98" s="6"/>
      <c r="U98" s="6"/>
    </row>
    <row r="99" spans="2:22" ht="6" customHeight="1">
      <c r="D99" s="181"/>
      <c r="E99" s="181"/>
      <c r="F99" s="181"/>
      <c r="G99" s="173"/>
      <c r="H99" s="173"/>
      <c r="I99" s="172"/>
      <c r="J99" s="172"/>
      <c r="K99" s="172"/>
      <c r="L99" s="172"/>
      <c r="M99" s="20"/>
      <c r="N99" s="172"/>
      <c r="O99" s="172"/>
      <c r="P99" s="172"/>
      <c r="Q99" s="172"/>
    </row>
    <row r="100" spans="2:22" s="57" customFormat="1">
      <c r="D100" s="212"/>
      <c r="E100" s="212"/>
      <c r="F100" s="212"/>
      <c r="I100" s="213"/>
      <c r="J100" s="212"/>
      <c r="K100" s="214"/>
      <c r="L100" s="214" t="s">
        <v>338</v>
      </c>
      <c r="N100" s="192"/>
      <c r="O100" s="212" t="s">
        <v>345</v>
      </c>
      <c r="P100" s="214" t="s">
        <v>338</v>
      </c>
      <c r="Q100" s="172"/>
      <c r="T100" s="2"/>
    </row>
    <row r="101" spans="2:22" s="6" customFormat="1" ht="16.5" customHeight="1">
      <c r="D101" s="735" t="s">
        <v>498</v>
      </c>
      <c r="E101" s="736"/>
      <c r="F101" s="739" t="s">
        <v>509</v>
      </c>
      <c r="G101" s="740"/>
      <c r="H101" s="740"/>
      <c r="I101" s="740"/>
      <c r="J101" s="740"/>
      <c r="K101" s="741"/>
      <c r="L101" s="691" t="s">
        <v>344</v>
      </c>
      <c r="N101" s="682" t="s">
        <v>429</v>
      </c>
      <c r="O101" s="683"/>
      <c r="P101" s="691" t="s">
        <v>1151</v>
      </c>
      <c r="Q101" s="172"/>
      <c r="R101" s="196"/>
      <c r="S101" s="683" t="s">
        <v>1153</v>
      </c>
      <c r="T101" s="4"/>
      <c r="U101" s="675" t="s">
        <v>347</v>
      </c>
    </row>
    <row r="102" spans="2:22" ht="16.5" customHeight="1">
      <c r="D102" s="737"/>
      <c r="E102" s="738"/>
      <c r="F102" s="742"/>
      <c r="G102" s="743"/>
      <c r="H102" s="743"/>
      <c r="I102" s="743"/>
      <c r="J102" s="743"/>
      <c r="K102" s="744"/>
      <c r="L102" s="692"/>
      <c r="N102" s="684"/>
      <c r="O102" s="685"/>
      <c r="P102" s="692"/>
      <c r="Q102" s="172"/>
      <c r="R102" s="197"/>
      <c r="S102" s="685"/>
      <c r="T102" s="4"/>
      <c r="U102" s="676"/>
    </row>
    <row r="103" spans="2:22">
      <c r="D103" s="686" t="s">
        <v>416</v>
      </c>
      <c r="E103" s="688"/>
      <c r="F103" s="199" t="s">
        <v>414</v>
      </c>
      <c r="G103" s="215" t="s">
        <v>348</v>
      </c>
      <c r="H103" s="686" t="s">
        <v>349</v>
      </c>
      <c r="I103" s="687"/>
      <c r="J103" s="688"/>
      <c r="K103" s="200" t="s">
        <v>434</v>
      </c>
      <c r="L103" s="215" t="s">
        <v>353</v>
      </c>
      <c r="M103" s="83"/>
      <c r="N103" s="200" t="s">
        <v>350</v>
      </c>
      <c r="O103" s="215" t="s">
        <v>438</v>
      </c>
      <c r="P103" s="208" t="s">
        <v>422</v>
      </c>
      <c r="Q103" s="172"/>
      <c r="R103" s="208" t="s">
        <v>360</v>
      </c>
      <c r="S103" s="208" t="s">
        <v>63</v>
      </c>
      <c r="T103" s="201"/>
      <c r="U103" s="676"/>
    </row>
    <row r="104" spans="2:22" ht="16.5" customHeight="1">
      <c r="D104" s="705" t="s">
        <v>415</v>
      </c>
      <c r="E104" s="706"/>
      <c r="F104" s="202" t="s">
        <v>336</v>
      </c>
      <c r="G104" s="223">
        <f>マージン!HX6/2</f>
        <v>97.817026586412553</v>
      </c>
      <c r="H104" s="223"/>
      <c r="I104" s="117" t="b">
        <v>0</v>
      </c>
      <c r="J104" s="659"/>
      <c r="K104" s="223">
        <f t="shared" ref="K104:K143" si="18">IF(J104="",IF(I104=TRUE,G104,0),J104)</f>
        <v>0</v>
      </c>
      <c r="L104" s="223">
        <f t="shared" ref="L104:L111" si="19">K104*$H$43*$K$43</f>
        <v>0</v>
      </c>
      <c r="N104" s="232">
        <v>0.16166011104856032</v>
      </c>
      <c r="O104" s="139"/>
      <c r="P104" s="240">
        <f t="shared" ref="P104:P111" si="20">IF(O104="",L104*N104,L104*O104)</f>
        <v>0</v>
      </c>
      <c r="Q104" s="172"/>
      <c r="R104" s="237">
        <v>578</v>
      </c>
      <c r="S104" s="650" t="str">
        <f>IF(R104="","",VLOOKUP(R104,マージン!$K$6:$L$113,2,0))</f>
        <v>運輸附帯サービス</v>
      </c>
      <c r="T104" s="201"/>
      <c r="U104" s="677" t="s">
        <v>1102</v>
      </c>
    </row>
    <row r="105" spans="2:22">
      <c r="D105" s="705"/>
      <c r="E105" s="706"/>
      <c r="F105" s="53" t="s">
        <v>332</v>
      </c>
      <c r="G105" s="224">
        <f>マージン!HX7/2</f>
        <v>798.2489592535976</v>
      </c>
      <c r="H105" s="224"/>
      <c r="I105" s="118" t="b">
        <v>0</v>
      </c>
      <c r="J105" s="660"/>
      <c r="K105" s="224">
        <f t="shared" si="18"/>
        <v>0</v>
      </c>
      <c r="L105" s="224">
        <f t="shared" si="19"/>
        <v>0</v>
      </c>
      <c r="N105" s="231">
        <v>1</v>
      </c>
      <c r="O105" s="138"/>
      <c r="P105" s="224">
        <f t="shared" si="20"/>
        <v>0</v>
      </c>
      <c r="Q105" s="172"/>
      <c r="R105" s="237">
        <v>571</v>
      </c>
      <c r="S105" s="650" t="str">
        <f>IF(R105="","",VLOOKUP(R105,マージン!$K$6:$L$113,2,0))</f>
        <v>鉄道輸送</v>
      </c>
      <c r="T105" s="201"/>
      <c r="U105" s="678"/>
    </row>
    <row r="106" spans="2:22">
      <c r="D106" s="705"/>
      <c r="E106" s="706"/>
      <c r="F106" s="53" t="s">
        <v>1117</v>
      </c>
      <c r="G106" s="224">
        <f>マージン!HX8/2</f>
        <v>257.64468202192359</v>
      </c>
      <c r="H106" s="224"/>
      <c r="I106" s="118" t="b">
        <v>0</v>
      </c>
      <c r="J106" s="660"/>
      <c r="K106" s="224">
        <f t="shared" si="18"/>
        <v>0</v>
      </c>
      <c r="L106" s="224">
        <f t="shared" si="19"/>
        <v>0</v>
      </c>
      <c r="N106" s="231">
        <v>1</v>
      </c>
      <c r="O106" s="138"/>
      <c r="P106" s="224">
        <f t="shared" si="20"/>
        <v>0</v>
      </c>
      <c r="Q106" s="172"/>
      <c r="R106" s="237">
        <v>571</v>
      </c>
      <c r="S106" s="650" t="str">
        <f>IF(R106="","",VLOOKUP(R106,マージン!$K$6:$L$113,2,0))</f>
        <v>鉄道輸送</v>
      </c>
      <c r="T106" s="201"/>
      <c r="U106" s="678"/>
    </row>
    <row r="107" spans="2:22">
      <c r="D107" s="705"/>
      <c r="E107" s="706"/>
      <c r="F107" s="53" t="s">
        <v>805</v>
      </c>
      <c r="G107" s="224">
        <f>マージン!HX9/2</f>
        <v>141.16908952088255</v>
      </c>
      <c r="H107" s="224"/>
      <c r="I107" s="118" t="b">
        <v>0</v>
      </c>
      <c r="J107" s="660"/>
      <c r="K107" s="224">
        <f t="shared" si="18"/>
        <v>0</v>
      </c>
      <c r="L107" s="224">
        <f t="shared" si="19"/>
        <v>0</v>
      </c>
      <c r="N107" s="231">
        <v>1</v>
      </c>
      <c r="O107" s="138"/>
      <c r="P107" s="224">
        <f t="shared" si="20"/>
        <v>0</v>
      </c>
      <c r="Q107" s="172"/>
      <c r="R107" s="237">
        <v>572</v>
      </c>
      <c r="S107" s="650" t="str">
        <f>IF(R107="","",VLOOKUP(R107,マージン!$K$6:$L$113,2,0))</f>
        <v>道路輸送（自家輸送を除く。）</v>
      </c>
      <c r="T107" s="201"/>
      <c r="U107" s="678"/>
    </row>
    <row r="108" spans="2:22">
      <c r="D108" s="705"/>
      <c r="E108" s="706"/>
      <c r="F108" s="53" t="s">
        <v>806</v>
      </c>
      <c r="G108" s="224">
        <f>マージン!HX10/2</f>
        <v>70.523526038235815</v>
      </c>
      <c r="H108" s="224"/>
      <c r="I108" s="118" t="b">
        <v>0</v>
      </c>
      <c r="J108" s="660"/>
      <c r="K108" s="224">
        <f t="shared" si="18"/>
        <v>0</v>
      </c>
      <c r="L108" s="224">
        <f t="shared" si="19"/>
        <v>0</v>
      </c>
      <c r="N108" s="231">
        <v>1</v>
      </c>
      <c r="O108" s="138"/>
      <c r="P108" s="224">
        <f t="shared" si="20"/>
        <v>0</v>
      </c>
      <c r="Q108" s="172"/>
      <c r="R108" s="237">
        <v>572</v>
      </c>
      <c r="S108" s="650" t="str">
        <f>IF(R108="","",VLOOKUP(R108,マージン!$K$6:$L$113,2,0))</f>
        <v>道路輸送（自家輸送を除く。）</v>
      </c>
      <c r="T108" s="201"/>
      <c r="U108" s="678"/>
    </row>
    <row r="109" spans="2:22">
      <c r="D109" s="705"/>
      <c r="E109" s="706"/>
      <c r="F109" s="53" t="s">
        <v>1118</v>
      </c>
      <c r="G109" s="224">
        <f>マージン!HX11/2</f>
        <v>202.54971768980425</v>
      </c>
      <c r="H109" s="224"/>
      <c r="I109" s="118" t="b">
        <v>0</v>
      </c>
      <c r="J109" s="660"/>
      <c r="K109" s="224">
        <f t="shared" si="18"/>
        <v>0</v>
      </c>
      <c r="L109" s="224">
        <f t="shared" si="19"/>
        <v>0</v>
      </c>
      <c r="N109" s="231">
        <v>1</v>
      </c>
      <c r="O109" s="138"/>
      <c r="P109" s="224">
        <f t="shared" si="20"/>
        <v>0</v>
      </c>
      <c r="Q109" s="172"/>
      <c r="R109" s="237">
        <v>661</v>
      </c>
      <c r="S109" s="650" t="str">
        <f>IF(R109="","",VLOOKUP(R109,マージン!$K$6:$L$113,2,0))</f>
        <v>物品賃貸サービス</v>
      </c>
      <c r="T109" s="201"/>
      <c r="U109" s="678"/>
    </row>
    <row r="110" spans="2:22">
      <c r="D110" s="705"/>
      <c r="E110" s="706"/>
      <c r="F110" s="53" t="s">
        <v>1119</v>
      </c>
      <c r="G110" s="224">
        <f>マージン!HX12/2</f>
        <v>525.76936260978573</v>
      </c>
      <c r="H110" s="224"/>
      <c r="I110" s="118" t="b">
        <v>0</v>
      </c>
      <c r="J110" s="660"/>
      <c r="K110" s="224">
        <f t="shared" si="18"/>
        <v>0</v>
      </c>
      <c r="L110" s="224">
        <f t="shared" si="19"/>
        <v>0</v>
      </c>
      <c r="N110" s="231">
        <v>0</v>
      </c>
      <c r="O110" s="138"/>
      <c r="P110" s="224">
        <f t="shared" si="20"/>
        <v>0</v>
      </c>
      <c r="Q110" s="172"/>
      <c r="R110" s="237">
        <v>211</v>
      </c>
      <c r="S110" s="650" t="str">
        <f>IF(R110="","",VLOOKUP(R110,マージン!$K$6:$L$113,2,0))</f>
        <v>石油製品</v>
      </c>
      <c r="T110" s="201"/>
      <c r="U110" s="678"/>
    </row>
    <row r="111" spans="2:22">
      <c r="D111" s="707"/>
      <c r="E111" s="708"/>
      <c r="F111" s="203" t="s">
        <v>337</v>
      </c>
      <c r="G111" s="225">
        <f>マージン!HX13/2</f>
        <v>532.51648717810485</v>
      </c>
      <c r="H111" s="225"/>
      <c r="I111" s="130" t="b">
        <v>0</v>
      </c>
      <c r="J111" s="661"/>
      <c r="K111" s="224">
        <f t="shared" si="18"/>
        <v>0</v>
      </c>
      <c r="L111" s="224">
        <f t="shared" si="19"/>
        <v>0</v>
      </c>
      <c r="N111" s="231">
        <v>1</v>
      </c>
      <c r="O111" s="141"/>
      <c r="P111" s="226">
        <f t="shared" si="20"/>
        <v>0</v>
      </c>
      <c r="Q111" s="172"/>
      <c r="R111" s="235">
        <v>578</v>
      </c>
      <c r="S111" s="651" t="str">
        <f>IF(R111="","",VLOOKUP(R111,マージン!$K$6:$L$113,2,0))</f>
        <v>運輸附帯サービス</v>
      </c>
      <c r="T111" s="201"/>
      <c r="U111" s="679"/>
    </row>
    <row r="112" spans="2:22" ht="16.5" customHeight="1">
      <c r="D112" s="695" t="s">
        <v>1147</v>
      </c>
      <c r="E112" s="696"/>
      <c r="F112" s="204" t="s">
        <v>339</v>
      </c>
      <c r="G112" s="223">
        <f>マージン!HX14</f>
        <v>2923.4542376743962</v>
      </c>
      <c r="H112" s="223"/>
      <c r="I112" s="117" t="b">
        <v>0</v>
      </c>
      <c r="J112" s="117"/>
      <c r="K112" s="223">
        <f t="shared" si="18"/>
        <v>0</v>
      </c>
      <c r="L112" s="223">
        <f t="shared" ref="L112:L125" si="21">K112*$H$43*$K$43</f>
        <v>0</v>
      </c>
      <c r="N112" s="232">
        <v>1</v>
      </c>
      <c r="O112" s="139"/>
      <c r="P112" s="240">
        <f t="shared" ref="P112:P125" si="22">IF(O112="",L112*N112,L112*O112)</f>
        <v>0</v>
      </c>
      <c r="Q112" s="172"/>
      <c r="R112" s="237">
        <v>672</v>
      </c>
      <c r="S112" s="650" t="str">
        <f>IF(R112="","",VLOOKUP(R112,マージン!$K$6:$L$113,2,0))</f>
        <v>飲食サービス</v>
      </c>
      <c r="T112" s="201"/>
      <c r="U112" s="677" t="s">
        <v>1105</v>
      </c>
    </row>
    <row r="113" spans="4:21">
      <c r="D113" s="697"/>
      <c r="E113" s="698"/>
      <c r="F113" s="53" t="s">
        <v>1120</v>
      </c>
      <c r="G113" s="224">
        <f>マージン!HX15</f>
        <v>140.48137542267824</v>
      </c>
      <c r="H113" s="224"/>
      <c r="I113" s="118" t="b">
        <v>0</v>
      </c>
      <c r="J113" s="118"/>
      <c r="K113" s="224">
        <f t="shared" si="18"/>
        <v>0</v>
      </c>
      <c r="L113" s="224">
        <f t="shared" si="21"/>
        <v>0</v>
      </c>
      <c r="N113" s="231">
        <f>IF(R113="","",IF(VLOOKUP(R113,マージン!$K$6:$O$112,5,0)="",1,VLOOKUP(R113,マージン!$K$6:$O$112,5,0)))</f>
        <v>0.20747732745403624</v>
      </c>
      <c r="O113" s="138"/>
      <c r="P113" s="224">
        <f t="shared" si="22"/>
        <v>0</v>
      </c>
      <c r="Q113" s="172"/>
      <c r="R113" s="237">
        <v>11</v>
      </c>
      <c r="S113" s="650" t="str">
        <f>IF(R113="","",VLOOKUP(R113,マージン!$K$6:$L$113,2,0))</f>
        <v>耕種農業</v>
      </c>
      <c r="T113" s="201"/>
      <c r="U113" s="678"/>
    </row>
    <row r="114" spans="4:21">
      <c r="D114" s="697"/>
      <c r="E114" s="698"/>
      <c r="F114" s="53" t="s">
        <v>1121</v>
      </c>
      <c r="G114" s="224">
        <f>マージン!HX16</f>
        <v>155.65225708850804</v>
      </c>
      <c r="H114" s="224"/>
      <c r="I114" s="118" t="b">
        <v>0</v>
      </c>
      <c r="J114" s="118"/>
      <c r="K114" s="224">
        <f t="shared" si="18"/>
        <v>0</v>
      </c>
      <c r="L114" s="224">
        <f t="shared" si="21"/>
        <v>0</v>
      </c>
      <c r="N114" s="231">
        <f>IF(R114="","",IF(VLOOKUP(R114,マージン!$K$6:$O$112,5,0)="",1,VLOOKUP(R114,マージン!$K$6:$O$112,5,0)))</f>
        <v>7.7309913422529868E-3</v>
      </c>
      <c r="O114" s="138"/>
      <c r="P114" s="224">
        <f t="shared" si="22"/>
        <v>0</v>
      </c>
      <c r="Q114" s="172"/>
      <c r="R114" s="237">
        <v>17</v>
      </c>
      <c r="S114" s="650" t="str">
        <f>IF(R114="","",VLOOKUP(R114,マージン!$K$6:$L$113,2,0))</f>
        <v>漁業</v>
      </c>
      <c r="T114" s="201"/>
      <c r="U114" s="678"/>
    </row>
    <row r="115" spans="4:21">
      <c r="D115" s="697"/>
      <c r="E115" s="698"/>
      <c r="F115" s="53" t="s">
        <v>334</v>
      </c>
      <c r="G115" s="224">
        <f>マージン!HX17</f>
        <v>540.49084584773755</v>
      </c>
      <c r="H115" s="224"/>
      <c r="I115" s="118" t="b">
        <v>0</v>
      </c>
      <c r="J115" s="118"/>
      <c r="K115" s="224">
        <f t="shared" si="18"/>
        <v>0</v>
      </c>
      <c r="L115" s="224">
        <f t="shared" si="21"/>
        <v>0</v>
      </c>
      <c r="N115" s="231">
        <f>IF(R115="","",IF(VLOOKUP(R115,マージン!$K$6:$O$112,5,0)="",1,VLOOKUP(R115,マージン!$K$6:$O$112,5,0)))</f>
        <v>0.16172582167787222</v>
      </c>
      <c r="O115" s="138"/>
      <c r="P115" s="224">
        <f t="shared" si="22"/>
        <v>0</v>
      </c>
      <c r="Q115" s="172"/>
      <c r="R115" s="237">
        <v>111</v>
      </c>
      <c r="S115" s="650" t="str">
        <f>IF(R115="","",VLOOKUP(R115,マージン!$K$6:$L$113,2,0))</f>
        <v>食料品</v>
      </c>
      <c r="T115" s="201"/>
      <c r="U115" s="678"/>
    </row>
    <row r="116" spans="4:21">
      <c r="D116" s="697"/>
      <c r="E116" s="698"/>
      <c r="F116" s="53" t="s">
        <v>340</v>
      </c>
      <c r="G116" s="224">
        <f>マージン!HX18</f>
        <v>158.64231447837585</v>
      </c>
      <c r="H116" s="224"/>
      <c r="I116" s="118" t="b">
        <v>0</v>
      </c>
      <c r="J116" s="118"/>
      <c r="K116" s="224">
        <f t="shared" si="18"/>
        <v>0</v>
      </c>
      <c r="L116" s="224">
        <f t="shared" si="21"/>
        <v>0</v>
      </c>
      <c r="N116" s="231">
        <f>IF(R116="","",IF(VLOOKUP(R116,マージン!$K$6:$O$112,5,0)="",1,VLOOKUP(R116,マージン!$K$6:$O$112,5,0)))</f>
        <v>8.7306647395417172E-2</v>
      </c>
      <c r="O116" s="138"/>
      <c r="P116" s="224">
        <f t="shared" si="22"/>
        <v>0</v>
      </c>
      <c r="Q116" s="172"/>
      <c r="R116" s="237">
        <v>112</v>
      </c>
      <c r="S116" s="650" t="str">
        <f>IF(R116="","",VLOOKUP(R116,マージン!$K$6:$L$113,2,0))</f>
        <v>飲料</v>
      </c>
      <c r="T116" s="201"/>
      <c r="U116" s="678"/>
    </row>
    <row r="117" spans="4:21">
      <c r="D117" s="697"/>
      <c r="E117" s="698"/>
      <c r="F117" s="53" t="s">
        <v>1146</v>
      </c>
      <c r="G117" s="224">
        <f>マージン!HX19</f>
        <v>218.81211089195361</v>
      </c>
      <c r="H117" s="224"/>
      <c r="I117" s="118" t="b">
        <v>0</v>
      </c>
      <c r="J117" s="118"/>
      <c r="K117" s="224">
        <f t="shared" si="18"/>
        <v>0</v>
      </c>
      <c r="L117" s="224">
        <f t="shared" si="21"/>
        <v>0</v>
      </c>
      <c r="N117" s="231">
        <f>IF(R117="","",IF(VLOOKUP(R117,マージン!$K$6:$O$112,5,0)="",1,VLOOKUP(R117,マージン!$K$6:$O$112,5,0)))</f>
        <v>0.16172582167787222</v>
      </c>
      <c r="O117" s="138"/>
      <c r="P117" s="224">
        <f t="shared" si="22"/>
        <v>0</v>
      </c>
      <c r="Q117" s="172"/>
      <c r="R117" s="237">
        <v>111</v>
      </c>
      <c r="S117" s="650" t="str">
        <f>IF(R117="","",VLOOKUP(R117,マージン!$K$6:$L$113,2,0))</f>
        <v>食料品</v>
      </c>
      <c r="T117" s="201"/>
      <c r="U117" s="678"/>
    </row>
    <row r="118" spans="4:21">
      <c r="D118" s="697"/>
      <c r="E118" s="698"/>
      <c r="F118" s="53" t="s">
        <v>1123</v>
      </c>
      <c r="G118" s="224">
        <f>マージン!HX20</f>
        <v>251.84425264238121</v>
      </c>
      <c r="H118" s="224"/>
      <c r="I118" s="118" t="b">
        <v>0</v>
      </c>
      <c r="J118" s="118"/>
      <c r="K118" s="224">
        <f t="shared" si="18"/>
        <v>0</v>
      </c>
      <c r="L118" s="224">
        <f t="shared" si="21"/>
        <v>0</v>
      </c>
      <c r="N118" s="231">
        <f>IF(R118="","",IF(VLOOKUP(R118,マージン!$K$6:$O$112,5,0)="",1,VLOOKUP(R118,マージン!$K$6:$O$112,5,0)))</f>
        <v>4.6970078779296598E-2</v>
      </c>
      <c r="O118" s="138"/>
      <c r="P118" s="224">
        <f t="shared" si="22"/>
        <v>0</v>
      </c>
      <c r="Q118" s="172"/>
      <c r="R118" s="237">
        <v>152</v>
      </c>
      <c r="S118" s="650" t="str">
        <f>IF(R118="","",VLOOKUP(R118,マージン!$K$6:$L$113,2,0))</f>
        <v>衣服・その他の繊維既製品</v>
      </c>
      <c r="T118" s="201"/>
      <c r="U118" s="678"/>
    </row>
    <row r="119" spans="4:21">
      <c r="D119" s="697"/>
      <c r="E119" s="698"/>
      <c r="F119" s="53" t="s">
        <v>1124</v>
      </c>
      <c r="G119" s="224">
        <f>マージン!HX21</f>
        <v>72.744818429862022</v>
      </c>
      <c r="H119" s="224"/>
      <c r="I119" s="118" t="b">
        <v>0</v>
      </c>
      <c r="J119" s="118"/>
      <c r="K119" s="224">
        <f t="shared" si="18"/>
        <v>0</v>
      </c>
      <c r="L119" s="224">
        <f t="shared" si="21"/>
        <v>0</v>
      </c>
      <c r="N119" s="231">
        <f>IF(R119="","",IF(VLOOKUP(R119,マージン!$K$6:$O$112,5,0)="",1,VLOOKUP(R119,マージン!$K$6:$O$112,5,0)))</f>
        <v>3.7663124743537314E-2</v>
      </c>
      <c r="O119" s="138"/>
      <c r="P119" s="224">
        <f t="shared" si="22"/>
        <v>0</v>
      </c>
      <c r="Q119" s="172"/>
      <c r="R119" s="237">
        <v>231</v>
      </c>
      <c r="S119" s="650" t="str">
        <f>IF(R119="","",VLOOKUP(R119,マージン!$K$6:$L$113,2,0))</f>
        <v>なめし革・革製品・毛皮</v>
      </c>
      <c r="T119" s="201"/>
      <c r="U119" s="678"/>
    </row>
    <row r="120" spans="4:21">
      <c r="D120" s="697"/>
      <c r="E120" s="698"/>
      <c r="F120" s="53" t="s">
        <v>346</v>
      </c>
      <c r="G120" s="224">
        <f>マージン!HX22</f>
        <v>22.52466492928831</v>
      </c>
      <c r="H120" s="224"/>
      <c r="I120" s="118" t="b">
        <v>0</v>
      </c>
      <c r="J120" s="118"/>
      <c r="K120" s="224">
        <f t="shared" si="18"/>
        <v>0</v>
      </c>
      <c r="L120" s="224">
        <f t="shared" si="21"/>
        <v>0</v>
      </c>
      <c r="N120" s="231">
        <f>IF(R120="","",IF(VLOOKUP(R120,マージン!$K$6:$O$112,5,0)="",1,VLOOKUP(R120,マージン!$K$6:$O$112,5,0)))</f>
        <v>2.2099058612145984E-2</v>
      </c>
      <c r="O120" s="138"/>
      <c r="P120" s="224">
        <f t="shared" si="22"/>
        <v>0</v>
      </c>
      <c r="Q120" s="172"/>
      <c r="R120" s="237">
        <v>253</v>
      </c>
      <c r="S120" s="650" t="str">
        <f>IF(R120="","",VLOOKUP(R120,マージン!$K$6:$L$113,2,0))</f>
        <v>陶磁器</v>
      </c>
      <c r="T120" s="201"/>
      <c r="U120" s="678"/>
    </row>
    <row r="121" spans="4:21">
      <c r="D121" s="697"/>
      <c r="E121" s="698"/>
      <c r="F121" s="53" t="s">
        <v>1125</v>
      </c>
      <c r="G121" s="224">
        <f>マージン!HX23</f>
        <v>16.678451432229437</v>
      </c>
      <c r="H121" s="224"/>
      <c r="I121" s="118" t="b">
        <v>0</v>
      </c>
      <c r="J121" s="118"/>
      <c r="K121" s="224">
        <f t="shared" si="18"/>
        <v>0</v>
      </c>
      <c r="L121" s="224">
        <f t="shared" si="21"/>
        <v>0</v>
      </c>
      <c r="N121" s="231">
        <f>IF(R121="","",IF(VLOOKUP(R121,マージン!$K$6:$O$112,5,0)="",1,VLOOKUP(R121,マージン!$K$6:$O$112,5,0)))</f>
        <v>0.10258792891068298</v>
      </c>
      <c r="O121" s="138"/>
      <c r="P121" s="224">
        <f t="shared" si="22"/>
        <v>0</v>
      </c>
      <c r="Q121" s="172"/>
      <c r="R121" s="237">
        <v>251</v>
      </c>
      <c r="S121" s="650" t="str">
        <f>IF(R121="","",VLOOKUP(R121,マージン!$K$6:$L$113,2,0))</f>
        <v>ガラス・ガラス製品</v>
      </c>
      <c r="T121" s="201"/>
      <c r="U121" s="678"/>
    </row>
    <row r="122" spans="4:21">
      <c r="D122" s="697"/>
      <c r="E122" s="698"/>
      <c r="F122" s="53" t="s">
        <v>517</v>
      </c>
      <c r="G122" s="224">
        <f>マージン!HX24</f>
        <v>10.888723568169393</v>
      </c>
      <c r="H122" s="224"/>
      <c r="I122" s="118" t="b">
        <v>0</v>
      </c>
      <c r="J122" s="118"/>
      <c r="K122" s="224">
        <f t="shared" si="18"/>
        <v>0</v>
      </c>
      <c r="L122" s="224">
        <f t="shared" si="21"/>
        <v>0</v>
      </c>
      <c r="N122" s="231">
        <f>IF(R122="","",IF(VLOOKUP(R122,マージン!$K$6:$O$112,5,0)="",1,VLOOKUP(R122,マージン!$K$6:$O$112,5,0)))</f>
        <v>0.22317637332365367</v>
      </c>
      <c r="O122" s="138"/>
      <c r="P122" s="224">
        <f t="shared" si="22"/>
        <v>0</v>
      </c>
      <c r="Q122" s="172"/>
      <c r="R122" s="237">
        <v>207</v>
      </c>
      <c r="S122" s="650" t="str">
        <f>IF(R122="","",VLOOKUP(R122,マージン!$K$6:$L$113,2,0))</f>
        <v>医薬品</v>
      </c>
      <c r="T122" s="201"/>
      <c r="U122" s="678"/>
    </row>
    <row r="123" spans="4:21">
      <c r="D123" s="697"/>
      <c r="E123" s="698"/>
      <c r="F123" s="53" t="s">
        <v>1126</v>
      </c>
      <c r="G123" s="224">
        <f>マージン!HX25</f>
        <v>29.791992673226041</v>
      </c>
      <c r="H123" s="224"/>
      <c r="I123" s="118" t="b">
        <v>0</v>
      </c>
      <c r="J123" s="118"/>
      <c r="K123" s="224">
        <f t="shared" si="18"/>
        <v>0</v>
      </c>
      <c r="L123" s="224">
        <f t="shared" si="21"/>
        <v>0</v>
      </c>
      <c r="N123" s="231">
        <f>IF(R123="","",IF(VLOOKUP(R123,マージン!$K$6:$O$112,5,0)="",1,VLOOKUP(R123,マージン!$K$6:$O$112,5,0)))</f>
        <v>0.1623650465941413</v>
      </c>
      <c r="O123" s="138"/>
      <c r="P123" s="224">
        <f t="shared" si="22"/>
        <v>0</v>
      </c>
      <c r="Q123" s="172"/>
      <c r="R123" s="237">
        <v>208</v>
      </c>
      <c r="S123" s="650" t="str">
        <f>IF(R123="","",VLOOKUP(R123,マージン!$K$6:$L$113,2,0))</f>
        <v>化学最終製品（医薬品を除く。）</v>
      </c>
      <c r="T123" s="201"/>
      <c r="U123" s="678"/>
    </row>
    <row r="124" spans="4:21">
      <c r="D124" s="697"/>
      <c r="E124" s="698"/>
      <c r="F124" s="53" t="s">
        <v>1127</v>
      </c>
      <c r="G124" s="224">
        <f>マージン!HX26</f>
        <v>1.8025633471972329</v>
      </c>
      <c r="H124" s="224"/>
      <c r="I124" s="118" t="b">
        <v>0</v>
      </c>
      <c r="J124" s="118"/>
      <c r="K124" s="224">
        <f t="shared" si="18"/>
        <v>0</v>
      </c>
      <c r="L124" s="224">
        <f t="shared" si="21"/>
        <v>0</v>
      </c>
      <c r="N124" s="231">
        <f>IF(R124="","",IF(VLOOKUP(R124,マージン!$K$6:$O$112,5,0)="",1,VLOOKUP(R124,マージン!$K$6:$O$112,5,0)))</f>
        <v>0.1623650465941413</v>
      </c>
      <c r="O124" s="138"/>
      <c r="P124" s="224">
        <f t="shared" si="22"/>
        <v>0</v>
      </c>
      <c r="Q124" s="172"/>
      <c r="R124" s="237">
        <v>208</v>
      </c>
      <c r="S124" s="650" t="str">
        <f>IF(R124="","",VLOOKUP(R124,マージン!$K$6:$L$113,2,0))</f>
        <v>化学最終製品（医薬品を除く。）</v>
      </c>
      <c r="T124" s="201"/>
      <c r="U124" s="678"/>
    </row>
    <row r="125" spans="4:21">
      <c r="D125" s="697"/>
      <c r="E125" s="698"/>
      <c r="F125" s="612" t="s">
        <v>1128</v>
      </c>
      <c r="G125" s="225">
        <f>マージン!HX27</f>
        <v>1160.4001207911319</v>
      </c>
      <c r="H125" s="225"/>
      <c r="I125" s="130" t="b">
        <v>0</v>
      </c>
      <c r="J125" s="130"/>
      <c r="K125" s="224">
        <f t="shared" si="18"/>
        <v>0</v>
      </c>
      <c r="L125" s="224">
        <f t="shared" si="21"/>
        <v>0</v>
      </c>
      <c r="N125" s="231">
        <f>IF(R125="","",IF(VLOOKUP(R125,マージン!$K$6:$O$112,5,0)="",1,VLOOKUP(R125,マージン!$K$6:$O$112,5,0)))</f>
        <v>0.11029598470711587</v>
      </c>
      <c r="O125" s="141"/>
      <c r="P125" s="224">
        <f t="shared" si="22"/>
        <v>0</v>
      </c>
      <c r="Q125" s="172"/>
      <c r="R125" s="615">
        <v>391</v>
      </c>
      <c r="S125" s="650" t="str">
        <f>IF(R125="","",VLOOKUP(R125,マージン!$K$6:$L$113,2,0))</f>
        <v>その他の製造工業製品</v>
      </c>
      <c r="T125" s="201"/>
      <c r="U125" s="679"/>
    </row>
    <row r="126" spans="4:21">
      <c r="D126" s="686" t="s">
        <v>416</v>
      </c>
      <c r="E126" s="688"/>
      <c r="F126" s="199" t="s">
        <v>414</v>
      </c>
      <c r="G126" s="200" t="s">
        <v>343</v>
      </c>
      <c r="H126" s="686" t="s">
        <v>349</v>
      </c>
      <c r="I126" s="687"/>
      <c r="J126" s="688"/>
      <c r="K126" s="200" t="s">
        <v>434</v>
      </c>
      <c r="L126" s="215" t="s">
        <v>353</v>
      </c>
      <c r="M126" s="83"/>
      <c r="N126" s="200" t="s">
        <v>350</v>
      </c>
      <c r="O126" s="215" t="s">
        <v>438</v>
      </c>
      <c r="P126" s="208" t="s">
        <v>422</v>
      </c>
      <c r="Q126" s="172"/>
      <c r="R126" s="208" t="s">
        <v>360</v>
      </c>
      <c r="S126" s="219" t="s">
        <v>63</v>
      </c>
      <c r="T126" s="201"/>
      <c r="U126" s="176" t="s">
        <v>347</v>
      </c>
    </row>
    <row r="127" spans="4:21">
      <c r="D127" s="748" t="s">
        <v>1148</v>
      </c>
      <c r="E127" s="749"/>
      <c r="F127" s="202" t="s">
        <v>1129</v>
      </c>
      <c r="G127" s="223">
        <f>マージン!HX28</f>
        <v>191.27880606366386</v>
      </c>
      <c r="H127" s="223"/>
      <c r="I127" s="117" t="b">
        <v>0</v>
      </c>
      <c r="J127" s="117"/>
      <c r="K127" s="223">
        <f t="shared" ref="K127" si="23">IF(J127="",IF(I127=TRUE,G127,0),J127)</f>
        <v>0</v>
      </c>
      <c r="L127" s="223">
        <f t="shared" ref="L127" si="24">K127*$H$43*$K$43</f>
        <v>0</v>
      </c>
      <c r="M127" s="646"/>
      <c r="N127" s="232">
        <v>1</v>
      </c>
      <c r="O127" s="139"/>
      <c r="P127" s="240">
        <f t="shared" ref="P127" si="25">IF(O127="",L127*N127,L127*O127)</f>
        <v>0</v>
      </c>
      <c r="Q127" s="647"/>
      <c r="R127" s="627">
        <v>673</v>
      </c>
      <c r="S127" s="650" t="str">
        <f>IF(R127="","",VLOOKUP(R127,マージン!$K$6:$L$113,2,0))</f>
        <v>洗濯・理容・美容・浴場業</v>
      </c>
      <c r="T127" s="201"/>
      <c r="U127" s="677" t="s">
        <v>1150</v>
      </c>
    </row>
    <row r="128" spans="4:21" ht="13.5" customHeight="1">
      <c r="D128" s="750"/>
      <c r="E128" s="749"/>
      <c r="F128" s="53" t="s">
        <v>1130</v>
      </c>
      <c r="G128" s="224">
        <f>マージン!HX29</f>
        <v>337.58832114855909</v>
      </c>
      <c r="H128" s="224"/>
      <c r="I128" s="118" t="b">
        <v>0</v>
      </c>
      <c r="J128" s="118"/>
      <c r="K128" s="224">
        <f t="shared" si="18"/>
        <v>0</v>
      </c>
      <c r="L128" s="224">
        <f t="shared" ref="L128:L143" si="26">K128*$H$43*$K$43</f>
        <v>0</v>
      </c>
      <c r="M128" s="642"/>
      <c r="N128" s="231">
        <v>1</v>
      </c>
      <c r="O128" s="138"/>
      <c r="P128" s="224">
        <f t="shared" ref="P128:P133" si="27">IF(O128="",L128*N128,L128*O128)</f>
        <v>0</v>
      </c>
      <c r="Q128" s="643"/>
      <c r="R128" s="635">
        <v>674</v>
      </c>
      <c r="S128" s="652" t="str">
        <f>IF(R128="","",VLOOKUP(R128,マージン!$K$6:$L$113,2,0))</f>
        <v>娯楽サービス</v>
      </c>
      <c r="T128" s="201"/>
      <c r="U128" s="678"/>
    </row>
    <row r="129" spans="4:21">
      <c r="D129" s="750"/>
      <c r="E129" s="749"/>
      <c r="F129" s="204" t="s">
        <v>1131</v>
      </c>
      <c r="G129" s="240">
        <f>マージン!HX30</f>
        <v>136.48135004505781</v>
      </c>
      <c r="H129" s="240"/>
      <c r="I129" s="132" t="b">
        <v>0</v>
      </c>
      <c r="J129" s="132"/>
      <c r="K129" s="240">
        <f t="shared" si="18"/>
        <v>0</v>
      </c>
      <c r="L129" s="240">
        <f t="shared" si="26"/>
        <v>0</v>
      </c>
      <c r="M129" s="6"/>
      <c r="N129" s="241">
        <v>1</v>
      </c>
      <c r="O129" s="137"/>
      <c r="P129" s="240">
        <f t="shared" si="27"/>
        <v>0</v>
      </c>
      <c r="Q129" s="184"/>
      <c r="R129" s="237">
        <v>631</v>
      </c>
      <c r="S129" s="650" t="str">
        <f>IF(R129="","",VLOOKUP(R129,マージン!$K$6:$L$113,2,0))</f>
        <v>教育</v>
      </c>
      <c r="T129" s="201"/>
      <c r="U129" s="678"/>
    </row>
    <row r="130" spans="4:21">
      <c r="D130" s="750"/>
      <c r="E130" s="749"/>
      <c r="F130" s="54" t="s">
        <v>1132</v>
      </c>
      <c r="G130" s="224">
        <f>マージン!HX31</f>
        <v>37.685931424491471</v>
      </c>
      <c r="H130" s="224"/>
      <c r="I130" s="118" t="b">
        <v>0</v>
      </c>
      <c r="J130" s="118"/>
      <c r="K130" s="224">
        <f t="shared" si="18"/>
        <v>0</v>
      </c>
      <c r="L130" s="224">
        <f t="shared" si="26"/>
        <v>0</v>
      </c>
      <c r="N130" s="231">
        <v>1</v>
      </c>
      <c r="O130" s="138"/>
      <c r="P130" s="224">
        <f t="shared" si="27"/>
        <v>0</v>
      </c>
      <c r="Q130" s="172"/>
      <c r="R130" s="237">
        <v>674</v>
      </c>
      <c r="S130" s="650" t="str">
        <f>IF(R130="","",VLOOKUP(R130,マージン!$K$6:$L$113,2,0))</f>
        <v>娯楽サービス</v>
      </c>
      <c r="T130" s="201"/>
      <c r="U130" s="678"/>
    </row>
    <row r="131" spans="4:21">
      <c r="D131" s="750"/>
      <c r="E131" s="749"/>
      <c r="F131" s="54" t="s">
        <v>1133</v>
      </c>
      <c r="G131" s="224">
        <f>マージン!HX32</f>
        <v>91.253532992304912</v>
      </c>
      <c r="H131" s="224"/>
      <c r="I131" s="118" t="b">
        <v>0</v>
      </c>
      <c r="J131" s="118"/>
      <c r="K131" s="224">
        <f t="shared" si="18"/>
        <v>0</v>
      </c>
      <c r="L131" s="224">
        <f t="shared" si="26"/>
        <v>0</v>
      </c>
      <c r="N131" s="231">
        <v>1</v>
      </c>
      <c r="O131" s="138"/>
      <c r="P131" s="224">
        <f t="shared" si="27"/>
        <v>0</v>
      </c>
      <c r="Q131" s="172"/>
      <c r="R131" s="615">
        <v>674</v>
      </c>
      <c r="S131" s="650" t="str">
        <f>IF(R131="","",VLOOKUP(R131,マージン!$K$6:$L$113,2,0))</f>
        <v>娯楽サービス</v>
      </c>
      <c r="T131" s="201"/>
      <c r="U131" s="678"/>
    </row>
    <row r="132" spans="4:21">
      <c r="D132" s="750"/>
      <c r="E132" s="749"/>
      <c r="F132" s="216" t="s">
        <v>1134</v>
      </c>
      <c r="G132" s="225">
        <f>マージン!HX33</f>
        <v>19.634330583142322</v>
      </c>
      <c r="H132" s="225"/>
      <c r="I132" s="130" t="b">
        <v>0</v>
      </c>
      <c r="J132" s="130"/>
      <c r="K132" s="225">
        <f t="shared" si="18"/>
        <v>0</v>
      </c>
      <c r="L132" s="225">
        <f t="shared" si="26"/>
        <v>0</v>
      </c>
      <c r="M132" s="5"/>
      <c r="N132" s="249">
        <v>1</v>
      </c>
      <c r="O132" s="141"/>
      <c r="P132" s="225">
        <f t="shared" si="27"/>
        <v>0</v>
      </c>
      <c r="Q132" s="193"/>
      <c r="R132" s="640">
        <v>674</v>
      </c>
      <c r="S132" s="653" t="str">
        <f>IF(R132="","",VLOOKUP(R132,マージン!$K$6:$L$113,2,0))</f>
        <v>娯楽サービス</v>
      </c>
      <c r="T132" s="201"/>
      <c r="U132" s="678"/>
    </row>
    <row r="133" spans="4:21">
      <c r="D133" s="750"/>
      <c r="E133" s="749"/>
      <c r="F133" s="54" t="s">
        <v>1135</v>
      </c>
      <c r="G133" s="224">
        <f>マージン!HX34</f>
        <v>110.73195407566104</v>
      </c>
      <c r="H133" s="224"/>
      <c r="I133" s="118" t="b">
        <v>0</v>
      </c>
      <c r="J133" s="118"/>
      <c r="K133" s="224">
        <f t="shared" si="18"/>
        <v>0</v>
      </c>
      <c r="L133" s="224">
        <f t="shared" si="26"/>
        <v>0</v>
      </c>
      <c r="M133" s="642"/>
      <c r="N133" s="231">
        <v>1</v>
      </c>
      <c r="O133" s="138"/>
      <c r="P133" s="224">
        <f t="shared" si="27"/>
        <v>0</v>
      </c>
      <c r="Q133" s="643"/>
      <c r="R133" s="635">
        <v>674</v>
      </c>
      <c r="S133" s="652" t="str">
        <f>IF(R133="","",VLOOKUP(R133,マージン!$K$6:$L$113,2,0))</f>
        <v>娯楽サービス</v>
      </c>
      <c r="T133" s="201"/>
      <c r="U133" s="678"/>
    </row>
    <row r="134" spans="4:21" ht="16.5" customHeight="1">
      <c r="D134" s="750"/>
      <c r="E134" s="749"/>
      <c r="F134" s="54" t="s">
        <v>1136</v>
      </c>
      <c r="G134" s="224">
        <f>マージン!HX35</f>
        <v>17.695934901645696</v>
      </c>
      <c r="H134" s="224"/>
      <c r="I134" s="118" t="b">
        <v>0</v>
      </c>
      <c r="J134" s="118"/>
      <c r="K134" s="224">
        <f t="shared" si="18"/>
        <v>0</v>
      </c>
      <c r="L134" s="224">
        <f t="shared" si="26"/>
        <v>0</v>
      </c>
      <c r="M134" s="642"/>
      <c r="N134" s="231">
        <v>1</v>
      </c>
      <c r="O134" s="138"/>
      <c r="P134" s="224">
        <f t="shared" ref="P134:P144" si="28">IF(O134="",L134*N134,L134*O134)</f>
        <v>0</v>
      </c>
      <c r="Q134" s="643"/>
      <c r="R134" s="635">
        <v>659</v>
      </c>
      <c r="S134" s="652" t="str">
        <f>IF(R134="","",VLOOKUP(R134,マージン!$K$6:$L$113,2,0))</f>
        <v>他に分類されない会員制団体</v>
      </c>
      <c r="T134" s="201"/>
      <c r="U134" s="678"/>
    </row>
    <row r="135" spans="4:21">
      <c r="D135" s="750"/>
      <c r="E135" s="749"/>
      <c r="F135" s="54" t="s">
        <v>1137</v>
      </c>
      <c r="G135" s="224">
        <f>マージン!HX36</f>
        <v>34.388881949266064</v>
      </c>
      <c r="H135" s="224"/>
      <c r="I135" s="118" t="b">
        <v>0</v>
      </c>
      <c r="J135" s="118"/>
      <c r="K135" s="224">
        <f t="shared" si="18"/>
        <v>0</v>
      </c>
      <c r="L135" s="224">
        <f t="shared" si="26"/>
        <v>0</v>
      </c>
      <c r="M135" s="642"/>
      <c r="N135" s="231">
        <v>1</v>
      </c>
      <c r="O135" s="138"/>
      <c r="P135" s="224">
        <f t="shared" si="28"/>
        <v>0</v>
      </c>
      <c r="Q135" s="643"/>
      <c r="R135" s="635">
        <v>661</v>
      </c>
      <c r="S135" s="652" t="str">
        <f>IF(R135="","",VLOOKUP(R135,マージン!$K$6:$L$113,2,0))</f>
        <v>物品賃貸サービス</v>
      </c>
      <c r="T135" s="201"/>
      <c r="U135" s="678"/>
    </row>
    <row r="136" spans="4:21">
      <c r="D136" s="750"/>
      <c r="E136" s="749"/>
      <c r="F136" s="54" t="s">
        <v>1138</v>
      </c>
      <c r="G136" s="224">
        <f>マージン!HX37</f>
        <v>21.355200839168774</v>
      </c>
      <c r="H136" s="224"/>
      <c r="I136" s="118" t="b">
        <v>0</v>
      </c>
      <c r="J136" s="118"/>
      <c r="K136" s="224">
        <f t="shared" ref="K136" si="29">IF(J136="",IF(I136=TRUE,G136,0),J136)</f>
        <v>0</v>
      </c>
      <c r="L136" s="224">
        <f t="shared" si="26"/>
        <v>0</v>
      </c>
      <c r="M136" s="642"/>
      <c r="N136" s="231">
        <v>1</v>
      </c>
      <c r="O136" s="138"/>
      <c r="P136" s="224">
        <f t="shared" ref="P136" si="30">IF(O136="",L136*N136,L136*O136)</f>
        <v>0</v>
      </c>
      <c r="Q136" s="643"/>
      <c r="R136" s="635">
        <v>674</v>
      </c>
      <c r="S136" s="652" t="str">
        <f>IF(R136="","",VLOOKUP(R136,マージン!$K$6:$L$113,2,0))</f>
        <v>娯楽サービス</v>
      </c>
      <c r="T136" s="201"/>
      <c r="U136" s="678"/>
    </row>
    <row r="137" spans="4:21">
      <c r="D137" s="750"/>
      <c r="E137" s="749"/>
      <c r="F137" s="54" t="s">
        <v>1139</v>
      </c>
      <c r="G137" s="224">
        <f>マージン!HX38</f>
        <v>32.390807675981328</v>
      </c>
      <c r="H137" s="224"/>
      <c r="I137" s="118" t="b">
        <v>0</v>
      </c>
      <c r="J137" s="118"/>
      <c r="K137" s="224">
        <f t="shared" si="18"/>
        <v>0</v>
      </c>
      <c r="L137" s="224">
        <f t="shared" si="26"/>
        <v>0</v>
      </c>
      <c r="M137" s="642"/>
      <c r="N137" s="231">
        <v>1</v>
      </c>
      <c r="O137" s="138"/>
      <c r="P137" s="224">
        <f t="shared" si="28"/>
        <v>0</v>
      </c>
      <c r="Q137" s="643"/>
      <c r="R137" s="635">
        <v>679</v>
      </c>
      <c r="S137" s="652" t="str">
        <f>IF(R137="","",VLOOKUP(R137,マージン!$K$6:$L$113,2,0))</f>
        <v>その他の対個人サービス</v>
      </c>
      <c r="T137" s="201"/>
      <c r="U137" s="678"/>
    </row>
    <row r="138" spans="4:21">
      <c r="D138" s="750"/>
      <c r="E138" s="749"/>
      <c r="F138" s="54" t="s">
        <v>1140</v>
      </c>
      <c r="G138" s="224">
        <f>マージン!HX39</f>
        <v>41.838428787003096</v>
      </c>
      <c r="H138" s="224"/>
      <c r="I138" s="118" t="b">
        <v>0</v>
      </c>
      <c r="J138" s="118"/>
      <c r="K138" s="224">
        <f t="shared" si="18"/>
        <v>0</v>
      </c>
      <c r="L138" s="224">
        <f t="shared" si="26"/>
        <v>0</v>
      </c>
      <c r="M138" s="642"/>
      <c r="N138" s="231">
        <v>1</v>
      </c>
      <c r="O138" s="138"/>
      <c r="P138" s="224">
        <f t="shared" si="28"/>
        <v>0</v>
      </c>
      <c r="Q138" s="643"/>
      <c r="R138" s="635">
        <v>641</v>
      </c>
      <c r="S138" s="652" t="str">
        <f>IF(R138="","",VLOOKUP(R138,マージン!$K$6:$L$113,2,0))</f>
        <v>医療</v>
      </c>
      <c r="T138" s="201"/>
      <c r="U138" s="678"/>
    </row>
    <row r="139" spans="4:21">
      <c r="D139" s="750"/>
      <c r="E139" s="749"/>
      <c r="F139" s="54" t="s">
        <v>1141</v>
      </c>
      <c r="G139" s="224">
        <f>マージン!HX40</f>
        <v>17.910221381585476</v>
      </c>
      <c r="H139" s="224"/>
      <c r="I139" s="118" t="b">
        <v>0</v>
      </c>
      <c r="J139" s="118"/>
      <c r="K139" s="224">
        <f t="shared" ref="K139" si="31">IF(J139="",IF(I139=TRUE,G139,0),J139)</f>
        <v>0</v>
      </c>
      <c r="L139" s="224">
        <f t="shared" ref="L139" si="32">K139*$H$43*$K$43</f>
        <v>0</v>
      </c>
      <c r="M139" s="642"/>
      <c r="N139" s="231">
        <v>1</v>
      </c>
      <c r="O139" s="138"/>
      <c r="P139" s="224">
        <f t="shared" si="28"/>
        <v>0</v>
      </c>
      <c r="Q139" s="643"/>
      <c r="R139" s="635">
        <v>679</v>
      </c>
      <c r="S139" s="652" t="str">
        <f>IF(R139="","",VLOOKUP(R139,マージン!$K$6:$L$113,2,0))</f>
        <v>その他の対個人サービス</v>
      </c>
      <c r="T139" s="201"/>
      <c r="U139" s="678"/>
    </row>
    <row r="140" spans="4:21">
      <c r="D140" s="750"/>
      <c r="E140" s="749"/>
      <c r="F140" s="217" t="s">
        <v>1142</v>
      </c>
      <c r="G140" s="226">
        <f>マージン!HX41</f>
        <v>8.730203192099399</v>
      </c>
      <c r="H140" s="226"/>
      <c r="I140" s="119" t="b">
        <v>0</v>
      </c>
      <c r="J140" s="119"/>
      <c r="K140" s="226">
        <f t="shared" si="18"/>
        <v>0</v>
      </c>
      <c r="L140" s="226">
        <f t="shared" si="26"/>
        <v>0</v>
      </c>
      <c r="M140" s="644"/>
      <c r="N140" s="239">
        <v>1</v>
      </c>
      <c r="O140" s="140"/>
      <c r="P140" s="226">
        <f t="shared" si="28"/>
        <v>0</v>
      </c>
      <c r="Q140" s="645"/>
      <c r="R140" s="235">
        <v>11</v>
      </c>
      <c r="S140" s="651" t="str">
        <f>IF(R140="","",VLOOKUP(R140,マージン!$K$6:$L$113,2,0))</f>
        <v>耕種農業</v>
      </c>
      <c r="T140" s="201"/>
      <c r="U140" s="678"/>
    </row>
    <row r="141" spans="4:21">
      <c r="D141" s="695" t="s">
        <v>1149</v>
      </c>
      <c r="E141" s="696"/>
      <c r="F141" s="641" t="s">
        <v>1143</v>
      </c>
      <c r="G141" s="240">
        <f>マージン!HX42</f>
        <v>0.61178278974044487</v>
      </c>
      <c r="H141" s="240"/>
      <c r="I141" s="132" t="b">
        <v>0</v>
      </c>
      <c r="J141" s="132"/>
      <c r="K141" s="240">
        <f t="shared" si="18"/>
        <v>0</v>
      </c>
      <c r="L141" s="240">
        <f t="shared" si="26"/>
        <v>0</v>
      </c>
      <c r="M141" s="6"/>
      <c r="N141" s="241">
        <v>1</v>
      </c>
      <c r="O141" s="137"/>
      <c r="P141" s="240">
        <f t="shared" si="28"/>
        <v>0</v>
      </c>
      <c r="Q141" s="184"/>
      <c r="R141" s="237">
        <v>579</v>
      </c>
      <c r="S141" s="650" t="str">
        <f>IF(R141="","",VLOOKUP(R141,マージン!$K$6:$L$113,2,0))</f>
        <v>郵便・信書便</v>
      </c>
      <c r="T141" s="201"/>
      <c r="U141" s="680"/>
    </row>
    <row r="142" spans="4:21" ht="13.5" customHeight="1">
      <c r="D142" s="697"/>
      <c r="E142" s="698"/>
      <c r="F142" s="54" t="s">
        <v>1144</v>
      </c>
      <c r="G142" s="224">
        <f>マージン!HX43</f>
        <v>146.35920006235361</v>
      </c>
      <c r="H142" s="224"/>
      <c r="I142" s="118" t="b">
        <v>0</v>
      </c>
      <c r="J142" s="118"/>
      <c r="K142" s="224">
        <f t="shared" si="18"/>
        <v>0</v>
      </c>
      <c r="L142" s="224">
        <f t="shared" si="26"/>
        <v>0</v>
      </c>
      <c r="N142" s="231">
        <v>1</v>
      </c>
      <c r="O142" s="138"/>
      <c r="P142" s="224">
        <f t="shared" si="28"/>
        <v>0</v>
      </c>
      <c r="Q142" s="172"/>
      <c r="R142" s="237">
        <v>572</v>
      </c>
      <c r="S142" s="650" t="str">
        <f>IF(R142="","",VLOOKUP(R142,マージン!$K$6:$L$113,2,0))</f>
        <v>道路輸送（自家輸送を除く。）</v>
      </c>
      <c r="T142" s="201"/>
      <c r="U142" s="681"/>
    </row>
    <row r="143" spans="4:21">
      <c r="D143" s="733"/>
      <c r="E143" s="734"/>
      <c r="F143" s="216" t="s">
        <v>1145</v>
      </c>
      <c r="G143" s="225">
        <f>マージン!HX44</f>
        <v>11.385634127139596</v>
      </c>
      <c r="H143" s="225"/>
      <c r="I143" s="130" t="b">
        <v>0</v>
      </c>
      <c r="J143" s="130"/>
      <c r="K143" s="225">
        <f t="shared" si="18"/>
        <v>0</v>
      </c>
      <c r="L143" s="225">
        <f t="shared" si="26"/>
        <v>0</v>
      </c>
      <c r="M143" s="5"/>
      <c r="N143" s="249">
        <v>1</v>
      </c>
      <c r="O143" s="141"/>
      <c r="P143" s="225">
        <f t="shared" si="28"/>
        <v>0</v>
      </c>
      <c r="Q143" s="193"/>
      <c r="R143" s="615">
        <v>591</v>
      </c>
      <c r="S143" s="653" t="str">
        <f>IF(R143="","",VLOOKUP(R143,マージン!$K$6:$L$113,2,0))</f>
        <v>通信</v>
      </c>
      <c r="T143" s="201"/>
      <c r="U143" s="694"/>
    </row>
    <row r="144" spans="4:21">
      <c r="D144" s="751" t="s">
        <v>333</v>
      </c>
      <c r="E144" s="752"/>
      <c r="F144" s="218" t="s">
        <v>333</v>
      </c>
      <c r="G144" s="223">
        <f>マージン!HX45</f>
        <v>5643.9260261579384</v>
      </c>
      <c r="H144" s="223"/>
      <c r="I144" s="117" t="b">
        <v>0</v>
      </c>
      <c r="J144" s="117"/>
      <c r="K144" s="223">
        <f t="shared" ref="K144" si="33">IF(J144="",IF(I144=TRUE,G144,0),J144)</f>
        <v>0</v>
      </c>
      <c r="L144" s="223">
        <f t="shared" ref="L144" si="34">K144*$H$43*$K$43</f>
        <v>0</v>
      </c>
      <c r="M144" s="648"/>
      <c r="N144" s="232">
        <v>1</v>
      </c>
      <c r="O144" s="139"/>
      <c r="P144" s="223">
        <f t="shared" si="28"/>
        <v>0</v>
      </c>
      <c r="Q144" s="649"/>
      <c r="R144" s="627">
        <v>671</v>
      </c>
      <c r="S144" s="654" t="str">
        <f>IF(R144="","",VLOOKUP(R144,マージン!$K$6:$L$113,2,0))</f>
        <v>宿泊業</v>
      </c>
      <c r="T144" s="628"/>
      <c r="U144" s="639" t="s">
        <v>354</v>
      </c>
    </row>
    <row r="145" spans="4:22">
      <c r="D145" s="686" t="s">
        <v>416</v>
      </c>
      <c r="E145" s="688"/>
      <c r="F145" s="199" t="s">
        <v>414</v>
      </c>
      <c r="G145" s="208" t="s">
        <v>343</v>
      </c>
      <c r="H145" s="686" t="s">
        <v>349</v>
      </c>
      <c r="I145" s="687"/>
      <c r="J145" s="688"/>
      <c r="K145" s="208" t="s">
        <v>434</v>
      </c>
      <c r="L145" s="219" t="s">
        <v>353</v>
      </c>
      <c r="N145" s="208" t="s">
        <v>350</v>
      </c>
      <c r="O145" s="215" t="s">
        <v>438</v>
      </c>
      <c r="P145" s="208" t="s">
        <v>422</v>
      </c>
      <c r="Q145" s="172"/>
      <c r="R145" s="208" t="s">
        <v>435</v>
      </c>
      <c r="S145" s="219" t="s">
        <v>63</v>
      </c>
      <c r="T145" s="201"/>
      <c r="U145" s="176" t="s">
        <v>347</v>
      </c>
    </row>
    <row r="146" spans="4:22">
      <c r="D146" s="695" t="s">
        <v>982</v>
      </c>
      <c r="E146" s="696"/>
      <c r="F146" s="228"/>
      <c r="G146" s="209"/>
      <c r="H146" s="209"/>
      <c r="I146" s="132"/>
      <c r="J146" s="132"/>
      <c r="K146" s="240">
        <f t="shared" ref="K146:K148" si="35">IF(J146="",0,J146)</f>
        <v>0</v>
      </c>
      <c r="L146" s="240">
        <f t="shared" ref="L146:L148" si="36">K146*$H$43*$K$43</f>
        <v>0</v>
      </c>
      <c r="M146" s="83"/>
      <c r="N146" s="241" t="str">
        <f>IF(R146="","",IF(VLOOKUP(R146,マージン!$K$6:$O$112,5,0)="",1,VLOOKUP(R146,マージン!$K$6:$O$112,5,0)))</f>
        <v/>
      </c>
      <c r="O146" s="137"/>
      <c r="P146" s="224">
        <f t="shared" ref="P146:P148" si="37">IF(R146="",0,IF(O146="",L146*N146,L146*O146))</f>
        <v>0</v>
      </c>
      <c r="Q146" s="195"/>
      <c r="R146" s="135"/>
      <c r="S146" s="650" t="str">
        <f>IF(R146="","",VLOOKUP(R146,マージン!$K$6:$L$113,2,0))</f>
        <v/>
      </c>
      <c r="T146" s="201"/>
      <c r="U146" s="677" t="s">
        <v>439</v>
      </c>
    </row>
    <row r="147" spans="4:22">
      <c r="D147" s="697"/>
      <c r="E147" s="698"/>
      <c r="F147" s="228"/>
      <c r="G147" s="209"/>
      <c r="H147" s="209"/>
      <c r="I147" s="132"/>
      <c r="J147" s="132"/>
      <c r="K147" s="240">
        <f t="shared" si="35"/>
        <v>0</v>
      </c>
      <c r="L147" s="240">
        <f t="shared" si="36"/>
        <v>0</v>
      </c>
      <c r="M147" s="83"/>
      <c r="N147" s="241" t="str">
        <f>IF(R147="","",IF(VLOOKUP(R147,マージン!$K$6:$O$112,5,0)="",1,VLOOKUP(R147,マージン!$K$6:$O$112,5,0)))</f>
        <v/>
      </c>
      <c r="O147" s="137"/>
      <c r="P147" s="224">
        <f t="shared" si="37"/>
        <v>0</v>
      </c>
      <c r="Q147" s="195"/>
      <c r="R147" s="135"/>
      <c r="S147" s="650" t="str">
        <f>IF(R147="","",VLOOKUP(R147,マージン!$K$6:$L$113,2,0))</f>
        <v/>
      </c>
      <c r="T147" s="201"/>
      <c r="U147" s="678"/>
    </row>
    <row r="148" spans="4:22">
      <c r="D148" s="697"/>
      <c r="E148" s="698"/>
      <c r="F148" s="228"/>
      <c r="G148" s="209"/>
      <c r="H148" s="209"/>
      <c r="I148" s="132"/>
      <c r="J148" s="132"/>
      <c r="K148" s="240">
        <f t="shared" si="35"/>
        <v>0</v>
      </c>
      <c r="L148" s="240">
        <f t="shared" si="36"/>
        <v>0</v>
      </c>
      <c r="M148" s="83"/>
      <c r="N148" s="241" t="str">
        <f>IF(R148="","",IF(VLOOKUP(R148,マージン!$K$6:$O$112,5,0)="",1,VLOOKUP(R148,マージン!$K$6:$O$112,5,0)))</f>
        <v/>
      </c>
      <c r="O148" s="137"/>
      <c r="P148" s="224">
        <f t="shared" si="37"/>
        <v>0</v>
      </c>
      <c r="Q148" s="195"/>
      <c r="R148" s="135"/>
      <c r="S148" s="650" t="str">
        <f>IF(R148="","",VLOOKUP(R148,マージン!$K$6:$L$113,2,0))</f>
        <v/>
      </c>
      <c r="T148" s="201"/>
      <c r="U148" s="678"/>
    </row>
    <row r="149" spans="4:22" ht="13.5" customHeight="1">
      <c r="D149" s="697"/>
      <c r="E149" s="698"/>
      <c r="F149" s="228"/>
      <c r="G149" s="209"/>
      <c r="H149" s="209"/>
      <c r="I149" s="132"/>
      <c r="J149" s="132"/>
      <c r="K149" s="240">
        <f t="shared" ref="K149:K153" si="38">IF(J149="",0,J149)</f>
        <v>0</v>
      </c>
      <c r="L149" s="240">
        <f>K149*$H$43*$K$43</f>
        <v>0</v>
      </c>
      <c r="M149" s="83"/>
      <c r="N149" s="241" t="str">
        <f>IF(R149="","",IF(VLOOKUP(R149,マージン!$K$6:$O$112,5,0)="",1,VLOOKUP(R149,マージン!$K$6:$O$112,5,0)))</f>
        <v/>
      </c>
      <c r="O149" s="137"/>
      <c r="P149" s="224">
        <f>IF(R149="",0,IF(O149="",L149*N149,L149*O149))</f>
        <v>0</v>
      </c>
      <c r="Q149" s="195"/>
      <c r="R149" s="135"/>
      <c r="S149" s="650" t="str">
        <f>IF(R149="","",VLOOKUP(R149,マージン!$K$6:$L$113,2,0))</f>
        <v/>
      </c>
      <c r="T149" s="201"/>
      <c r="U149" s="678"/>
      <c r="V149" s="4"/>
    </row>
    <row r="150" spans="4:22">
      <c r="D150" s="697"/>
      <c r="E150" s="698"/>
      <c r="F150" s="228"/>
      <c r="G150" s="210"/>
      <c r="H150" s="210"/>
      <c r="I150" s="118"/>
      <c r="J150" s="118"/>
      <c r="K150" s="224">
        <f t="shared" si="38"/>
        <v>0</v>
      </c>
      <c r="L150" s="224">
        <f>K150*$H$43*$K$43</f>
        <v>0</v>
      </c>
      <c r="M150" s="83"/>
      <c r="N150" s="231" t="str">
        <f>IF(R150="","",IF(VLOOKUP(R150,マージン!$K$6:$O$112,5,0)="",1,VLOOKUP(R150,マージン!$K$6:$O$112,5,0)))</f>
        <v/>
      </c>
      <c r="O150" s="138"/>
      <c r="P150" s="224">
        <f>IF(R150="",0,IF(O150="",L150*N150,L150*O150))</f>
        <v>0</v>
      </c>
      <c r="Q150" s="195"/>
      <c r="R150" s="135"/>
      <c r="S150" s="650" t="str">
        <f>IF(R150="","",VLOOKUP(R150,マージン!$K$6:$L$113,2,0))</f>
        <v/>
      </c>
      <c r="T150" s="201"/>
      <c r="U150" s="678"/>
      <c r="V150" s="4"/>
    </row>
    <row r="151" spans="4:22">
      <c r="D151" s="697"/>
      <c r="E151" s="698"/>
      <c r="F151" s="228"/>
      <c r="G151" s="210"/>
      <c r="H151" s="210"/>
      <c r="I151" s="118"/>
      <c r="J151" s="118"/>
      <c r="K151" s="224">
        <f t="shared" si="38"/>
        <v>0</v>
      </c>
      <c r="L151" s="224">
        <f>K151*$H$43*$K$43</f>
        <v>0</v>
      </c>
      <c r="M151" s="83"/>
      <c r="N151" s="231" t="str">
        <f>IF(R151="","",IF(VLOOKUP(R151,マージン!$K$6:$O$112,5,0)="",1,VLOOKUP(R151,マージン!$K$6:$O$112,5,0)))</f>
        <v/>
      </c>
      <c r="O151" s="138"/>
      <c r="P151" s="224">
        <f>IF(R151="",0,IF(O151="",L151*N151,L151*O151))</f>
        <v>0</v>
      </c>
      <c r="Q151" s="195"/>
      <c r="R151" s="135"/>
      <c r="S151" s="650" t="str">
        <f>IF(R151="","",VLOOKUP(R151,マージン!$K$6:$L$113,2,0))</f>
        <v/>
      </c>
      <c r="T151" s="201"/>
      <c r="U151" s="678"/>
      <c r="V151" s="4"/>
    </row>
    <row r="152" spans="4:22">
      <c r="D152" s="697"/>
      <c r="E152" s="698"/>
      <c r="F152" s="228"/>
      <c r="G152" s="210"/>
      <c r="H152" s="210"/>
      <c r="I152" s="118"/>
      <c r="J152" s="118"/>
      <c r="K152" s="224">
        <f t="shared" si="38"/>
        <v>0</v>
      </c>
      <c r="L152" s="224">
        <f>K152*$H$43*$K$43</f>
        <v>0</v>
      </c>
      <c r="M152" s="83"/>
      <c r="N152" s="231" t="str">
        <f>IF(R152="","",IF(VLOOKUP(R152,マージン!$K$6:$O$112,5,0)="",1,VLOOKUP(R152,マージン!$K$6:$O$112,5,0)))</f>
        <v/>
      </c>
      <c r="O152" s="138"/>
      <c r="P152" s="224">
        <f>IF(R152="",0,IF(O152="",L152*N152,L152*O152))</f>
        <v>0</v>
      </c>
      <c r="Q152" s="195"/>
      <c r="R152" s="135"/>
      <c r="S152" s="650" t="str">
        <f>IF(R152="","",VLOOKUP(R152,マージン!$K$6:$L$113,2,0))</f>
        <v/>
      </c>
      <c r="T152" s="201"/>
      <c r="U152" s="678"/>
      <c r="V152" s="4"/>
    </row>
    <row r="153" spans="4:22">
      <c r="D153" s="733"/>
      <c r="E153" s="734"/>
      <c r="F153" s="229"/>
      <c r="G153" s="211"/>
      <c r="H153" s="211"/>
      <c r="I153" s="119"/>
      <c r="J153" s="119"/>
      <c r="K153" s="226">
        <f t="shared" si="38"/>
        <v>0</v>
      </c>
      <c r="L153" s="224">
        <f>K153*$H$43*$K$43</f>
        <v>0</v>
      </c>
      <c r="M153" s="83"/>
      <c r="N153" s="239" t="str">
        <f>IF(R153="","",IF(VLOOKUP(R153,マージン!$K$6:$O$112,5,0)="",1,VLOOKUP(R153,マージン!$K$6:$O$112,5,0)))</f>
        <v/>
      </c>
      <c r="O153" s="140"/>
      <c r="P153" s="224">
        <f>IF(R153="",0,IF(O153="",L153*N153,L153*O153))</f>
        <v>0</v>
      </c>
      <c r="Q153" s="195"/>
      <c r="R153" s="136"/>
      <c r="S153" s="651" t="str">
        <f>IF(R153="","",VLOOKUP(R153,マージン!$K$6:$L$113,2,0))</f>
        <v/>
      </c>
      <c r="T153" s="201"/>
      <c r="U153" s="679"/>
      <c r="V153" s="4"/>
    </row>
    <row r="154" spans="4:22">
      <c r="D154" s="730" t="s">
        <v>335</v>
      </c>
      <c r="E154" s="731"/>
      <c r="F154" s="732"/>
      <c r="G154" s="4"/>
      <c r="H154" s="4"/>
      <c r="I154" s="4"/>
      <c r="J154" s="4"/>
      <c r="K154" s="4"/>
      <c r="L154" s="242">
        <f>SUM(L104:L153)</f>
        <v>0</v>
      </c>
      <c r="N154" s="64"/>
      <c r="P154" s="242">
        <f>SUM(P104:P153)</f>
        <v>0</v>
      </c>
      <c r="Q154" s="172"/>
      <c r="R154" s="220"/>
      <c r="S154" s="220"/>
      <c r="T154" s="184"/>
      <c r="U154" s="6"/>
    </row>
    <row r="155" spans="4:22" ht="6" customHeight="1">
      <c r="D155" s="172"/>
      <c r="E155" s="172"/>
      <c r="F155" s="172"/>
      <c r="G155" s="172"/>
      <c r="H155" s="172"/>
      <c r="I155" s="172"/>
      <c r="J155" s="173"/>
      <c r="K155" s="173"/>
      <c r="L155" s="4"/>
      <c r="N155" s="43"/>
      <c r="P155" s="173"/>
      <c r="Q155" s="172"/>
      <c r="R155" s="173"/>
      <c r="S155" s="173"/>
      <c r="T155" s="172"/>
    </row>
    <row r="156" spans="4:22">
      <c r="D156" s="730" t="s">
        <v>440</v>
      </c>
      <c r="E156" s="731"/>
      <c r="F156" s="732"/>
      <c r="G156" s="4"/>
      <c r="H156" s="4"/>
      <c r="I156" s="4"/>
      <c r="J156" s="4"/>
      <c r="K156" s="4"/>
      <c r="L156" s="242">
        <f>L98+L154</f>
        <v>0</v>
      </c>
      <c r="N156" s="64"/>
      <c r="P156" s="242">
        <f>P98+P154</f>
        <v>0</v>
      </c>
      <c r="Q156" s="172"/>
      <c r="R156" s="220"/>
      <c r="S156" s="220"/>
      <c r="T156" s="184"/>
      <c r="U156" s="6"/>
    </row>
    <row r="157" spans="4:22">
      <c r="D157" s="172"/>
      <c r="E157" s="172"/>
      <c r="F157" s="172"/>
      <c r="G157" s="172"/>
      <c r="H157" s="172"/>
      <c r="I157" s="172"/>
      <c r="J157" s="173"/>
      <c r="K157" s="173"/>
      <c r="L157" s="4"/>
      <c r="N157" s="43"/>
      <c r="P157" s="173"/>
      <c r="Q157" s="172"/>
      <c r="R157" s="173"/>
      <c r="S157" s="173"/>
      <c r="T157" s="172"/>
    </row>
    <row r="158" spans="4:22">
      <c r="D158" s="172"/>
      <c r="E158" s="172"/>
      <c r="F158" s="172"/>
      <c r="G158" s="172"/>
      <c r="H158" s="172"/>
      <c r="I158" s="172"/>
      <c r="J158" s="173"/>
      <c r="K158" s="173"/>
      <c r="L158" s="4"/>
      <c r="N158" s="43"/>
      <c r="P158" s="173"/>
      <c r="Q158" s="172"/>
      <c r="R158" s="173"/>
      <c r="S158" s="173"/>
      <c r="T158" s="172"/>
    </row>
    <row r="159" spans="4:22">
      <c r="D159" s="172"/>
      <c r="E159" s="172"/>
      <c r="F159" s="172"/>
      <c r="G159" s="172"/>
      <c r="H159" s="172"/>
      <c r="I159" s="172"/>
      <c r="J159" s="173"/>
      <c r="K159" s="173"/>
      <c r="L159" s="4"/>
      <c r="N159" s="43"/>
      <c r="P159" s="173"/>
      <c r="Q159" s="172"/>
      <c r="R159" s="173"/>
      <c r="S159" s="173"/>
      <c r="T159" s="172"/>
    </row>
    <row r="160" spans="4:22">
      <c r="D160" s="172"/>
      <c r="E160" s="172"/>
      <c r="F160" s="172"/>
      <c r="G160" s="172"/>
      <c r="H160" s="172"/>
      <c r="I160" s="172"/>
      <c r="J160" s="173"/>
      <c r="K160" s="173"/>
      <c r="L160" s="4"/>
      <c r="N160" s="43"/>
      <c r="P160" s="173"/>
      <c r="Q160" s="173"/>
      <c r="R160" s="173"/>
      <c r="S160" s="173"/>
      <c r="T160" s="173"/>
    </row>
    <row r="161" spans="3:20">
      <c r="D161" s="172"/>
      <c r="E161" s="172"/>
      <c r="F161" s="172"/>
      <c r="G161" s="172"/>
      <c r="H161" s="172"/>
      <c r="I161" s="172"/>
      <c r="J161" s="173"/>
      <c r="K161" s="173"/>
      <c r="L161" s="4"/>
      <c r="N161" s="43"/>
      <c r="P161" s="173"/>
      <c r="Q161" s="173"/>
      <c r="R161" s="173"/>
      <c r="S161" s="173"/>
      <c r="T161" s="173"/>
    </row>
    <row r="162" spans="3:20">
      <c r="D162" s="172"/>
      <c r="E162" s="172"/>
      <c r="F162" s="172"/>
      <c r="G162" s="172"/>
      <c r="H162" s="172"/>
      <c r="I162" s="172"/>
      <c r="J162" s="173"/>
      <c r="K162" s="173"/>
      <c r="L162" s="4"/>
      <c r="N162" s="43"/>
      <c r="P162" s="173"/>
      <c r="Q162" s="173"/>
      <c r="R162" s="173"/>
      <c r="S162" s="173"/>
      <c r="T162" s="173"/>
    </row>
    <row r="163" spans="3:20">
      <c r="D163" s="172"/>
      <c r="E163" s="172"/>
      <c r="F163" s="172"/>
      <c r="G163" s="172"/>
      <c r="H163" s="172"/>
      <c r="I163" s="172"/>
      <c r="J163" s="173"/>
      <c r="K163" s="173"/>
      <c r="L163" s="4"/>
      <c r="N163" s="43"/>
      <c r="P163" s="173"/>
      <c r="Q163" s="173"/>
      <c r="R163" s="173"/>
      <c r="S163" s="173"/>
      <c r="T163" s="173"/>
    </row>
    <row r="164" spans="3:20">
      <c r="D164" s="172"/>
      <c r="E164" s="172"/>
      <c r="F164" s="172"/>
      <c r="G164" s="172"/>
      <c r="H164" s="172"/>
      <c r="I164" s="172"/>
      <c r="J164" s="173"/>
      <c r="K164" s="173"/>
      <c r="L164" s="4"/>
      <c r="N164" s="43"/>
      <c r="P164" s="173"/>
      <c r="Q164" s="173"/>
      <c r="R164" s="173"/>
      <c r="S164" s="173"/>
      <c r="T164" s="173"/>
    </row>
    <row r="165" spans="3:20">
      <c r="D165" s="172"/>
      <c r="E165" s="172"/>
      <c r="F165" s="172"/>
      <c r="G165" s="172"/>
      <c r="H165" s="172"/>
      <c r="I165" s="172"/>
      <c r="J165" s="173"/>
      <c r="K165" s="173"/>
      <c r="L165" s="4"/>
      <c r="N165" s="43"/>
      <c r="P165" s="173"/>
      <c r="Q165" s="173"/>
      <c r="R165" s="172"/>
      <c r="S165" s="172"/>
      <c r="T165" s="173"/>
    </row>
    <row r="166" spans="3:20">
      <c r="D166" s="172"/>
      <c r="E166" s="172"/>
      <c r="F166" s="172"/>
      <c r="G166" s="172"/>
      <c r="H166" s="172"/>
      <c r="I166" s="172"/>
      <c r="J166" s="173"/>
      <c r="K166" s="173"/>
      <c r="L166" s="4"/>
      <c r="N166" s="43"/>
      <c r="P166" s="173"/>
      <c r="Q166" s="173"/>
      <c r="R166" s="172"/>
      <c r="S166" s="172"/>
      <c r="T166" s="173"/>
    </row>
    <row r="167" spans="3:20">
      <c r="D167" s="172"/>
      <c r="E167" s="172"/>
      <c r="F167" s="172"/>
      <c r="G167" s="172"/>
      <c r="H167" s="172"/>
      <c r="I167" s="172"/>
      <c r="J167" s="173"/>
      <c r="K167" s="173"/>
      <c r="L167" s="4"/>
      <c r="N167" s="43"/>
      <c r="P167" s="173"/>
      <c r="Q167" s="173"/>
      <c r="R167" s="172"/>
      <c r="S167" s="172"/>
      <c r="T167" s="173"/>
    </row>
    <row r="168" spans="3:20">
      <c r="D168" s="172"/>
      <c r="E168" s="172"/>
      <c r="F168" s="172"/>
      <c r="G168" s="172"/>
      <c r="H168" s="172"/>
      <c r="I168" s="172"/>
      <c r="J168" s="173"/>
      <c r="K168" s="173"/>
      <c r="L168" s="4"/>
      <c r="N168" s="43"/>
      <c r="P168" s="173"/>
      <c r="Q168" s="173"/>
      <c r="R168" s="172"/>
      <c r="S168" s="172"/>
      <c r="T168" s="173"/>
    </row>
    <row r="169" spans="3:20">
      <c r="D169" s="172"/>
      <c r="E169" s="172"/>
      <c r="F169" s="172"/>
      <c r="G169" s="172"/>
      <c r="H169" s="172"/>
      <c r="I169" s="172"/>
      <c r="J169" s="173"/>
      <c r="K169" s="173"/>
      <c r="L169" s="4"/>
      <c r="N169" s="43"/>
      <c r="P169" s="173"/>
      <c r="Q169" s="173"/>
      <c r="R169" s="172"/>
      <c r="S169" s="172"/>
      <c r="T169" s="173"/>
    </row>
    <row r="170" spans="3:20">
      <c r="D170" s="172"/>
      <c r="E170" s="172"/>
      <c r="F170" s="172"/>
      <c r="G170" s="172"/>
      <c r="H170" s="172"/>
      <c r="I170" s="172"/>
      <c r="J170" s="173"/>
      <c r="K170" s="173"/>
      <c r="L170" s="4"/>
      <c r="N170" s="43"/>
      <c r="P170" s="173"/>
      <c r="Q170" s="173"/>
      <c r="T170" s="173"/>
    </row>
    <row r="171" spans="3:20">
      <c r="D171" s="172"/>
      <c r="E171" s="172"/>
      <c r="F171" s="172"/>
      <c r="G171" s="172"/>
      <c r="H171" s="172"/>
      <c r="I171" s="172"/>
      <c r="J171" s="173"/>
      <c r="K171" s="173"/>
      <c r="L171" s="4"/>
      <c r="N171" s="43"/>
      <c r="P171" s="173"/>
      <c r="Q171" s="173"/>
      <c r="T171" s="173"/>
    </row>
    <row r="172" spans="3:20">
      <c r="D172" s="172"/>
      <c r="E172" s="172"/>
      <c r="F172" s="172"/>
      <c r="G172" s="172"/>
      <c r="H172" s="172"/>
      <c r="I172" s="172"/>
      <c r="J172" s="173"/>
      <c r="K172" s="173"/>
      <c r="L172" s="4"/>
      <c r="N172" s="43"/>
      <c r="P172" s="173"/>
      <c r="Q172" s="173"/>
      <c r="T172" s="173"/>
    </row>
    <row r="173" spans="3:20">
      <c r="D173" s="172"/>
      <c r="E173" s="172"/>
      <c r="F173" s="172"/>
      <c r="G173" s="172"/>
      <c r="H173" s="172"/>
      <c r="I173" s="172"/>
      <c r="J173" s="173"/>
      <c r="K173" s="173"/>
      <c r="L173" s="4"/>
      <c r="N173" s="43"/>
      <c r="P173" s="173"/>
      <c r="Q173" s="173"/>
      <c r="T173" s="173"/>
    </row>
    <row r="174" spans="3:20">
      <c r="C174" s="3"/>
      <c r="D174" s="172"/>
      <c r="E174" s="172"/>
      <c r="F174" s="172"/>
      <c r="G174" s="172"/>
      <c r="H174" s="172"/>
      <c r="I174" s="172"/>
      <c r="J174" s="173"/>
      <c r="K174" s="173"/>
      <c r="L174" s="4"/>
      <c r="N174" s="43"/>
      <c r="P174" s="173"/>
      <c r="Q174" s="173"/>
      <c r="T174" s="173"/>
    </row>
    <row r="175" spans="3:20">
      <c r="D175" s="7"/>
      <c r="E175" s="7"/>
      <c r="F175" s="7"/>
      <c r="G175" s="7"/>
      <c r="H175" s="7"/>
      <c r="I175" s="172"/>
      <c r="J175" s="172"/>
      <c r="K175" s="172"/>
      <c r="P175" s="172"/>
      <c r="Q175" s="172"/>
      <c r="T175" s="172"/>
    </row>
    <row r="176" spans="3:20">
      <c r="C176" s="3"/>
      <c r="D176" s="172"/>
      <c r="E176" s="172"/>
      <c r="F176" s="172"/>
      <c r="G176" s="172"/>
      <c r="H176" s="172"/>
      <c r="I176" s="172"/>
      <c r="J176" s="172"/>
      <c r="K176" s="172"/>
      <c r="P176" s="172"/>
      <c r="Q176" s="172"/>
      <c r="T176" s="172"/>
    </row>
    <row r="177" spans="4:20" ht="6" customHeight="1">
      <c r="D177" s="172"/>
      <c r="E177" s="172"/>
      <c r="F177" s="172"/>
      <c r="G177" s="172"/>
      <c r="H177" s="172"/>
      <c r="I177" s="172"/>
      <c r="J177" s="172"/>
      <c r="K177" s="172"/>
      <c r="P177" s="172"/>
      <c r="Q177" s="172"/>
      <c r="T177" s="172"/>
    </row>
    <row r="178" spans="4:20">
      <c r="D178" s="172"/>
      <c r="E178" s="172"/>
      <c r="F178" s="172"/>
      <c r="G178" s="172"/>
      <c r="H178" s="172"/>
      <c r="I178" s="172"/>
      <c r="J178" s="172"/>
      <c r="K178" s="172"/>
      <c r="P178" s="172"/>
      <c r="Q178" s="172"/>
      <c r="T178" s="172"/>
    </row>
    <row r="179" spans="4:20">
      <c r="I179" s="172"/>
      <c r="J179" s="172"/>
      <c r="K179" s="172"/>
      <c r="P179" s="172"/>
      <c r="Q179" s="172"/>
      <c r="T179" s="172"/>
    </row>
    <row r="180" spans="4:20">
      <c r="I180" s="172"/>
      <c r="J180" s="172"/>
    </row>
  </sheetData>
  <sheetProtection sheet="1" objects="1" scenarios="1"/>
  <mergeCells count="66">
    <mergeCell ref="U112:U125"/>
    <mergeCell ref="U127:U140"/>
    <mergeCell ref="U146:U153"/>
    <mergeCell ref="D145:E145"/>
    <mergeCell ref="D126:E126"/>
    <mergeCell ref="U141:U143"/>
    <mergeCell ref="H126:J126"/>
    <mergeCell ref="H145:J145"/>
    <mergeCell ref="D144:E144"/>
    <mergeCell ref="D112:E125"/>
    <mergeCell ref="D127:E140"/>
    <mergeCell ref="D141:E143"/>
    <mergeCell ref="D90:E97"/>
    <mergeCell ref="U90:U97"/>
    <mergeCell ref="D89:E89"/>
    <mergeCell ref="H89:J89"/>
    <mergeCell ref="D72:E85"/>
    <mergeCell ref="D86:E88"/>
    <mergeCell ref="D156:F156"/>
    <mergeCell ref="S101:S102"/>
    <mergeCell ref="D98:F98"/>
    <mergeCell ref="L101:L102"/>
    <mergeCell ref="D103:E103"/>
    <mergeCell ref="D104:E111"/>
    <mergeCell ref="D154:F154"/>
    <mergeCell ref="D146:E153"/>
    <mergeCell ref="D101:E102"/>
    <mergeCell ref="F101:K102"/>
    <mergeCell ref="D48:E48"/>
    <mergeCell ref="D71:E71"/>
    <mergeCell ref="H103:J103"/>
    <mergeCell ref="D57:E70"/>
    <mergeCell ref="G4:L5"/>
    <mergeCell ref="L46:L47"/>
    <mergeCell ref="D49:E56"/>
    <mergeCell ref="G20:S21"/>
    <mergeCell ref="F36:F43"/>
    <mergeCell ref="E36:E43"/>
    <mergeCell ref="E34:G34"/>
    <mergeCell ref="F35:G35"/>
    <mergeCell ref="D46:E47"/>
    <mergeCell ref="F46:K47"/>
    <mergeCell ref="N46:O47"/>
    <mergeCell ref="P46:P47"/>
    <mergeCell ref="H48:J48"/>
    <mergeCell ref="H34:J34"/>
    <mergeCell ref="H35:J35"/>
    <mergeCell ref="U104:U111"/>
    <mergeCell ref="N101:O102"/>
    <mergeCell ref="P101:P102"/>
    <mergeCell ref="H36:J36"/>
    <mergeCell ref="H37:J37"/>
    <mergeCell ref="H38:J38"/>
    <mergeCell ref="H39:J39"/>
    <mergeCell ref="H40:J40"/>
    <mergeCell ref="H41:J41"/>
    <mergeCell ref="H42:J42"/>
    <mergeCell ref="H43:J43"/>
    <mergeCell ref="H71:J71"/>
    <mergeCell ref="U86:U88"/>
    <mergeCell ref="U46:U48"/>
    <mergeCell ref="U101:U103"/>
    <mergeCell ref="U49:U56"/>
    <mergeCell ref="U57:U70"/>
    <mergeCell ref="R46:S47"/>
    <mergeCell ref="U72:U85"/>
  </mergeCells>
  <phoneticPr fontId="2"/>
  <conditionalFormatting sqref="P49:P70 P104:P125">
    <cfRule type="expression" dxfId="47" priority="74">
      <formula>P49&gt;0</formula>
    </cfRule>
  </conditionalFormatting>
  <conditionalFormatting sqref="P72:P88">
    <cfRule type="expression" dxfId="46" priority="57">
      <formula>P72&gt;0</formula>
    </cfRule>
  </conditionalFormatting>
  <conditionalFormatting sqref="P90:P97">
    <cfRule type="expression" dxfId="45" priority="35">
      <formula>P90&gt;0</formula>
    </cfRule>
  </conditionalFormatting>
  <conditionalFormatting sqref="P127:P144">
    <cfRule type="expression" dxfId="44" priority="24">
      <formula>P127&gt;0</formula>
    </cfRule>
  </conditionalFormatting>
  <conditionalFormatting sqref="P146:P153">
    <cfRule type="expression" dxfId="43" priority="11">
      <formula>P146&gt;0</formula>
    </cfRule>
  </conditionalFormatting>
  <conditionalFormatting sqref="R49:R70">
    <cfRule type="expression" dxfId="42" priority="124">
      <formula>P49&gt;0</formula>
    </cfRule>
  </conditionalFormatting>
  <conditionalFormatting sqref="R50:R70">
    <cfRule type="expression" dxfId="41" priority="142">
      <formula>P50&gt;0</formula>
    </cfRule>
  </conditionalFormatting>
  <conditionalFormatting sqref="R72:R88">
    <cfRule type="expression" dxfId="40" priority="59">
      <formula>P72&gt;0</formula>
    </cfRule>
    <cfRule type="expression" dxfId="39" priority="61">
      <formula>P72&gt;0</formula>
    </cfRule>
  </conditionalFormatting>
  <conditionalFormatting sqref="R90:R97">
    <cfRule type="expression" dxfId="38" priority="37">
      <formula>P90&gt;0</formula>
    </cfRule>
    <cfRule type="expression" dxfId="37" priority="39">
      <formula>P90&gt;0</formula>
    </cfRule>
  </conditionalFormatting>
  <conditionalFormatting sqref="R104:R125">
    <cfRule type="expression" dxfId="36" priority="6">
      <formula>P104&gt;0</formula>
    </cfRule>
  </conditionalFormatting>
  <conditionalFormatting sqref="R105:R125">
    <cfRule type="expression" dxfId="35" priority="9">
      <formula>P105&gt;0</formula>
    </cfRule>
  </conditionalFormatting>
  <conditionalFormatting sqref="R127:R144">
    <cfRule type="expression" dxfId="34" priority="1">
      <formula>P127&gt;0</formula>
    </cfRule>
    <cfRule type="expression" dxfId="33" priority="2">
      <formula>P127&gt;0</formula>
    </cfRule>
  </conditionalFormatting>
  <conditionalFormatting sqref="R146:R153">
    <cfRule type="expression" dxfId="32" priority="13">
      <formula>P146&gt;0</formula>
    </cfRule>
    <cfRule type="expression" dxfId="31" priority="15">
      <formula>P146&gt;0</formula>
    </cfRule>
  </conditionalFormatting>
  <conditionalFormatting sqref="S49:S70">
    <cfRule type="expression" dxfId="30" priority="123">
      <formula>P49&gt;0</formula>
    </cfRule>
  </conditionalFormatting>
  <conditionalFormatting sqref="S50:S70">
    <cfRule type="expression" dxfId="29" priority="141">
      <formula>P50&gt;0</formula>
    </cfRule>
  </conditionalFormatting>
  <conditionalFormatting sqref="S72:S88">
    <cfRule type="expression" dxfId="28" priority="58">
      <formula>P72&gt;0</formula>
    </cfRule>
    <cfRule type="expression" dxfId="27" priority="60">
      <formula>P72&gt;0</formula>
    </cfRule>
  </conditionalFormatting>
  <conditionalFormatting sqref="S90:S97">
    <cfRule type="expression" dxfId="26" priority="36">
      <formula>P90&gt;0</formula>
    </cfRule>
    <cfRule type="expression" dxfId="25" priority="38">
      <formula>P90&gt;0</formula>
    </cfRule>
  </conditionalFormatting>
  <conditionalFormatting sqref="S104:S125">
    <cfRule type="expression" dxfId="24" priority="93">
      <formula>P104&gt;0</formula>
    </cfRule>
    <cfRule type="expression" dxfId="23" priority="95">
      <formula>P104&gt;0</formula>
    </cfRule>
  </conditionalFormatting>
  <conditionalFormatting sqref="S127:S144">
    <cfRule type="expression" dxfId="22" priority="25">
      <formula>P127&gt;0</formula>
    </cfRule>
    <cfRule type="expression" dxfId="21" priority="27">
      <formula>P127&gt;0</formula>
    </cfRule>
  </conditionalFormatting>
  <conditionalFormatting sqref="S146:S153">
    <cfRule type="expression" dxfId="20" priority="12">
      <formula>P146&gt;0</formula>
    </cfRule>
    <cfRule type="expression" dxfId="19" priority="14">
      <formula>P146&gt;0</formula>
    </cfRule>
  </conditionalFormatting>
  <pageMargins left="0.70866141732283472" right="0.70866141732283472" top="0.74803149606299213" bottom="0.74803149606299213" header="0.31496062992125984" footer="0.31496062992125984"/>
  <pageSetup paperSize="8" scale="33" orientation="portrait" r:id="rId1"/>
  <ignoredErrors>
    <ignoredError sqref="K43 H4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7</xdr:col>
                    <xdr:colOff>0</xdr:colOff>
                    <xdr:row>48</xdr:row>
                    <xdr:rowOff>0</xdr:rowOff>
                  </from>
                  <to>
                    <xdr:col>9</xdr:col>
                    <xdr:colOff>95250</xdr:colOff>
                    <xdr:row>49</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7</xdr:col>
                    <xdr:colOff>0</xdr:colOff>
                    <xdr:row>49</xdr:row>
                    <xdr:rowOff>0</xdr:rowOff>
                  </from>
                  <to>
                    <xdr:col>9</xdr:col>
                    <xdr:colOff>95250</xdr:colOff>
                    <xdr:row>50</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7</xdr:col>
                    <xdr:colOff>0</xdr:colOff>
                    <xdr:row>50</xdr:row>
                    <xdr:rowOff>0</xdr:rowOff>
                  </from>
                  <to>
                    <xdr:col>9</xdr:col>
                    <xdr:colOff>95250</xdr:colOff>
                    <xdr:row>51</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7</xdr:col>
                    <xdr:colOff>0</xdr:colOff>
                    <xdr:row>51</xdr:row>
                    <xdr:rowOff>0</xdr:rowOff>
                  </from>
                  <to>
                    <xdr:col>9</xdr:col>
                    <xdr:colOff>95250</xdr:colOff>
                    <xdr:row>52</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0</xdr:colOff>
                    <xdr:row>52</xdr:row>
                    <xdr:rowOff>0</xdr:rowOff>
                  </from>
                  <to>
                    <xdr:col>9</xdr:col>
                    <xdr:colOff>95250</xdr:colOff>
                    <xdr:row>53</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7</xdr:col>
                    <xdr:colOff>0</xdr:colOff>
                    <xdr:row>53</xdr:row>
                    <xdr:rowOff>0</xdr:rowOff>
                  </from>
                  <to>
                    <xdr:col>9</xdr:col>
                    <xdr:colOff>95250</xdr:colOff>
                    <xdr:row>54</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0</xdr:colOff>
                    <xdr:row>54</xdr:row>
                    <xdr:rowOff>0</xdr:rowOff>
                  </from>
                  <to>
                    <xdr:col>9</xdr:col>
                    <xdr:colOff>95250</xdr:colOff>
                    <xdr:row>55</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7</xdr:col>
                    <xdr:colOff>0</xdr:colOff>
                    <xdr:row>55</xdr:row>
                    <xdr:rowOff>0</xdr:rowOff>
                  </from>
                  <to>
                    <xdr:col>9</xdr:col>
                    <xdr:colOff>95250</xdr:colOff>
                    <xdr:row>56</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7</xdr:col>
                    <xdr:colOff>0</xdr:colOff>
                    <xdr:row>56</xdr:row>
                    <xdr:rowOff>0</xdr:rowOff>
                  </from>
                  <to>
                    <xdr:col>9</xdr:col>
                    <xdr:colOff>95250</xdr:colOff>
                    <xdr:row>57</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7</xdr:col>
                    <xdr:colOff>0</xdr:colOff>
                    <xdr:row>57</xdr:row>
                    <xdr:rowOff>0</xdr:rowOff>
                  </from>
                  <to>
                    <xdr:col>9</xdr:col>
                    <xdr:colOff>95250</xdr:colOff>
                    <xdr:row>58</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7</xdr:col>
                    <xdr:colOff>0</xdr:colOff>
                    <xdr:row>58</xdr:row>
                    <xdr:rowOff>0</xdr:rowOff>
                  </from>
                  <to>
                    <xdr:col>9</xdr:col>
                    <xdr:colOff>95250</xdr:colOff>
                    <xdr:row>59</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7</xdr:col>
                    <xdr:colOff>0</xdr:colOff>
                    <xdr:row>59</xdr:row>
                    <xdr:rowOff>0</xdr:rowOff>
                  </from>
                  <to>
                    <xdr:col>9</xdr:col>
                    <xdr:colOff>95250</xdr:colOff>
                    <xdr:row>60</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7</xdr:col>
                    <xdr:colOff>0</xdr:colOff>
                    <xdr:row>60</xdr:row>
                    <xdr:rowOff>0</xdr:rowOff>
                  </from>
                  <to>
                    <xdr:col>9</xdr:col>
                    <xdr:colOff>95250</xdr:colOff>
                    <xdr:row>61</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7</xdr:col>
                    <xdr:colOff>0</xdr:colOff>
                    <xdr:row>61</xdr:row>
                    <xdr:rowOff>0</xdr:rowOff>
                  </from>
                  <to>
                    <xdr:col>9</xdr:col>
                    <xdr:colOff>95250</xdr:colOff>
                    <xdr:row>62</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7</xdr:col>
                    <xdr:colOff>0</xdr:colOff>
                    <xdr:row>62</xdr:row>
                    <xdr:rowOff>0</xdr:rowOff>
                  </from>
                  <to>
                    <xdr:col>9</xdr:col>
                    <xdr:colOff>95250</xdr:colOff>
                    <xdr:row>63</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7</xdr:col>
                    <xdr:colOff>0</xdr:colOff>
                    <xdr:row>63</xdr:row>
                    <xdr:rowOff>0</xdr:rowOff>
                  </from>
                  <to>
                    <xdr:col>9</xdr:col>
                    <xdr:colOff>95250</xdr:colOff>
                    <xdr:row>64</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7</xdr:col>
                    <xdr:colOff>0</xdr:colOff>
                    <xdr:row>64</xdr:row>
                    <xdr:rowOff>0</xdr:rowOff>
                  </from>
                  <to>
                    <xdr:col>9</xdr:col>
                    <xdr:colOff>95250</xdr:colOff>
                    <xdr:row>65</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7</xdr:col>
                    <xdr:colOff>0</xdr:colOff>
                    <xdr:row>65</xdr:row>
                    <xdr:rowOff>0</xdr:rowOff>
                  </from>
                  <to>
                    <xdr:col>9</xdr:col>
                    <xdr:colOff>95250</xdr:colOff>
                    <xdr:row>66</xdr:row>
                    <xdr:rowOff>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7</xdr:col>
                    <xdr:colOff>0</xdr:colOff>
                    <xdr:row>66</xdr:row>
                    <xdr:rowOff>0</xdr:rowOff>
                  </from>
                  <to>
                    <xdr:col>9</xdr:col>
                    <xdr:colOff>95250</xdr:colOff>
                    <xdr:row>67</xdr:row>
                    <xdr:rowOff>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7</xdr:col>
                    <xdr:colOff>0</xdr:colOff>
                    <xdr:row>67</xdr:row>
                    <xdr:rowOff>0</xdr:rowOff>
                  </from>
                  <to>
                    <xdr:col>9</xdr:col>
                    <xdr:colOff>95250</xdr:colOff>
                    <xdr:row>68</xdr:row>
                    <xdr:rowOff>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7</xdr:col>
                    <xdr:colOff>0</xdr:colOff>
                    <xdr:row>68</xdr:row>
                    <xdr:rowOff>0</xdr:rowOff>
                  </from>
                  <to>
                    <xdr:col>9</xdr:col>
                    <xdr:colOff>95250</xdr:colOff>
                    <xdr:row>69</xdr:row>
                    <xdr:rowOff>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7</xdr:col>
                    <xdr:colOff>0</xdr:colOff>
                    <xdr:row>69</xdr:row>
                    <xdr:rowOff>0</xdr:rowOff>
                  </from>
                  <to>
                    <xdr:col>9</xdr:col>
                    <xdr:colOff>95250</xdr:colOff>
                    <xdr:row>70</xdr:row>
                    <xdr:rowOff>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7</xdr:col>
                    <xdr:colOff>0</xdr:colOff>
                    <xdr:row>72</xdr:row>
                    <xdr:rowOff>0</xdr:rowOff>
                  </from>
                  <to>
                    <xdr:col>9</xdr:col>
                    <xdr:colOff>95250</xdr:colOff>
                    <xdr:row>73</xdr:row>
                    <xdr:rowOff>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xdr:col>
                    <xdr:colOff>0</xdr:colOff>
                    <xdr:row>73</xdr:row>
                    <xdr:rowOff>0</xdr:rowOff>
                  </from>
                  <to>
                    <xdr:col>9</xdr:col>
                    <xdr:colOff>95250</xdr:colOff>
                    <xdr:row>74</xdr:row>
                    <xdr:rowOff>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xdr:col>
                    <xdr:colOff>0</xdr:colOff>
                    <xdr:row>74</xdr:row>
                    <xdr:rowOff>0</xdr:rowOff>
                  </from>
                  <to>
                    <xdr:col>9</xdr:col>
                    <xdr:colOff>95250</xdr:colOff>
                    <xdr:row>75</xdr:row>
                    <xdr:rowOff>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7</xdr:col>
                    <xdr:colOff>0</xdr:colOff>
                    <xdr:row>75</xdr:row>
                    <xdr:rowOff>0</xdr:rowOff>
                  </from>
                  <to>
                    <xdr:col>9</xdr:col>
                    <xdr:colOff>95250</xdr:colOff>
                    <xdr:row>76</xdr:row>
                    <xdr:rowOff>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7</xdr:col>
                    <xdr:colOff>0</xdr:colOff>
                    <xdr:row>76</xdr:row>
                    <xdr:rowOff>0</xdr:rowOff>
                  </from>
                  <to>
                    <xdr:col>9</xdr:col>
                    <xdr:colOff>95250</xdr:colOff>
                    <xdr:row>77</xdr:row>
                    <xdr:rowOff>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7</xdr:col>
                    <xdr:colOff>0</xdr:colOff>
                    <xdr:row>77</xdr:row>
                    <xdr:rowOff>0</xdr:rowOff>
                  </from>
                  <to>
                    <xdr:col>9</xdr:col>
                    <xdr:colOff>95250</xdr:colOff>
                    <xdr:row>78</xdr:row>
                    <xdr:rowOff>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7</xdr:col>
                    <xdr:colOff>0</xdr:colOff>
                    <xdr:row>78</xdr:row>
                    <xdr:rowOff>0</xdr:rowOff>
                  </from>
                  <to>
                    <xdr:col>9</xdr:col>
                    <xdr:colOff>95250</xdr:colOff>
                    <xdr:row>79</xdr:row>
                    <xdr:rowOff>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7</xdr:col>
                    <xdr:colOff>0</xdr:colOff>
                    <xdr:row>79</xdr:row>
                    <xdr:rowOff>0</xdr:rowOff>
                  </from>
                  <to>
                    <xdr:col>9</xdr:col>
                    <xdr:colOff>95250</xdr:colOff>
                    <xdr:row>80</xdr:row>
                    <xdr:rowOff>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7</xdr:col>
                    <xdr:colOff>0</xdr:colOff>
                    <xdr:row>81</xdr:row>
                    <xdr:rowOff>0</xdr:rowOff>
                  </from>
                  <to>
                    <xdr:col>9</xdr:col>
                    <xdr:colOff>95250</xdr:colOff>
                    <xdr:row>82</xdr:row>
                    <xdr:rowOff>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7</xdr:col>
                    <xdr:colOff>0</xdr:colOff>
                    <xdr:row>82</xdr:row>
                    <xdr:rowOff>0</xdr:rowOff>
                  </from>
                  <to>
                    <xdr:col>9</xdr:col>
                    <xdr:colOff>95250</xdr:colOff>
                    <xdr:row>83</xdr:row>
                    <xdr:rowOff>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7</xdr:col>
                    <xdr:colOff>0</xdr:colOff>
                    <xdr:row>84</xdr:row>
                    <xdr:rowOff>0</xdr:rowOff>
                  </from>
                  <to>
                    <xdr:col>9</xdr:col>
                    <xdr:colOff>95250</xdr:colOff>
                    <xdr:row>85</xdr:row>
                    <xdr:rowOff>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7</xdr:col>
                    <xdr:colOff>0</xdr:colOff>
                    <xdr:row>85</xdr:row>
                    <xdr:rowOff>0</xdr:rowOff>
                  </from>
                  <to>
                    <xdr:col>9</xdr:col>
                    <xdr:colOff>95250</xdr:colOff>
                    <xdr:row>86</xdr:row>
                    <xdr:rowOff>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7</xdr:col>
                    <xdr:colOff>0</xdr:colOff>
                    <xdr:row>86</xdr:row>
                    <xdr:rowOff>0</xdr:rowOff>
                  </from>
                  <to>
                    <xdr:col>9</xdr:col>
                    <xdr:colOff>95250</xdr:colOff>
                    <xdr:row>87</xdr:row>
                    <xdr:rowOff>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7</xdr:col>
                    <xdr:colOff>0</xdr:colOff>
                    <xdr:row>87</xdr:row>
                    <xdr:rowOff>0</xdr:rowOff>
                  </from>
                  <to>
                    <xdr:col>9</xdr:col>
                    <xdr:colOff>95250</xdr:colOff>
                    <xdr:row>88</xdr:row>
                    <xdr:rowOff>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7</xdr:col>
                    <xdr:colOff>0</xdr:colOff>
                    <xdr:row>103</xdr:row>
                    <xdr:rowOff>0</xdr:rowOff>
                  </from>
                  <to>
                    <xdr:col>9</xdr:col>
                    <xdr:colOff>95250</xdr:colOff>
                    <xdr:row>104</xdr:row>
                    <xdr:rowOff>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7</xdr:col>
                    <xdr:colOff>0</xdr:colOff>
                    <xdr:row>104</xdr:row>
                    <xdr:rowOff>0</xdr:rowOff>
                  </from>
                  <to>
                    <xdr:col>9</xdr:col>
                    <xdr:colOff>95250</xdr:colOff>
                    <xdr:row>105</xdr:row>
                    <xdr:rowOff>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7</xdr:col>
                    <xdr:colOff>0</xdr:colOff>
                    <xdr:row>105</xdr:row>
                    <xdr:rowOff>0</xdr:rowOff>
                  </from>
                  <to>
                    <xdr:col>9</xdr:col>
                    <xdr:colOff>95250</xdr:colOff>
                    <xdr:row>106</xdr:row>
                    <xdr:rowOff>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7</xdr:col>
                    <xdr:colOff>0</xdr:colOff>
                    <xdr:row>106</xdr:row>
                    <xdr:rowOff>0</xdr:rowOff>
                  </from>
                  <to>
                    <xdr:col>9</xdr:col>
                    <xdr:colOff>95250</xdr:colOff>
                    <xdr:row>107</xdr:row>
                    <xdr:rowOff>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7</xdr:col>
                    <xdr:colOff>0</xdr:colOff>
                    <xdr:row>107</xdr:row>
                    <xdr:rowOff>0</xdr:rowOff>
                  </from>
                  <to>
                    <xdr:col>9</xdr:col>
                    <xdr:colOff>95250</xdr:colOff>
                    <xdr:row>108</xdr:row>
                    <xdr:rowOff>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7</xdr:col>
                    <xdr:colOff>0</xdr:colOff>
                    <xdr:row>108</xdr:row>
                    <xdr:rowOff>0</xdr:rowOff>
                  </from>
                  <to>
                    <xdr:col>9</xdr:col>
                    <xdr:colOff>95250</xdr:colOff>
                    <xdr:row>109</xdr:row>
                    <xdr:rowOff>0</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7</xdr:col>
                    <xdr:colOff>0</xdr:colOff>
                    <xdr:row>109</xdr:row>
                    <xdr:rowOff>0</xdr:rowOff>
                  </from>
                  <to>
                    <xdr:col>9</xdr:col>
                    <xdr:colOff>95250</xdr:colOff>
                    <xdr:row>110</xdr:row>
                    <xdr:rowOff>0</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from>
                    <xdr:col>7</xdr:col>
                    <xdr:colOff>0</xdr:colOff>
                    <xdr:row>110</xdr:row>
                    <xdr:rowOff>0</xdr:rowOff>
                  </from>
                  <to>
                    <xdr:col>9</xdr:col>
                    <xdr:colOff>95250</xdr:colOff>
                    <xdr:row>111</xdr:row>
                    <xdr:rowOff>0</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from>
                    <xdr:col>7</xdr:col>
                    <xdr:colOff>0</xdr:colOff>
                    <xdr:row>111</xdr:row>
                    <xdr:rowOff>0</xdr:rowOff>
                  </from>
                  <to>
                    <xdr:col>9</xdr:col>
                    <xdr:colOff>95250</xdr:colOff>
                    <xdr:row>112</xdr:row>
                    <xdr:rowOff>0</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7</xdr:col>
                    <xdr:colOff>0</xdr:colOff>
                    <xdr:row>112</xdr:row>
                    <xdr:rowOff>0</xdr:rowOff>
                  </from>
                  <to>
                    <xdr:col>9</xdr:col>
                    <xdr:colOff>95250</xdr:colOff>
                    <xdr:row>113</xdr:row>
                    <xdr:rowOff>0</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7</xdr:col>
                    <xdr:colOff>0</xdr:colOff>
                    <xdr:row>113</xdr:row>
                    <xdr:rowOff>0</xdr:rowOff>
                  </from>
                  <to>
                    <xdr:col>9</xdr:col>
                    <xdr:colOff>95250</xdr:colOff>
                    <xdr:row>114</xdr:row>
                    <xdr:rowOff>0</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7</xdr:col>
                    <xdr:colOff>0</xdr:colOff>
                    <xdr:row>114</xdr:row>
                    <xdr:rowOff>0</xdr:rowOff>
                  </from>
                  <to>
                    <xdr:col>9</xdr:col>
                    <xdr:colOff>95250</xdr:colOff>
                    <xdr:row>115</xdr:row>
                    <xdr:rowOff>0</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7</xdr:col>
                    <xdr:colOff>0</xdr:colOff>
                    <xdr:row>115</xdr:row>
                    <xdr:rowOff>0</xdr:rowOff>
                  </from>
                  <to>
                    <xdr:col>9</xdr:col>
                    <xdr:colOff>95250</xdr:colOff>
                    <xdr:row>116</xdr:row>
                    <xdr:rowOff>0</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7</xdr:col>
                    <xdr:colOff>0</xdr:colOff>
                    <xdr:row>116</xdr:row>
                    <xdr:rowOff>0</xdr:rowOff>
                  </from>
                  <to>
                    <xdr:col>9</xdr:col>
                    <xdr:colOff>95250</xdr:colOff>
                    <xdr:row>117</xdr:row>
                    <xdr:rowOff>0</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7</xdr:col>
                    <xdr:colOff>0</xdr:colOff>
                    <xdr:row>117</xdr:row>
                    <xdr:rowOff>0</xdr:rowOff>
                  </from>
                  <to>
                    <xdr:col>9</xdr:col>
                    <xdr:colOff>95250</xdr:colOff>
                    <xdr:row>118</xdr:row>
                    <xdr:rowOff>0</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7</xdr:col>
                    <xdr:colOff>0</xdr:colOff>
                    <xdr:row>118</xdr:row>
                    <xdr:rowOff>0</xdr:rowOff>
                  </from>
                  <to>
                    <xdr:col>9</xdr:col>
                    <xdr:colOff>95250</xdr:colOff>
                    <xdr:row>119</xdr:row>
                    <xdr:rowOff>0</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7</xdr:col>
                    <xdr:colOff>0</xdr:colOff>
                    <xdr:row>119</xdr:row>
                    <xdr:rowOff>0</xdr:rowOff>
                  </from>
                  <to>
                    <xdr:col>9</xdr:col>
                    <xdr:colOff>95250</xdr:colOff>
                    <xdr:row>120</xdr:row>
                    <xdr:rowOff>0</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7</xdr:col>
                    <xdr:colOff>0</xdr:colOff>
                    <xdr:row>120</xdr:row>
                    <xdr:rowOff>0</xdr:rowOff>
                  </from>
                  <to>
                    <xdr:col>9</xdr:col>
                    <xdr:colOff>95250</xdr:colOff>
                    <xdr:row>121</xdr:row>
                    <xdr:rowOff>0</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7</xdr:col>
                    <xdr:colOff>0</xdr:colOff>
                    <xdr:row>121</xdr:row>
                    <xdr:rowOff>0</xdr:rowOff>
                  </from>
                  <to>
                    <xdr:col>9</xdr:col>
                    <xdr:colOff>95250</xdr:colOff>
                    <xdr:row>122</xdr:row>
                    <xdr:rowOff>0</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7</xdr:col>
                    <xdr:colOff>0</xdr:colOff>
                    <xdr:row>122</xdr:row>
                    <xdr:rowOff>0</xdr:rowOff>
                  </from>
                  <to>
                    <xdr:col>9</xdr:col>
                    <xdr:colOff>95250</xdr:colOff>
                    <xdr:row>123</xdr:row>
                    <xdr:rowOff>0</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7</xdr:col>
                    <xdr:colOff>0</xdr:colOff>
                    <xdr:row>123</xdr:row>
                    <xdr:rowOff>0</xdr:rowOff>
                  </from>
                  <to>
                    <xdr:col>9</xdr:col>
                    <xdr:colOff>95250</xdr:colOff>
                    <xdr:row>124</xdr:row>
                    <xdr:rowOff>0</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from>
                    <xdr:col>7</xdr:col>
                    <xdr:colOff>0</xdr:colOff>
                    <xdr:row>124</xdr:row>
                    <xdr:rowOff>0</xdr:rowOff>
                  </from>
                  <to>
                    <xdr:col>9</xdr:col>
                    <xdr:colOff>95250</xdr:colOff>
                    <xdr:row>125</xdr:row>
                    <xdr:rowOff>0</xdr:rowOff>
                  </to>
                </anchor>
              </controlPr>
            </control>
          </mc:Choice>
        </mc:AlternateContent>
        <mc:AlternateContent xmlns:mc="http://schemas.openxmlformats.org/markup-compatibility/2006">
          <mc:Choice Requires="x14">
            <control shapeId="1090" r:id="rId62" name="Check Box 66">
              <controlPr defaultSize="0" autoFill="0" autoLine="0" autoPict="0">
                <anchor moveWithCells="1">
                  <from>
                    <xdr:col>7</xdr:col>
                    <xdr:colOff>0</xdr:colOff>
                    <xdr:row>127</xdr:row>
                    <xdr:rowOff>0</xdr:rowOff>
                  </from>
                  <to>
                    <xdr:col>9</xdr:col>
                    <xdr:colOff>95250</xdr:colOff>
                    <xdr:row>128</xdr:row>
                    <xdr:rowOff>0</xdr:rowOff>
                  </to>
                </anchor>
              </controlPr>
            </control>
          </mc:Choice>
        </mc:AlternateContent>
        <mc:AlternateContent xmlns:mc="http://schemas.openxmlformats.org/markup-compatibility/2006">
          <mc:Choice Requires="x14">
            <control shapeId="1091" r:id="rId63" name="Check Box 67">
              <controlPr defaultSize="0" autoFill="0" autoLine="0" autoPict="0">
                <anchor moveWithCells="1">
                  <from>
                    <xdr:col>7</xdr:col>
                    <xdr:colOff>0</xdr:colOff>
                    <xdr:row>128</xdr:row>
                    <xdr:rowOff>0</xdr:rowOff>
                  </from>
                  <to>
                    <xdr:col>9</xdr:col>
                    <xdr:colOff>95250</xdr:colOff>
                    <xdr:row>129</xdr:row>
                    <xdr:rowOff>0</xdr:rowOff>
                  </to>
                </anchor>
              </controlPr>
            </control>
          </mc:Choice>
        </mc:AlternateContent>
        <mc:AlternateContent xmlns:mc="http://schemas.openxmlformats.org/markup-compatibility/2006">
          <mc:Choice Requires="x14">
            <control shapeId="1092" r:id="rId64" name="Check Box 68">
              <controlPr defaultSize="0" autoFill="0" autoLine="0" autoPict="0">
                <anchor moveWithCells="1">
                  <from>
                    <xdr:col>7</xdr:col>
                    <xdr:colOff>0</xdr:colOff>
                    <xdr:row>129</xdr:row>
                    <xdr:rowOff>0</xdr:rowOff>
                  </from>
                  <to>
                    <xdr:col>9</xdr:col>
                    <xdr:colOff>95250</xdr:colOff>
                    <xdr:row>130</xdr:row>
                    <xdr:rowOff>0</xdr:rowOff>
                  </to>
                </anchor>
              </controlPr>
            </control>
          </mc:Choice>
        </mc:AlternateContent>
        <mc:AlternateContent xmlns:mc="http://schemas.openxmlformats.org/markup-compatibility/2006">
          <mc:Choice Requires="x14">
            <control shapeId="1093" r:id="rId65" name="Check Box 69">
              <controlPr defaultSize="0" autoFill="0" autoLine="0" autoPict="0">
                <anchor moveWithCells="1">
                  <from>
                    <xdr:col>7</xdr:col>
                    <xdr:colOff>0</xdr:colOff>
                    <xdr:row>130</xdr:row>
                    <xdr:rowOff>0</xdr:rowOff>
                  </from>
                  <to>
                    <xdr:col>9</xdr:col>
                    <xdr:colOff>95250</xdr:colOff>
                    <xdr:row>131</xdr:row>
                    <xdr:rowOff>0</xdr:rowOff>
                  </to>
                </anchor>
              </controlPr>
            </control>
          </mc:Choice>
        </mc:AlternateContent>
        <mc:AlternateContent xmlns:mc="http://schemas.openxmlformats.org/markup-compatibility/2006">
          <mc:Choice Requires="x14">
            <control shapeId="1094" r:id="rId66" name="Check Box 70">
              <controlPr defaultSize="0" autoFill="0" autoLine="0" autoPict="0">
                <anchor moveWithCells="1">
                  <from>
                    <xdr:col>7</xdr:col>
                    <xdr:colOff>0</xdr:colOff>
                    <xdr:row>131</xdr:row>
                    <xdr:rowOff>0</xdr:rowOff>
                  </from>
                  <to>
                    <xdr:col>9</xdr:col>
                    <xdr:colOff>95250</xdr:colOff>
                    <xdr:row>132</xdr:row>
                    <xdr:rowOff>0</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from>
                    <xdr:col>7</xdr:col>
                    <xdr:colOff>0</xdr:colOff>
                    <xdr:row>132</xdr:row>
                    <xdr:rowOff>0</xdr:rowOff>
                  </from>
                  <to>
                    <xdr:col>9</xdr:col>
                    <xdr:colOff>95250</xdr:colOff>
                    <xdr:row>133</xdr:row>
                    <xdr:rowOff>0</xdr:rowOff>
                  </to>
                </anchor>
              </controlPr>
            </control>
          </mc:Choice>
        </mc:AlternateContent>
        <mc:AlternateContent xmlns:mc="http://schemas.openxmlformats.org/markup-compatibility/2006">
          <mc:Choice Requires="x14">
            <control shapeId="1096" r:id="rId68" name="Check Box 72">
              <controlPr defaultSize="0" autoFill="0" autoLine="0" autoPict="0">
                <anchor moveWithCells="1">
                  <from>
                    <xdr:col>7</xdr:col>
                    <xdr:colOff>0</xdr:colOff>
                    <xdr:row>133</xdr:row>
                    <xdr:rowOff>0</xdr:rowOff>
                  </from>
                  <to>
                    <xdr:col>9</xdr:col>
                    <xdr:colOff>95250</xdr:colOff>
                    <xdr:row>134</xdr:row>
                    <xdr:rowOff>0</xdr:rowOff>
                  </to>
                </anchor>
              </controlPr>
            </control>
          </mc:Choice>
        </mc:AlternateContent>
        <mc:AlternateContent xmlns:mc="http://schemas.openxmlformats.org/markup-compatibility/2006">
          <mc:Choice Requires="x14">
            <control shapeId="1097" r:id="rId69" name="Check Box 73">
              <controlPr defaultSize="0" autoFill="0" autoLine="0" autoPict="0">
                <anchor moveWithCells="1">
                  <from>
                    <xdr:col>7</xdr:col>
                    <xdr:colOff>0</xdr:colOff>
                    <xdr:row>134</xdr:row>
                    <xdr:rowOff>0</xdr:rowOff>
                  </from>
                  <to>
                    <xdr:col>9</xdr:col>
                    <xdr:colOff>95250</xdr:colOff>
                    <xdr:row>135</xdr:row>
                    <xdr:rowOff>0</xdr:rowOff>
                  </to>
                </anchor>
              </controlPr>
            </control>
          </mc:Choice>
        </mc:AlternateContent>
        <mc:AlternateContent xmlns:mc="http://schemas.openxmlformats.org/markup-compatibility/2006">
          <mc:Choice Requires="x14">
            <control shapeId="1098" r:id="rId70" name="Check Box 74">
              <controlPr defaultSize="0" autoFill="0" autoLine="0" autoPict="0">
                <anchor moveWithCells="1">
                  <from>
                    <xdr:col>7</xdr:col>
                    <xdr:colOff>0</xdr:colOff>
                    <xdr:row>136</xdr:row>
                    <xdr:rowOff>0</xdr:rowOff>
                  </from>
                  <to>
                    <xdr:col>9</xdr:col>
                    <xdr:colOff>95250</xdr:colOff>
                    <xdr:row>137</xdr:row>
                    <xdr:rowOff>0</xdr:rowOff>
                  </to>
                </anchor>
              </controlPr>
            </control>
          </mc:Choice>
        </mc:AlternateContent>
        <mc:AlternateContent xmlns:mc="http://schemas.openxmlformats.org/markup-compatibility/2006">
          <mc:Choice Requires="x14">
            <control shapeId="1099" r:id="rId71" name="Check Box 75">
              <controlPr defaultSize="0" autoFill="0" autoLine="0" autoPict="0">
                <anchor moveWithCells="1">
                  <from>
                    <xdr:col>7</xdr:col>
                    <xdr:colOff>0</xdr:colOff>
                    <xdr:row>137</xdr:row>
                    <xdr:rowOff>0</xdr:rowOff>
                  </from>
                  <to>
                    <xdr:col>9</xdr:col>
                    <xdr:colOff>95250</xdr:colOff>
                    <xdr:row>138</xdr:row>
                    <xdr:rowOff>0</xdr:rowOff>
                  </to>
                </anchor>
              </controlPr>
            </control>
          </mc:Choice>
        </mc:AlternateContent>
        <mc:AlternateContent xmlns:mc="http://schemas.openxmlformats.org/markup-compatibility/2006">
          <mc:Choice Requires="x14">
            <control shapeId="1100" r:id="rId72" name="Check Box 76">
              <controlPr defaultSize="0" autoFill="0" autoLine="0" autoPict="0">
                <anchor moveWithCells="1">
                  <from>
                    <xdr:col>7</xdr:col>
                    <xdr:colOff>0</xdr:colOff>
                    <xdr:row>139</xdr:row>
                    <xdr:rowOff>0</xdr:rowOff>
                  </from>
                  <to>
                    <xdr:col>9</xdr:col>
                    <xdr:colOff>95250</xdr:colOff>
                    <xdr:row>140</xdr:row>
                    <xdr:rowOff>0</xdr:rowOff>
                  </to>
                </anchor>
              </controlPr>
            </control>
          </mc:Choice>
        </mc:AlternateContent>
        <mc:AlternateContent xmlns:mc="http://schemas.openxmlformats.org/markup-compatibility/2006">
          <mc:Choice Requires="x14">
            <control shapeId="1101" r:id="rId73" name="Check Box 77">
              <controlPr defaultSize="0" autoFill="0" autoLine="0" autoPict="0">
                <anchor moveWithCells="1">
                  <from>
                    <xdr:col>7</xdr:col>
                    <xdr:colOff>0</xdr:colOff>
                    <xdr:row>140</xdr:row>
                    <xdr:rowOff>0</xdr:rowOff>
                  </from>
                  <to>
                    <xdr:col>9</xdr:col>
                    <xdr:colOff>95250</xdr:colOff>
                    <xdr:row>141</xdr:row>
                    <xdr:rowOff>0</xdr:rowOff>
                  </to>
                </anchor>
              </controlPr>
            </control>
          </mc:Choice>
        </mc:AlternateContent>
        <mc:AlternateContent xmlns:mc="http://schemas.openxmlformats.org/markup-compatibility/2006">
          <mc:Choice Requires="x14">
            <control shapeId="1102" r:id="rId74" name="Check Box 78">
              <controlPr defaultSize="0" autoFill="0" autoLine="0" autoPict="0">
                <anchor moveWithCells="1">
                  <from>
                    <xdr:col>7</xdr:col>
                    <xdr:colOff>0</xdr:colOff>
                    <xdr:row>141</xdr:row>
                    <xdr:rowOff>0</xdr:rowOff>
                  </from>
                  <to>
                    <xdr:col>9</xdr:col>
                    <xdr:colOff>95250</xdr:colOff>
                    <xdr:row>142</xdr:row>
                    <xdr:rowOff>0</xdr:rowOff>
                  </to>
                </anchor>
              </controlPr>
            </control>
          </mc:Choice>
        </mc:AlternateContent>
        <mc:AlternateContent xmlns:mc="http://schemas.openxmlformats.org/markup-compatibility/2006">
          <mc:Choice Requires="x14">
            <control shapeId="1103" r:id="rId75" name="Check Box 79">
              <controlPr defaultSize="0" autoFill="0" autoLine="0" autoPict="0">
                <anchor moveWithCells="1">
                  <from>
                    <xdr:col>7</xdr:col>
                    <xdr:colOff>0</xdr:colOff>
                    <xdr:row>142</xdr:row>
                    <xdr:rowOff>0</xdr:rowOff>
                  </from>
                  <to>
                    <xdr:col>9</xdr:col>
                    <xdr:colOff>95250</xdr:colOff>
                    <xdr:row>143</xdr:row>
                    <xdr:rowOff>0</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7</xdr:col>
                    <xdr:colOff>0</xdr:colOff>
                    <xdr:row>80</xdr:row>
                    <xdr:rowOff>0</xdr:rowOff>
                  </from>
                  <to>
                    <xdr:col>9</xdr:col>
                    <xdr:colOff>95250</xdr:colOff>
                    <xdr:row>81</xdr:row>
                    <xdr:rowOff>0</xdr:rowOff>
                  </to>
                </anchor>
              </controlPr>
            </control>
          </mc:Choice>
        </mc:AlternateContent>
        <mc:AlternateContent xmlns:mc="http://schemas.openxmlformats.org/markup-compatibility/2006">
          <mc:Choice Requires="x14">
            <control shapeId="1108" r:id="rId77" name="Check Box 84">
              <controlPr defaultSize="0" autoFill="0" autoLine="0" autoPict="0">
                <anchor moveWithCells="1">
                  <from>
                    <xdr:col>7</xdr:col>
                    <xdr:colOff>0</xdr:colOff>
                    <xdr:row>135</xdr:row>
                    <xdr:rowOff>0</xdr:rowOff>
                  </from>
                  <to>
                    <xdr:col>9</xdr:col>
                    <xdr:colOff>95250</xdr:colOff>
                    <xdr:row>136</xdr:row>
                    <xdr:rowOff>0</xdr:rowOff>
                  </to>
                </anchor>
              </controlPr>
            </control>
          </mc:Choice>
        </mc:AlternateContent>
        <mc:AlternateContent xmlns:mc="http://schemas.openxmlformats.org/markup-compatibility/2006">
          <mc:Choice Requires="x14">
            <control shapeId="1111" r:id="rId78" name="Check Box 87">
              <controlPr defaultSize="0" autoFill="0" autoLine="0" autoPict="0">
                <anchor moveWithCells="1">
                  <from>
                    <xdr:col>7</xdr:col>
                    <xdr:colOff>0</xdr:colOff>
                    <xdr:row>83</xdr:row>
                    <xdr:rowOff>28575</xdr:rowOff>
                  </from>
                  <to>
                    <xdr:col>9</xdr:col>
                    <xdr:colOff>457200</xdr:colOff>
                    <xdr:row>84</xdr:row>
                    <xdr:rowOff>9525</xdr:rowOff>
                  </to>
                </anchor>
              </controlPr>
            </control>
          </mc:Choice>
        </mc:AlternateContent>
        <mc:AlternateContent xmlns:mc="http://schemas.openxmlformats.org/markup-compatibility/2006">
          <mc:Choice Requires="x14">
            <control shapeId="1113" r:id="rId79" name="Check Box 89">
              <controlPr defaultSize="0" autoFill="0" autoLine="0" autoPict="0">
                <anchor moveWithCells="1">
                  <from>
                    <xdr:col>7</xdr:col>
                    <xdr:colOff>0</xdr:colOff>
                    <xdr:row>138</xdr:row>
                    <xdr:rowOff>0</xdr:rowOff>
                  </from>
                  <to>
                    <xdr:col>9</xdr:col>
                    <xdr:colOff>95250</xdr:colOff>
                    <xdr:row>139</xdr:row>
                    <xdr:rowOff>0</xdr:rowOff>
                  </to>
                </anchor>
              </controlPr>
            </control>
          </mc:Choice>
        </mc:AlternateContent>
        <mc:AlternateContent xmlns:mc="http://schemas.openxmlformats.org/markup-compatibility/2006">
          <mc:Choice Requires="x14">
            <control shapeId="1114" r:id="rId80" name="Check Box 90">
              <controlPr defaultSize="0" autoFill="0" autoLine="0" autoPict="0">
                <anchor moveWithCells="1">
                  <from>
                    <xdr:col>7</xdr:col>
                    <xdr:colOff>0</xdr:colOff>
                    <xdr:row>143</xdr:row>
                    <xdr:rowOff>0</xdr:rowOff>
                  </from>
                  <to>
                    <xdr:col>9</xdr:col>
                    <xdr:colOff>457200</xdr:colOff>
                    <xdr:row>144</xdr:row>
                    <xdr:rowOff>0</xdr:rowOff>
                  </to>
                </anchor>
              </controlPr>
            </control>
          </mc:Choice>
        </mc:AlternateContent>
        <mc:AlternateContent xmlns:mc="http://schemas.openxmlformats.org/markup-compatibility/2006">
          <mc:Choice Requires="x14">
            <control shapeId="1115" r:id="rId81" name="Check Box 91">
              <controlPr defaultSize="0" autoFill="0" autoLine="0" autoPict="0">
                <anchor moveWithCells="1">
                  <from>
                    <xdr:col>7</xdr:col>
                    <xdr:colOff>0</xdr:colOff>
                    <xdr:row>71</xdr:row>
                    <xdr:rowOff>0</xdr:rowOff>
                  </from>
                  <to>
                    <xdr:col>9</xdr:col>
                    <xdr:colOff>95250</xdr:colOff>
                    <xdr:row>72</xdr:row>
                    <xdr:rowOff>0</xdr:rowOff>
                  </to>
                </anchor>
              </controlPr>
            </control>
          </mc:Choice>
        </mc:AlternateContent>
        <mc:AlternateContent xmlns:mc="http://schemas.openxmlformats.org/markup-compatibility/2006">
          <mc:Choice Requires="x14">
            <control shapeId="1116" r:id="rId82" name="Check Box 92">
              <controlPr defaultSize="0" autoFill="0" autoLine="0" autoPict="0">
                <anchor moveWithCells="1">
                  <from>
                    <xdr:col>7</xdr:col>
                    <xdr:colOff>0</xdr:colOff>
                    <xdr:row>126</xdr:row>
                    <xdr:rowOff>0</xdr:rowOff>
                  </from>
                  <to>
                    <xdr:col>9</xdr:col>
                    <xdr:colOff>95250</xdr:colOff>
                    <xdr:row>127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B1:R123"/>
  <sheetViews>
    <sheetView showGridLines="0" showRowColHeaders="0" zoomScaleNormal="100" workbookViewId="0">
      <pane ySplit="1" topLeftCell="A2" activePane="bottomLeft" state="frozen"/>
      <selection pane="bottomLeft" activeCell="A2" sqref="A2"/>
    </sheetView>
  </sheetViews>
  <sheetFormatPr defaultColWidth="9" defaultRowHeight="13.5"/>
  <cols>
    <col min="1" max="1" width="1.625" style="2" customWidth="1"/>
    <col min="2" max="4" width="4.5" style="2" customWidth="1"/>
    <col min="5" max="5" width="5" style="2" customWidth="1"/>
    <col min="6" max="6" width="24.5" style="2" customWidth="1"/>
    <col min="7" max="7" width="12.625" style="2" customWidth="1"/>
    <col min="8" max="9" width="10.75" style="2" customWidth="1"/>
    <col min="10" max="10" width="12.625" style="2" customWidth="1"/>
    <col min="11" max="11" width="0.5" style="2" customWidth="1"/>
    <col min="12" max="12" width="6.75" style="2" customWidth="1"/>
    <col min="13" max="13" width="31.625" style="2" customWidth="1"/>
    <col min="14" max="14" width="0.5" style="2" customWidth="1"/>
    <col min="15" max="15" width="32.75" style="2" customWidth="1"/>
    <col min="16" max="16384" width="9" style="2"/>
  </cols>
  <sheetData>
    <row r="1" spans="2:18" ht="37.5" customHeight="1">
      <c r="B1" s="129"/>
    </row>
    <row r="2" spans="2:18" ht="16.5" customHeight="1">
      <c r="B2" s="41"/>
      <c r="C2" s="5"/>
      <c r="D2" s="5"/>
      <c r="E2" s="5"/>
      <c r="F2" s="5"/>
      <c r="G2" s="5"/>
      <c r="I2" s="5"/>
      <c r="J2" s="5"/>
      <c r="K2" s="5"/>
      <c r="L2" s="5"/>
      <c r="N2" s="5"/>
    </row>
    <row r="3" spans="2:18">
      <c r="B3" s="5"/>
      <c r="C3" s="5"/>
      <c r="D3" s="5"/>
      <c r="E3" s="5"/>
      <c r="F3" s="5"/>
      <c r="G3" s="5"/>
      <c r="H3" s="5"/>
      <c r="I3" s="5"/>
      <c r="J3" s="5"/>
      <c r="K3" s="5"/>
      <c r="L3" s="5"/>
      <c r="N3" s="5"/>
    </row>
    <row r="4" spans="2:18">
      <c r="B4" s="169" t="s">
        <v>95</v>
      </c>
      <c r="C4" s="5" t="s">
        <v>433</v>
      </c>
      <c r="D4" s="5"/>
      <c r="E4" s="5"/>
      <c r="F4" s="5"/>
      <c r="G4" s="5"/>
      <c r="I4" s="5"/>
      <c r="J4" s="5"/>
      <c r="K4" s="5"/>
      <c r="L4" s="5"/>
      <c r="N4" s="5"/>
    </row>
    <row r="5" spans="2:18" ht="6" customHeight="1">
      <c r="B5" s="169"/>
      <c r="C5" s="5"/>
      <c r="D5" s="5"/>
      <c r="E5" s="5"/>
      <c r="F5" s="5"/>
      <c r="G5" s="5"/>
      <c r="I5" s="5"/>
      <c r="J5" s="5"/>
      <c r="K5" s="5"/>
      <c r="L5" s="5"/>
      <c r="N5" s="5"/>
    </row>
    <row r="6" spans="2:18">
      <c r="B6" s="5"/>
      <c r="C6" s="5"/>
      <c r="D6" s="2" t="s">
        <v>469</v>
      </c>
      <c r="E6" s="5"/>
      <c r="F6" s="8"/>
      <c r="G6" s="5"/>
      <c r="I6" s="5"/>
      <c r="J6" s="5"/>
      <c r="K6" s="5"/>
      <c r="L6" s="5"/>
      <c r="N6" s="5"/>
    </row>
    <row r="7" spans="2:18" ht="6" customHeight="1">
      <c r="B7" s="5"/>
      <c r="C7" s="5"/>
      <c r="D7" s="5"/>
      <c r="E7" s="5"/>
      <c r="F7" s="8"/>
      <c r="G7" s="5"/>
      <c r="I7" s="5"/>
      <c r="J7" s="5"/>
      <c r="K7" s="5"/>
      <c r="L7" s="5"/>
      <c r="N7" s="5"/>
    </row>
    <row r="8" spans="2:18">
      <c r="B8" s="5"/>
      <c r="C8" s="8" t="s">
        <v>363</v>
      </c>
      <c r="D8" s="5" t="s">
        <v>413</v>
      </c>
      <c r="E8" s="8"/>
      <c r="G8" s="5" t="s">
        <v>1077</v>
      </c>
      <c r="I8" s="5"/>
      <c r="J8" s="5"/>
      <c r="K8" s="5"/>
      <c r="L8" s="5"/>
      <c r="N8" s="5"/>
    </row>
    <row r="9" spans="2:18">
      <c r="B9" s="5"/>
      <c r="C9" s="5"/>
      <c r="D9" s="5"/>
      <c r="E9" s="8"/>
      <c r="G9" s="5" t="s">
        <v>1078</v>
      </c>
      <c r="I9" s="5"/>
      <c r="J9" s="5"/>
      <c r="K9" s="5"/>
      <c r="L9" s="5"/>
      <c r="N9" s="5"/>
    </row>
    <row r="10" spans="2:18" ht="16.5" customHeight="1">
      <c r="B10" s="5"/>
      <c r="C10" s="8" t="s">
        <v>364</v>
      </c>
      <c r="D10" s="5" t="s">
        <v>365</v>
      </c>
      <c r="E10" s="5"/>
      <c r="G10" s="5" t="s">
        <v>1079</v>
      </c>
    </row>
    <row r="11" spans="2:18">
      <c r="B11" s="5"/>
      <c r="C11" s="5"/>
      <c r="D11" s="5"/>
      <c r="E11" s="5"/>
      <c r="G11" s="2" t="s">
        <v>1080</v>
      </c>
    </row>
    <row r="12" spans="2:18" s="5" customFormat="1">
      <c r="B12" s="2"/>
      <c r="E12" s="2"/>
      <c r="G12" s="709" t="s">
        <v>1081</v>
      </c>
      <c r="H12" s="710"/>
      <c r="I12" s="710"/>
      <c r="J12" s="710"/>
      <c r="K12" s="710"/>
      <c r="L12" s="710"/>
      <c r="M12" s="710"/>
      <c r="N12" s="710"/>
      <c r="O12" s="710"/>
      <c r="P12" s="2"/>
      <c r="Q12" s="2"/>
      <c r="R12" s="2"/>
    </row>
    <row r="13" spans="2:18">
      <c r="G13" s="712"/>
      <c r="H13" s="713"/>
      <c r="I13" s="713"/>
      <c r="J13" s="713"/>
      <c r="K13" s="713"/>
      <c r="L13" s="713"/>
      <c r="M13" s="713"/>
      <c r="N13" s="713"/>
      <c r="O13" s="713"/>
    </row>
    <row r="14" spans="2:18">
      <c r="G14" s="2" t="s">
        <v>1082</v>
      </c>
      <c r="H14" s="254"/>
      <c r="I14" s="254"/>
      <c r="J14" s="254"/>
      <c r="K14" s="254"/>
      <c r="L14" s="254"/>
      <c r="M14" s="254"/>
      <c r="N14" s="254"/>
      <c r="O14" s="254"/>
    </row>
    <row r="15" spans="2:18" ht="6" customHeight="1">
      <c r="C15" s="20"/>
    </row>
    <row r="16" spans="2:18">
      <c r="C16" s="20" t="s">
        <v>474</v>
      </c>
      <c r="D16" s="2" t="s">
        <v>470</v>
      </c>
      <c r="G16" s="2" t="s">
        <v>1083</v>
      </c>
    </row>
    <row r="17" spans="2:16">
      <c r="C17" s="20"/>
      <c r="G17" s="2" t="s">
        <v>1084</v>
      </c>
    </row>
    <row r="18" spans="2:16">
      <c r="G18" s="2" t="s">
        <v>1076</v>
      </c>
      <c r="H18" s="172"/>
    </row>
    <row r="19" spans="2:16" ht="6" customHeight="1">
      <c r="H19" s="173"/>
    </row>
    <row r="20" spans="2:16">
      <c r="G20" s="2" t="s">
        <v>1103</v>
      </c>
      <c r="H20" s="173"/>
    </row>
    <row r="21" spans="2:16">
      <c r="D21" s="267" t="s">
        <v>525</v>
      </c>
      <c r="H21" s="173"/>
    </row>
    <row r="22" spans="2:16" ht="6" customHeight="1">
      <c r="C22" s="8"/>
      <c r="H22" s="173"/>
    </row>
    <row r="23" spans="2:16" s="57" customFormat="1" ht="16.5" customHeight="1">
      <c r="B23" s="185"/>
      <c r="C23" s="221"/>
      <c r="D23" s="222"/>
      <c r="E23" s="222"/>
      <c r="F23" s="167"/>
      <c r="H23" s="188"/>
      <c r="J23" s="189" t="s">
        <v>338</v>
      </c>
      <c r="K23" s="191"/>
      <c r="M23" s="189"/>
      <c r="N23" s="2"/>
      <c r="O23" s="5"/>
      <c r="P23" s="2"/>
    </row>
    <row r="24" spans="2:16" ht="16.5" customHeight="1">
      <c r="B24" s="194"/>
      <c r="C24" s="128"/>
      <c r="D24" s="724" t="s">
        <v>359</v>
      </c>
      <c r="E24" s="725"/>
      <c r="F24" s="725"/>
      <c r="G24" s="726"/>
      <c r="H24" s="724" t="s">
        <v>421</v>
      </c>
      <c r="I24" s="725"/>
      <c r="J24" s="766" t="s">
        <v>1154</v>
      </c>
      <c r="K24" s="83"/>
      <c r="L24" s="682" t="s">
        <v>1094</v>
      </c>
      <c r="M24" s="683"/>
      <c r="N24" s="3"/>
      <c r="O24" s="675" t="s">
        <v>366</v>
      </c>
      <c r="P24" s="4"/>
    </row>
    <row r="25" spans="2:16" ht="16.5" customHeight="1">
      <c r="B25" s="194"/>
      <c r="C25" s="128"/>
      <c r="D25" s="727"/>
      <c r="E25" s="728"/>
      <c r="F25" s="728"/>
      <c r="G25" s="729"/>
      <c r="H25" s="727"/>
      <c r="I25" s="728"/>
      <c r="J25" s="767"/>
      <c r="K25" s="83"/>
      <c r="L25" s="684"/>
      <c r="M25" s="685"/>
      <c r="N25" s="3"/>
      <c r="O25" s="676"/>
      <c r="P25" s="4"/>
    </row>
    <row r="26" spans="2:16">
      <c r="B26" s="194"/>
      <c r="C26" s="198"/>
      <c r="D26" s="686" t="s">
        <v>381</v>
      </c>
      <c r="E26" s="688"/>
      <c r="F26" s="208" t="s">
        <v>380</v>
      </c>
      <c r="G26" s="200" t="s">
        <v>362</v>
      </c>
      <c r="H26" s="208" t="s">
        <v>350</v>
      </c>
      <c r="I26" s="219" t="s">
        <v>361</v>
      </c>
      <c r="J26" s="200" t="s">
        <v>422</v>
      </c>
      <c r="K26" s="83"/>
      <c r="L26" s="200" t="s">
        <v>360</v>
      </c>
      <c r="M26" s="200" t="s">
        <v>63</v>
      </c>
      <c r="O26" s="760"/>
      <c r="P26" s="4"/>
    </row>
    <row r="27" spans="2:16">
      <c r="B27" s="194"/>
      <c r="C27" s="198"/>
      <c r="D27" s="759" t="s">
        <v>367</v>
      </c>
      <c r="E27" s="753"/>
      <c r="F27" s="243" t="s">
        <v>358</v>
      </c>
      <c r="G27" s="131"/>
      <c r="H27" s="230">
        <f>IF(L27="","",IF(VLOOKUP(L27,マージン!$K$6:$O$113,5,0)="",1,VLOOKUP(L27,マージン!$K$6:$O$113,5,0)))</f>
        <v>1</v>
      </c>
      <c r="I27" s="143"/>
      <c r="J27" s="250">
        <f>IF(L27="",0,IF(I27="",G27*H27,G27*I27))</f>
        <v>0</v>
      </c>
      <c r="K27" s="127"/>
      <c r="L27" s="255">
        <v>911</v>
      </c>
      <c r="M27" s="256" t="str">
        <f>IF(L27="","",VLOOKUP(L27,マージン!$K$6:$L$113,2,0))</f>
        <v>雇用者所得</v>
      </c>
      <c r="O27" s="677" t="s">
        <v>471</v>
      </c>
      <c r="P27" s="4"/>
    </row>
    <row r="28" spans="2:16">
      <c r="B28" s="194"/>
      <c r="C28" s="198"/>
      <c r="D28" s="705"/>
      <c r="E28" s="706"/>
      <c r="F28" s="244"/>
      <c r="G28" s="130"/>
      <c r="H28" s="249" t="str">
        <f>IF(L28="","",IF(VLOOKUP(L28,マージン!$K$6:$O$113,5,0)="",1,VLOOKUP(L28,マージン!$K$6:$O$113,5,0)))</f>
        <v/>
      </c>
      <c r="I28" s="141"/>
      <c r="J28" s="224">
        <f t="shared" ref="J28:J37" si="0">IF(L28="",0,IF(I28="",G28*H28,G28*I28))</f>
        <v>0</v>
      </c>
      <c r="K28" s="127"/>
      <c r="L28" s="134"/>
      <c r="M28" s="234" t="str">
        <f>IF(L28="","",VLOOKUP(L28,マージン!$K$6:$L$113,2,0))</f>
        <v/>
      </c>
      <c r="O28" s="754"/>
      <c r="P28" s="4"/>
    </row>
    <row r="29" spans="2:16">
      <c r="B29" s="194"/>
      <c r="C29" s="198"/>
      <c r="D29" s="707"/>
      <c r="E29" s="708"/>
      <c r="F29" s="229"/>
      <c r="G29" s="119"/>
      <c r="H29" s="239" t="str">
        <f>IF(L29="","",IF(VLOOKUP(L29,マージン!$K$6:$O$113,5,0)="",1,VLOOKUP(L29,マージン!$K$6:$O$113,5,0)))</f>
        <v/>
      </c>
      <c r="I29" s="140"/>
      <c r="J29" s="253">
        <f t="shared" si="0"/>
        <v>0</v>
      </c>
      <c r="K29" s="127"/>
      <c r="L29" s="135"/>
      <c r="M29" s="238" t="str">
        <f>IF(L29="","",VLOOKUP(L29,マージン!$K$6:$L$113,2,0))</f>
        <v/>
      </c>
      <c r="O29" s="755"/>
      <c r="P29" s="4"/>
    </row>
    <row r="30" spans="2:16">
      <c r="B30" s="194"/>
      <c r="C30" s="198"/>
      <c r="D30" s="759" t="s">
        <v>368</v>
      </c>
      <c r="E30" s="753"/>
      <c r="F30" s="245" t="s">
        <v>369</v>
      </c>
      <c r="G30" s="132"/>
      <c r="H30" s="241">
        <f>IF(L30="","",IF(VLOOKUP(L30,マージン!$K$6:$O$113,5,0)="",1,VLOOKUP(L30,マージン!$K$6:$O$113,5,0)))</f>
        <v>1</v>
      </c>
      <c r="I30" s="137"/>
      <c r="J30" s="250">
        <f t="shared" si="0"/>
        <v>0</v>
      </c>
      <c r="K30" s="83"/>
      <c r="L30" s="255">
        <v>911</v>
      </c>
      <c r="M30" s="256" t="str">
        <f>IF(L30="","",VLOOKUP(L30,マージン!$K$6:$L$113,2,0))</f>
        <v>雇用者所得</v>
      </c>
      <c r="O30" s="756" t="s">
        <v>521</v>
      </c>
      <c r="P30" s="4"/>
    </row>
    <row r="31" spans="2:16">
      <c r="B31" s="194"/>
      <c r="C31" s="198"/>
      <c r="D31" s="705"/>
      <c r="E31" s="706"/>
      <c r="F31" s="244" t="s">
        <v>389</v>
      </c>
      <c r="G31" s="132"/>
      <c r="H31" s="249">
        <f>IF(L31="","",IF(VLOOKUP(L31,マージン!$K$6:$O$113,5,0)="",1,VLOOKUP(L31,マージン!$K$6:$O$113,5,0)))</f>
        <v>0.88674054310097117</v>
      </c>
      <c r="I31" s="141"/>
      <c r="J31" s="224">
        <f t="shared" si="0"/>
        <v>0</v>
      </c>
      <c r="K31" s="83"/>
      <c r="L31" s="134">
        <v>641</v>
      </c>
      <c r="M31" s="234" t="str">
        <f>IF(L31="","",VLOOKUP(L31,マージン!$K$6:$L$113,2,0))</f>
        <v>医療</v>
      </c>
      <c r="O31" s="757"/>
      <c r="P31" s="4"/>
    </row>
    <row r="32" spans="2:16">
      <c r="B32" s="194"/>
      <c r="C32" s="198"/>
      <c r="D32" s="707"/>
      <c r="E32" s="708"/>
      <c r="F32" s="229"/>
      <c r="G32" s="119"/>
      <c r="H32" s="239" t="str">
        <f>IF(L32="","",IF(VLOOKUP(L32,マージン!$K$6:$O$113,5,0)="",1,VLOOKUP(L32,マージン!$K$6:$O$113,5,0)))</f>
        <v/>
      </c>
      <c r="I32" s="140"/>
      <c r="J32" s="253">
        <f t="shared" si="0"/>
        <v>0</v>
      </c>
      <c r="K32" s="127"/>
      <c r="L32" s="135"/>
      <c r="M32" s="238" t="str">
        <f>IF(L32="","",VLOOKUP(L32,マージン!$K$6:$L$113,2,0))</f>
        <v/>
      </c>
      <c r="O32" s="758"/>
      <c r="P32" s="4"/>
    </row>
    <row r="33" spans="2:16">
      <c r="B33" s="194"/>
      <c r="C33" s="198"/>
      <c r="D33" s="759" t="s">
        <v>370</v>
      </c>
      <c r="E33" s="753"/>
      <c r="F33" s="246" t="s">
        <v>372</v>
      </c>
      <c r="G33" s="117"/>
      <c r="H33" s="232">
        <v>1</v>
      </c>
      <c r="I33" s="139"/>
      <c r="J33" s="250">
        <f t="shared" si="0"/>
        <v>0</v>
      </c>
      <c r="K33" s="83"/>
      <c r="L33" s="255">
        <v>571</v>
      </c>
      <c r="M33" s="256" t="str">
        <f>IF(L33="","",VLOOKUP(L33,マージン!$K$6:$L$113,2,0))</f>
        <v>鉄道輸送</v>
      </c>
      <c r="O33" s="756" t="s">
        <v>963</v>
      </c>
      <c r="P33" s="4"/>
    </row>
    <row r="34" spans="2:16">
      <c r="B34" s="194"/>
      <c r="C34" s="198"/>
      <c r="D34" s="705"/>
      <c r="E34" s="706"/>
      <c r="F34" s="245" t="s">
        <v>407</v>
      </c>
      <c r="G34" s="118"/>
      <c r="H34" s="231">
        <v>1</v>
      </c>
      <c r="I34" s="138"/>
      <c r="J34" s="224">
        <f t="shared" si="0"/>
        <v>0</v>
      </c>
      <c r="K34" s="83"/>
      <c r="L34" s="134">
        <v>571</v>
      </c>
      <c r="M34" s="234" t="str">
        <f>IF(L34="","",VLOOKUP(L34,マージン!$K$6:$L$113,2,0))</f>
        <v>鉄道輸送</v>
      </c>
      <c r="O34" s="757"/>
      <c r="P34" s="4"/>
    </row>
    <row r="35" spans="2:16">
      <c r="B35" s="194"/>
      <c r="C35" s="198"/>
      <c r="D35" s="705"/>
      <c r="E35" s="706"/>
      <c r="F35" s="245" t="s">
        <v>373</v>
      </c>
      <c r="G35" s="118"/>
      <c r="H35" s="231">
        <v>1</v>
      </c>
      <c r="I35" s="138"/>
      <c r="J35" s="224">
        <f t="shared" si="0"/>
        <v>0</v>
      </c>
      <c r="K35" s="83"/>
      <c r="L35" s="134">
        <v>671</v>
      </c>
      <c r="M35" s="234" t="str">
        <f>IF(L35="","",VLOOKUP(L35,マージン!$K$6:$L$113,2,0))</f>
        <v>宿泊業</v>
      </c>
      <c r="O35" s="757"/>
      <c r="P35" s="4"/>
    </row>
    <row r="36" spans="2:16">
      <c r="B36" s="194"/>
      <c r="C36" s="198"/>
      <c r="D36" s="705"/>
      <c r="E36" s="706"/>
      <c r="F36" s="228" t="s">
        <v>408</v>
      </c>
      <c r="G36" s="118"/>
      <c r="H36" s="231">
        <v>1</v>
      </c>
      <c r="I36" s="141"/>
      <c r="J36" s="224">
        <f t="shared" si="0"/>
        <v>0</v>
      </c>
      <c r="K36" s="127"/>
      <c r="L36" s="134">
        <v>671</v>
      </c>
      <c r="M36" s="234" t="str">
        <f>IF(L36="","",VLOOKUP(L36,マージン!$K$6:$L$113,2,0))</f>
        <v>宿泊業</v>
      </c>
      <c r="O36" s="757"/>
      <c r="P36" s="4"/>
    </row>
    <row r="37" spans="2:16">
      <c r="B37" s="194"/>
      <c r="C37" s="198"/>
      <c r="D37" s="707"/>
      <c r="E37" s="708"/>
      <c r="F37" s="229"/>
      <c r="G37" s="119"/>
      <c r="H37" s="239" t="str">
        <f>IF(L37="","",IF(VLOOKUP(L37,マージン!$K$6:$O$113,5,0)="",1,VLOOKUP(L37,マージン!$K$6:$O$113,5,0)))</f>
        <v/>
      </c>
      <c r="I37" s="140"/>
      <c r="J37" s="253">
        <f t="shared" si="0"/>
        <v>0</v>
      </c>
      <c r="K37" s="127"/>
      <c r="L37" s="135"/>
      <c r="M37" s="238" t="str">
        <f>IF(L37="","",VLOOKUP(L37,マージン!$K$6:$L$113,2,0))</f>
        <v/>
      </c>
      <c r="O37" s="758"/>
      <c r="P37" s="4"/>
    </row>
    <row r="38" spans="2:16">
      <c r="B38" s="194"/>
      <c r="C38" s="198"/>
      <c r="D38" s="686" t="s">
        <v>381</v>
      </c>
      <c r="E38" s="688"/>
      <c r="F38" s="208" t="s">
        <v>380</v>
      </c>
      <c r="G38" s="208" t="s">
        <v>362</v>
      </c>
      <c r="H38" s="208" t="s">
        <v>350</v>
      </c>
      <c r="I38" s="219" t="s">
        <v>361</v>
      </c>
      <c r="J38" s="208" t="s">
        <v>422</v>
      </c>
      <c r="K38" s="83"/>
      <c r="L38" s="208" t="s">
        <v>360</v>
      </c>
      <c r="M38" s="208" t="s">
        <v>63</v>
      </c>
      <c r="N38" s="3"/>
      <c r="O38" s="205" t="s">
        <v>468</v>
      </c>
      <c r="P38" s="4"/>
    </row>
    <row r="39" spans="2:16" ht="16.5" customHeight="1">
      <c r="B39" s="194"/>
      <c r="C39" s="194"/>
      <c r="D39" s="759" t="s">
        <v>518</v>
      </c>
      <c r="E39" s="753"/>
      <c r="F39" s="246" t="s">
        <v>374</v>
      </c>
      <c r="G39" s="117"/>
      <c r="H39" s="232">
        <f>IF(L39="","",IF(VLOOKUP(L39,マージン!$K$6:$O$113,5,0)="",1,VLOOKUP(L39,マージン!$K$6:$O$113,5,0)))</f>
        <v>0.11029598470711587</v>
      </c>
      <c r="I39" s="139"/>
      <c r="J39" s="224">
        <f t="shared" ref="J39:J58" si="1">IF(L39="",0,IF(I39="",G39*H39,G39*I39))</f>
        <v>0</v>
      </c>
      <c r="K39" s="127"/>
      <c r="L39" s="134">
        <v>391</v>
      </c>
      <c r="M39" s="234" t="str">
        <f>IF(L39="","",VLOOKUP(L39,マージン!$K$6:$L$113,2,0))</f>
        <v>その他の製造工業製品</v>
      </c>
      <c r="O39" s="677" t="s">
        <v>519</v>
      </c>
      <c r="P39" s="4"/>
    </row>
    <row r="40" spans="2:16">
      <c r="B40" s="194"/>
      <c r="C40" s="194"/>
      <c r="D40" s="705"/>
      <c r="E40" s="706"/>
      <c r="F40" s="228" t="s">
        <v>420</v>
      </c>
      <c r="G40" s="118"/>
      <c r="H40" s="231">
        <f>IF(L40="","",IF(VLOOKUP(L40,マージン!$K$6:$O$113,5,0)="",1,VLOOKUP(L40,マージン!$K$6:$O$113,5,0)))</f>
        <v>2.2099058612145984E-2</v>
      </c>
      <c r="I40" s="138"/>
      <c r="J40" s="224">
        <f t="shared" si="1"/>
        <v>0</v>
      </c>
      <c r="K40" s="127"/>
      <c r="L40" s="134">
        <v>253</v>
      </c>
      <c r="M40" s="234" t="str">
        <f>IF(L40="","",VLOOKUP(L40,マージン!$K$6:$L$113,2,0))</f>
        <v>陶磁器</v>
      </c>
      <c r="O40" s="678"/>
      <c r="P40" s="4"/>
    </row>
    <row r="41" spans="2:16">
      <c r="B41" s="194"/>
      <c r="C41" s="206"/>
      <c r="D41" s="705"/>
      <c r="E41" s="706"/>
      <c r="F41" s="228" t="s">
        <v>388</v>
      </c>
      <c r="G41" s="118"/>
      <c r="H41" s="231">
        <f>IF(L41="","",IF(VLOOKUP(L41,マージン!$K$6:$O$113,5,0)="",1,VLOOKUP(L41,マージン!$K$6:$O$113,5,0)))</f>
        <v>0.11983588957777076</v>
      </c>
      <c r="I41" s="138"/>
      <c r="J41" s="224">
        <f t="shared" si="1"/>
        <v>0</v>
      </c>
      <c r="K41" s="127"/>
      <c r="L41" s="134">
        <v>221</v>
      </c>
      <c r="M41" s="234" t="str">
        <f>IF(L41="","",VLOOKUP(L41,マージン!$K$6:$L$113,2,0))</f>
        <v>プラスチック製品</v>
      </c>
      <c r="O41" s="678"/>
      <c r="P41" s="4"/>
    </row>
    <row r="42" spans="2:16">
      <c r="B42" s="194"/>
      <c r="C42" s="206"/>
      <c r="D42" s="705"/>
      <c r="E42" s="706"/>
      <c r="F42" s="228" t="s">
        <v>382</v>
      </c>
      <c r="G42" s="118"/>
      <c r="H42" s="231">
        <f>IF(L42="","",IF(VLOOKUP(L42,マージン!$K$6:$O$113,5,0)="",1,VLOOKUP(L42,マージン!$K$6:$O$113,5,0)))</f>
        <v>5.3686055395581952E-2</v>
      </c>
      <c r="I42" s="138"/>
      <c r="J42" s="224">
        <f t="shared" si="1"/>
        <v>0</v>
      </c>
      <c r="K42" s="127"/>
      <c r="L42" s="134">
        <v>151</v>
      </c>
      <c r="M42" s="234" t="str">
        <f>IF(L42="","",VLOOKUP(L42,マージン!$K$6:$L$113,2,0))</f>
        <v>繊維工業製品</v>
      </c>
      <c r="O42" s="678"/>
      <c r="P42" s="4"/>
    </row>
    <row r="43" spans="2:16">
      <c r="B43" s="194"/>
      <c r="C43" s="206"/>
      <c r="D43" s="705"/>
      <c r="E43" s="706"/>
      <c r="F43" s="244" t="s">
        <v>390</v>
      </c>
      <c r="G43" s="130"/>
      <c r="H43" s="231">
        <f>IF(L43="","",IF(VLOOKUP(L43,マージン!$K$6:$O$113,5,0)="",1,VLOOKUP(L43,マージン!$K$6:$O$113,5,0)))</f>
        <v>0.11983588957777076</v>
      </c>
      <c r="I43" s="138"/>
      <c r="J43" s="224">
        <f t="shared" si="1"/>
        <v>0</v>
      </c>
      <c r="K43" s="127"/>
      <c r="L43" s="134">
        <v>221</v>
      </c>
      <c r="M43" s="234" t="str">
        <f>IF(L43="","",VLOOKUP(L43,マージン!$K$6:$L$113,2,0))</f>
        <v>プラスチック製品</v>
      </c>
      <c r="O43" s="678"/>
      <c r="P43" s="4"/>
    </row>
    <row r="44" spans="2:16">
      <c r="B44" s="194"/>
      <c r="C44" s="206"/>
      <c r="D44" s="705"/>
      <c r="E44" s="706"/>
      <c r="F44" s="244" t="s">
        <v>375</v>
      </c>
      <c r="G44" s="130"/>
      <c r="H44" s="231">
        <f>IF(L44="","",IF(VLOOKUP(L44,マージン!$K$6:$O$113,5,0)="",1,VLOOKUP(L44,マージン!$K$6:$O$113,5,0)))</f>
        <v>0.40279848668439244</v>
      </c>
      <c r="I44" s="138"/>
      <c r="J44" s="224">
        <f t="shared" si="1"/>
        <v>0</v>
      </c>
      <c r="K44" s="127"/>
      <c r="L44" s="134">
        <v>164</v>
      </c>
      <c r="M44" s="234" t="str">
        <f>IF(L44="","",VLOOKUP(L44,マージン!$K$6:$L$113,2,0))</f>
        <v>紙加工品</v>
      </c>
      <c r="O44" s="678"/>
      <c r="P44" s="4"/>
    </row>
    <row r="45" spans="2:16">
      <c r="B45" s="194"/>
      <c r="C45" s="207"/>
      <c r="D45" s="705"/>
      <c r="E45" s="706"/>
      <c r="F45" s="228" t="s">
        <v>383</v>
      </c>
      <c r="G45" s="118"/>
      <c r="H45" s="241">
        <f>IF(L45="","",IF(VLOOKUP(L45,マージン!$K$6:$O$113,5,0)="",1,VLOOKUP(L45,マージン!$K$6:$O$113,5,0)))</f>
        <v>0.22317637332365367</v>
      </c>
      <c r="I45" s="137"/>
      <c r="J45" s="224">
        <f t="shared" si="1"/>
        <v>0</v>
      </c>
      <c r="K45" s="127"/>
      <c r="L45" s="134">
        <v>207</v>
      </c>
      <c r="M45" s="234" t="str">
        <f>IF(L45="","",VLOOKUP(L45,マージン!$K$6:$L$113,2,0))</f>
        <v>医薬品</v>
      </c>
      <c r="O45" s="678"/>
      <c r="P45" s="4"/>
    </row>
    <row r="46" spans="2:16">
      <c r="B46" s="194"/>
      <c r="C46" s="207"/>
      <c r="D46" s="705"/>
      <c r="E46" s="706"/>
      <c r="F46" s="228" t="s">
        <v>376</v>
      </c>
      <c r="G46" s="118"/>
      <c r="H46" s="241">
        <f>IF(L46="","",IF(VLOOKUP(L46,マージン!$K$6:$O$113,5,0)="",1,VLOOKUP(L46,マージン!$K$6:$O$113,5,0)))</f>
        <v>2.5905997439607718E-2</v>
      </c>
      <c r="I46" s="137"/>
      <c r="J46" s="224">
        <f t="shared" si="1"/>
        <v>0</v>
      </c>
      <c r="K46" s="127"/>
      <c r="L46" s="134">
        <v>339</v>
      </c>
      <c r="M46" s="234" t="str">
        <f>IF(L46="","",VLOOKUP(L46,マージン!$K$6:$L$113,2,0))</f>
        <v>その他の電気機械</v>
      </c>
      <c r="O46" s="678"/>
      <c r="P46" s="4"/>
    </row>
    <row r="47" spans="2:16">
      <c r="B47" s="194"/>
      <c r="C47" s="207"/>
      <c r="D47" s="705"/>
      <c r="E47" s="706"/>
      <c r="F47" s="228" t="s">
        <v>377</v>
      </c>
      <c r="G47" s="118"/>
      <c r="H47" s="231">
        <v>0</v>
      </c>
      <c r="I47" s="138"/>
      <c r="J47" s="224">
        <f t="shared" si="1"/>
        <v>0</v>
      </c>
      <c r="K47" s="127"/>
      <c r="L47" s="134">
        <v>211</v>
      </c>
      <c r="M47" s="234" t="str">
        <f>IF(L47="","",VLOOKUP(L47,マージン!$K$6:$L$113,2,0))</f>
        <v>石油製品</v>
      </c>
      <c r="O47" s="678"/>
      <c r="P47" s="4"/>
    </row>
    <row r="48" spans="2:16" ht="16.5" customHeight="1">
      <c r="B48" s="194"/>
      <c r="C48" s="207"/>
      <c r="D48" s="705"/>
      <c r="E48" s="706"/>
      <c r="F48" s="228" t="s">
        <v>418</v>
      </c>
      <c r="G48" s="118"/>
      <c r="H48" s="231">
        <f>IF(L48="","",IF(VLOOKUP(L48,マージン!$K$6:$O$113,5,0)="",1,VLOOKUP(L48,マージン!$K$6:$O$113,5,0)))</f>
        <v>0.20747732745403624</v>
      </c>
      <c r="I48" s="138"/>
      <c r="J48" s="224">
        <f t="shared" si="1"/>
        <v>0</v>
      </c>
      <c r="K48" s="127"/>
      <c r="L48" s="134">
        <v>11</v>
      </c>
      <c r="M48" s="234" t="str">
        <f>IF(L48="","",VLOOKUP(L48,マージン!$K$6:$L$113,2,0))</f>
        <v>耕種農業</v>
      </c>
      <c r="O48" s="678"/>
      <c r="P48" s="4"/>
    </row>
    <row r="49" spans="2:16">
      <c r="B49" s="194"/>
      <c r="C49" s="207"/>
      <c r="D49" s="705"/>
      <c r="E49" s="706"/>
      <c r="F49" s="228" t="s">
        <v>412</v>
      </c>
      <c r="G49" s="118"/>
      <c r="H49" s="231">
        <f>IF(L49="","",IF(VLOOKUP(L49,マージン!$K$6:$O$113,5,0)="",1,VLOOKUP(L49,マージン!$K$6:$O$113,5,0)))</f>
        <v>0.16172582167787222</v>
      </c>
      <c r="I49" s="138"/>
      <c r="J49" s="224">
        <f t="shared" si="1"/>
        <v>0</v>
      </c>
      <c r="K49" s="127"/>
      <c r="L49" s="134">
        <v>111</v>
      </c>
      <c r="M49" s="234" t="str">
        <f>IF(L49="","",VLOOKUP(L49,マージン!$K$6:$L$113,2,0))</f>
        <v>食料品</v>
      </c>
      <c r="O49" s="678"/>
      <c r="P49" s="4"/>
    </row>
    <row r="50" spans="2:16">
      <c r="B50" s="194"/>
      <c r="C50" s="207"/>
      <c r="D50" s="705"/>
      <c r="E50" s="706"/>
      <c r="F50" s="228" t="s">
        <v>387</v>
      </c>
      <c r="G50" s="118"/>
      <c r="H50" s="231">
        <f>IF(L50="","",IF(VLOOKUP(L50,マージン!$K$6:$O$113,5,0)="",1,VLOOKUP(L50,マージン!$K$6:$O$113,5,0)))</f>
        <v>8.7306647395417172E-2</v>
      </c>
      <c r="I50" s="138"/>
      <c r="J50" s="224">
        <f t="shared" si="1"/>
        <v>0</v>
      </c>
      <c r="K50" s="127"/>
      <c r="L50" s="134">
        <v>112</v>
      </c>
      <c r="M50" s="234" t="str">
        <f>IF(L50="","",VLOOKUP(L50,マージン!$K$6:$L$113,2,0))</f>
        <v>飲料</v>
      </c>
      <c r="O50" s="678"/>
      <c r="P50" s="4"/>
    </row>
    <row r="51" spans="2:16">
      <c r="B51" s="194"/>
      <c r="C51" s="207"/>
      <c r="D51" s="705"/>
      <c r="E51" s="706"/>
      <c r="F51" s="228" t="s">
        <v>419</v>
      </c>
      <c r="G51" s="118"/>
      <c r="H51" s="231">
        <f>IF(L51="","",IF(VLOOKUP(L51,マージン!$K$6:$O$113,5,0)="",1,VLOOKUP(L51,マージン!$K$6:$O$113,5,0)))</f>
        <v>0.31385807211718864</v>
      </c>
      <c r="I51" s="138"/>
      <c r="J51" s="224">
        <f t="shared" si="1"/>
        <v>0</v>
      </c>
      <c r="K51" s="127"/>
      <c r="L51" s="134">
        <v>191</v>
      </c>
      <c r="M51" s="234" t="str">
        <f>IF(L51="","",VLOOKUP(L51,マージン!$K$6:$L$113,2,0))</f>
        <v>印刷・製版・製本</v>
      </c>
      <c r="O51" s="678"/>
      <c r="P51" s="4"/>
    </row>
    <row r="52" spans="2:16">
      <c r="B52" s="194"/>
      <c r="C52" s="207"/>
      <c r="D52" s="705"/>
      <c r="E52" s="706"/>
      <c r="F52" s="228" t="s">
        <v>384</v>
      </c>
      <c r="G52" s="118"/>
      <c r="H52" s="231">
        <f>IF(L52="","",IF(VLOOKUP(L52,マージン!$K$6:$O$113,5,0)="",1,VLOOKUP(L52,マージン!$K$6:$O$113,5,0)))</f>
        <v>0.31385807211718864</v>
      </c>
      <c r="I52" s="138"/>
      <c r="J52" s="224">
        <f t="shared" si="1"/>
        <v>0</v>
      </c>
      <c r="K52" s="127"/>
      <c r="L52" s="134">
        <v>191</v>
      </c>
      <c r="M52" s="234" t="str">
        <f>IF(L52="","",VLOOKUP(L52,マージン!$K$6:$L$113,2,0))</f>
        <v>印刷・製版・製本</v>
      </c>
      <c r="O52" s="678"/>
      <c r="P52" s="4"/>
    </row>
    <row r="53" spans="2:16">
      <c r="B53" s="194"/>
      <c r="C53" s="207"/>
      <c r="D53" s="705"/>
      <c r="E53" s="706"/>
      <c r="F53" s="228" t="s">
        <v>385</v>
      </c>
      <c r="G53" s="118"/>
      <c r="H53" s="231">
        <f>IF(L53="","",IF(VLOOKUP(L53,マージン!$K$6:$O$113,5,0)="",1,VLOOKUP(L53,マージン!$K$6:$O$113,5,0)))</f>
        <v>0.31385807211718864</v>
      </c>
      <c r="I53" s="138"/>
      <c r="J53" s="224">
        <f t="shared" si="1"/>
        <v>0</v>
      </c>
      <c r="K53" s="127"/>
      <c r="L53" s="134">
        <v>191</v>
      </c>
      <c r="M53" s="234" t="str">
        <f>IF(L53="","",VLOOKUP(L53,マージン!$K$6:$L$113,2,0))</f>
        <v>印刷・製版・製本</v>
      </c>
      <c r="O53" s="678"/>
      <c r="P53" s="4"/>
    </row>
    <row r="54" spans="2:16">
      <c r="B54" s="194"/>
      <c r="C54" s="207"/>
      <c r="D54" s="705"/>
      <c r="E54" s="706"/>
      <c r="F54" s="244" t="s">
        <v>386</v>
      </c>
      <c r="G54" s="130"/>
      <c r="H54" s="249">
        <f>IF(L54="","",IF(VLOOKUP(L54,マージン!$K$6:$O$113,5,0)="",1,VLOOKUP(L54,マージン!$K$6:$O$113,5,0)))</f>
        <v>0.31385807211718864</v>
      </c>
      <c r="I54" s="141"/>
      <c r="J54" s="224">
        <f t="shared" si="1"/>
        <v>0</v>
      </c>
      <c r="K54" s="127"/>
      <c r="L54" s="134">
        <v>191</v>
      </c>
      <c r="M54" s="234" t="str">
        <f>IF(L54="","",VLOOKUP(L54,マージン!$K$6:$L$113,2,0))</f>
        <v>印刷・製版・製本</v>
      </c>
      <c r="O54" s="678"/>
      <c r="P54" s="4"/>
    </row>
    <row r="55" spans="2:16">
      <c r="B55" s="194"/>
      <c r="C55" s="207"/>
      <c r="D55" s="705"/>
      <c r="E55" s="706"/>
      <c r="F55" s="228" t="s">
        <v>371</v>
      </c>
      <c r="G55" s="118"/>
      <c r="H55" s="231">
        <f>IF(L55="","",IF(VLOOKUP(L55,マージン!$K$6:$O$113,5,0)="",1,VLOOKUP(L55,マージン!$K$6:$O$113,5,0)))</f>
        <v>5.3686055395581952E-2</v>
      </c>
      <c r="I55" s="138"/>
      <c r="J55" s="224">
        <f t="shared" si="1"/>
        <v>0</v>
      </c>
      <c r="K55" s="127"/>
      <c r="L55" s="134">
        <v>151</v>
      </c>
      <c r="M55" s="234" t="str">
        <f>IF(L55="","",VLOOKUP(L55,マージン!$K$6:$L$113,2,0))</f>
        <v>繊維工業製品</v>
      </c>
      <c r="O55" s="678"/>
      <c r="P55" s="4"/>
    </row>
    <row r="56" spans="2:16">
      <c r="B56" s="194"/>
      <c r="C56" s="207"/>
      <c r="D56" s="705"/>
      <c r="E56" s="706"/>
      <c r="F56" s="244" t="s">
        <v>544</v>
      </c>
      <c r="G56" s="130"/>
      <c r="H56" s="231">
        <f>IF(L56="","",IF(VLOOKUP(L56,マージン!$K$6:$O$113,5,0)="",1,VLOOKUP(L56,マージン!$K$6:$O$113,5,0)))</f>
        <v>0.11983588957777076</v>
      </c>
      <c r="I56" s="138"/>
      <c r="J56" s="224">
        <f t="shared" si="1"/>
        <v>0</v>
      </c>
      <c r="K56" s="127"/>
      <c r="L56" s="134">
        <v>221</v>
      </c>
      <c r="M56" s="234" t="str">
        <f>IF(L56="","",VLOOKUP(L56,マージン!$K$6:$L$113,2,0))</f>
        <v>プラスチック製品</v>
      </c>
      <c r="O56" s="678"/>
      <c r="P56" s="4"/>
    </row>
    <row r="57" spans="2:16">
      <c r="B57" s="194"/>
      <c r="C57" s="207"/>
      <c r="D57" s="705"/>
      <c r="E57" s="706"/>
      <c r="F57" s="244" t="s">
        <v>526</v>
      </c>
      <c r="G57" s="130"/>
      <c r="H57" s="249">
        <f>IF(L57="","",IF(VLOOKUP(L57,マージン!$K$6:$O$113,5,0)="",1,VLOOKUP(L57,マージン!$K$6:$O$113,5,0)))</f>
        <v>0.47610167437928397</v>
      </c>
      <c r="I57" s="141"/>
      <c r="J57" s="224">
        <f t="shared" si="1"/>
        <v>0</v>
      </c>
      <c r="K57" s="127"/>
      <c r="L57" s="134">
        <v>661</v>
      </c>
      <c r="M57" s="234" t="str">
        <f>IF(L57="","",VLOOKUP(L57,マージン!$K$6:$L$113,2,0))</f>
        <v>物品賃貸サービス</v>
      </c>
      <c r="O57" s="678"/>
      <c r="P57" s="4"/>
    </row>
    <row r="58" spans="2:16">
      <c r="B58" s="194"/>
      <c r="C58" s="207"/>
      <c r="D58" s="707"/>
      <c r="E58" s="708"/>
      <c r="F58" s="229"/>
      <c r="G58" s="119"/>
      <c r="H58" s="239" t="str">
        <f>IF(L58="","",IF(VLOOKUP(L58,マージン!$K$6:$O$113,5,0)="",1,VLOOKUP(L58,マージン!$K$6:$O$113,5,0)))</f>
        <v/>
      </c>
      <c r="I58" s="140"/>
      <c r="J58" s="224">
        <f t="shared" si="1"/>
        <v>0</v>
      </c>
      <c r="K58" s="127"/>
      <c r="L58" s="134"/>
      <c r="M58" s="234" t="str">
        <f>IF(L58="","",VLOOKUP(L58,マージン!$K$6:$L$113,2,0))</f>
        <v/>
      </c>
      <c r="O58" s="679"/>
      <c r="P58" s="4"/>
    </row>
    <row r="59" spans="2:16">
      <c r="B59" s="194"/>
      <c r="C59" s="207"/>
      <c r="D59" s="686" t="s">
        <v>381</v>
      </c>
      <c r="E59" s="688"/>
      <c r="F59" s="208" t="s">
        <v>380</v>
      </c>
      <c r="G59" s="208" t="s">
        <v>362</v>
      </c>
      <c r="H59" s="208" t="s">
        <v>350</v>
      </c>
      <c r="I59" s="219" t="s">
        <v>361</v>
      </c>
      <c r="J59" s="208" t="s">
        <v>422</v>
      </c>
      <c r="K59" s="83"/>
      <c r="L59" s="208" t="s">
        <v>360</v>
      </c>
      <c r="M59" s="208" t="s">
        <v>63</v>
      </c>
      <c r="N59" s="3"/>
      <c r="O59" s="205" t="s">
        <v>468</v>
      </c>
      <c r="P59" s="4"/>
    </row>
    <row r="60" spans="2:16">
      <c r="B60" s="194"/>
      <c r="C60" s="207"/>
      <c r="D60" s="759" t="s">
        <v>397</v>
      </c>
      <c r="E60" s="753"/>
      <c r="F60" s="245" t="s">
        <v>391</v>
      </c>
      <c r="G60" s="132"/>
      <c r="H60" s="231">
        <f>IF(L60="","",IF(VLOOKUP(L60,マージン!$K$6:$O$113,5,0)="",1,VLOOKUP(L60,マージン!$K$6:$O$113,5,0)))</f>
        <v>0.95310895271243956</v>
      </c>
      <c r="I60" s="137"/>
      <c r="J60" s="224">
        <f t="shared" ref="J60:J77" si="2">IF(L60="",0,IF(I60="",G60*H60,G60*I60))</f>
        <v>0</v>
      </c>
      <c r="K60" s="127"/>
      <c r="L60" s="134">
        <v>579</v>
      </c>
      <c r="M60" s="234" t="str">
        <f>IF(L60="","",VLOOKUP(L60,マージン!$K$6:$L$113,2,0))</f>
        <v>郵便・信書便</v>
      </c>
      <c r="N60" s="3"/>
      <c r="O60" s="677" t="s">
        <v>546</v>
      </c>
      <c r="P60" s="4"/>
    </row>
    <row r="61" spans="2:16">
      <c r="B61" s="194"/>
      <c r="C61" s="207"/>
      <c r="D61" s="705"/>
      <c r="E61" s="706"/>
      <c r="F61" s="228" t="s">
        <v>378</v>
      </c>
      <c r="G61" s="118"/>
      <c r="H61" s="231">
        <v>1</v>
      </c>
      <c r="I61" s="138"/>
      <c r="J61" s="224">
        <f t="shared" si="2"/>
        <v>0</v>
      </c>
      <c r="K61" s="127"/>
      <c r="L61" s="134">
        <v>572</v>
      </c>
      <c r="M61" s="234" t="str">
        <f>IF(L61="","",VLOOKUP(L61,マージン!$K$6:$L$113,2,0))</f>
        <v>道路輸送（自家輸送を除く。）</v>
      </c>
      <c r="N61" s="3"/>
      <c r="O61" s="678"/>
      <c r="P61" s="4"/>
    </row>
    <row r="62" spans="2:16">
      <c r="B62" s="194"/>
      <c r="C62" s="207"/>
      <c r="D62" s="705"/>
      <c r="E62" s="706"/>
      <c r="F62" s="228" t="s">
        <v>379</v>
      </c>
      <c r="G62" s="118"/>
      <c r="H62" s="231">
        <v>1</v>
      </c>
      <c r="I62" s="138"/>
      <c r="J62" s="224">
        <f t="shared" si="2"/>
        <v>0</v>
      </c>
      <c r="K62" s="127"/>
      <c r="L62" s="134">
        <v>572</v>
      </c>
      <c r="M62" s="234" t="str">
        <f>IF(L62="","",VLOOKUP(L62,マージン!$K$6:$L$113,2,0))</f>
        <v>道路輸送（自家輸送を除く。）</v>
      </c>
      <c r="N62" s="3"/>
      <c r="O62" s="678"/>
      <c r="P62" s="4"/>
    </row>
    <row r="63" spans="2:16">
      <c r="B63" s="194"/>
      <c r="C63" s="207"/>
      <c r="D63" s="705"/>
      <c r="E63" s="706"/>
      <c r="F63" s="228" t="s">
        <v>392</v>
      </c>
      <c r="G63" s="118"/>
      <c r="H63" s="231">
        <f>IF(L63="","",IF(VLOOKUP(L63,マージン!$K$6:$O$113,5,0)="",1,VLOOKUP(L63,マージン!$K$6:$O$113,5,0)))</f>
        <v>0.65916508886688407</v>
      </c>
      <c r="I63" s="138"/>
      <c r="J63" s="224">
        <f t="shared" si="2"/>
        <v>0</v>
      </c>
      <c r="K63" s="127"/>
      <c r="L63" s="134">
        <v>591</v>
      </c>
      <c r="M63" s="234" t="str">
        <f>IF(L63="","",VLOOKUP(L63,マージン!$K$6:$L$113,2,0))</f>
        <v>通信</v>
      </c>
      <c r="N63" s="3"/>
      <c r="O63" s="678"/>
      <c r="P63" s="4"/>
    </row>
    <row r="64" spans="2:16">
      <c r="B64" s="194"/>
      <c r="C64" s="207"/>
      <c r="D64" s="705"/>
      <c r="E64" s="706"/>
      <c r="F64" s="228" t="s">
        <v>394</v>
      </c>
      <c r="G64" s="118"/>
      <c r="H64" s="231">
        <f>IF(L64="","",IF(VLOOKUP(L64,マージン!$K$6:$O$113,5,0)="",1,VLOOKUP(L64,マージン!$K$6:$O$113,5,0)))</f>
        <v>0.18474747692829982</v>
      </c>
      <c r="I64" s="138"/>
      <c r="J64" s="224">
        <f t="shared" si="2"/>
        <v>0</v>
      </c>
      <c r="K64" s="127"/>
      <c r="L64" s="134">
        <v>595</v>
      </c>
      <c r="M64" s="234" t="str">
        <f>IF(L64="","",VLOOKUP(L64,マージン!$K$6:$L$113,2,0))</f>
        <v>映像・音声・文字情報制作</v>
      </c>
      <c r="N64" s="3"/>
      <c r="O64" s="678"/>
      <c r="P64" s="4"/>
    </row>
    <row r="65" spans="2:16">
      <c r="B65" s="194"/>
      <c r="C65" s="207"/>
      <c r="D65" s="705"/>
      <c r="E65" s="706"/>
      <c r="F65" s="228" t="s">
        <v>356</v>
      </c>
      <c r="G65" s="118"/>
      <c r="H65" s="231">
        <f>IF(L65="","",IF(VLOOKUP(L65,マージン!$K$6:$O$113,5,0)="",1,VLOOKUP(L65,マージン!$K$6:$O$113,5,0)))</f>
        <v>0.1499294004579475</v>
      </c>
      <c r="I65" s="138"/>
      <c r="J65" s="224">
        <f t="shared" si="2"/>
        <v>0</v>
      </c>
      <c r="K65" s="127"/>
      <c r="L65" s="134">
        <v>593</v>
      </c>
      <c r="M65" s="234" t="str">
        <f>IF(L65="","",VLOOKUP(L65,マージン!$K$6:$L$113,2,0))</f>
        <v>情報サービス</v>
      </c>
      <c r="N65" s="3"/>
      <c r="O65" s="678"/>
      <c r="P65" s="4"/>
    </row>
    <row r="66" spans="2:16">
      <c r="B66" s="194"/>
      <c r="D66" s="705"/>
      <c r="E66" s="706"/>
      <c r="F66" s="228" t="s">
        <v>393</v>
      </c>
      <c r="G66" s="118"/>
      <c r="H66" s="231">
        <f>IF(L66="","",IF(VLOOKUP(L66,マージン!$K$6:$O$113,5,0)="",1,VLOOKUP(L66,マージン!$K$6:$O$113,5,0)))</f>
        <v>0.1130668425767325</v>
      </c>
      <c r="I66" s="138"/>
      <c r="J66" s="224">
        <f t="shared" si="2"/>
        <v>0</v>
      </c>
      <c r="K66" s="127"/>
      <c r="L66" s="134">
        <v>662</v>
      </c>
      <c r="M66" s="234" t="str">
        <f>IF(L66="","",VLOOKUP(L66,マージン!$K$6:$L$113,2,0))</f>
        <v>広告</v>
      </c>
      <c r="N66" s="3"/>
      <c r="O66" s="678"/>
      <c r="P66" s="4"/>
    </row>
    <row r="67" spans="2:16">
      <c r="B67" s="198"/>
      <c r="D67" s="705"/>
      <c r="E67" s="706"/>
      <c r="F67" s="228" t="s">
        <v>395</v>
      </c>
      <c r="G67" s="118"/>
      <c r="H67" s="231">
        <f>IF(L67="","",IF(VLOOKUP(L67,マージン!$K$6:$O$113,5,0)="",1,VLOOKUP(L67,マージン!$K$6:$O$113,5,0)))</f>
        <v>1</v>
      </c>
      <c r="I67" s="138"/>
      <c r="J67" s="224">
        <f t="shared" si="2"/>
        <v>0</v>
      </c>
      <c r="K67" s="127"/>
      <c r="L67" s="134">
        <v>611</v>
      </c>
      <c r="M67" s="234" t="str">
        <f>IF(L67="","",VLOOKUP(L67,マージン!$K$6:$L$113,2,0))</f>
        <v>公務</v>
      </c>
      <c r="N67" s="3"/>
      <c r="O67" s="678"/>
      <c r="P67" s="4"/>
    </row>
    <row r="68" spans="2:16">
      <c r="B68" s="198"/>
      <c r="D68" s="705"/>
      <c r="E68" s="706"/>
      <c r="F68" s="228" t="s">
        <v>396</v>
      </c>
      <c r="G68" s="118"/>
      <c r="H68" s="231">
        <f>IF(L68="","",IF(VLOOKUP(L68,マージン!$K$6:$O$113,5,0)="",1,VLOOKUP(L68,マージン!$K$6:$O$113,5,0)))</f>
        <v>1</v>
      </c>
      <c r="I68" s="138"/>
      <c r="J68" s="224">
        <f t="shared" si="2"/>
        <v>0</v>
      </c>
      <c r="K68" s="127"/>
      <c r="L68" s="134">
        <v>611</v>
      </c>
      <c r="M68" s="234" t="str">
        <f>IF(L68="","",VLOOKUP(L68,マージン!$K$6:$L$113,2,0))</f>
        <v>公務</v>
      </c>
      <c r="N68" s="3"/>
      <c r="O68" s="678"/>
      <c r="P68" s="4"/>
    </row>
    <row r="69" spans="2:16">
      <c r="B69" s="198"/>
      <c r="D69" s="705"/>
      <c r="E69" s="706"/>
      <c r="F69" s="228" t="s">
        <v>463</v>
      </c>
      <c r="G69" s="118"/>
      <c r="H69" s="231">
        <f>IF(L69="","",IF(VLOOKUP(L69,マージン!$K$6:$O$113,5,0)="",1,VLOOKUP(L69,マージン!$K$6:$O$113,5,0)))</f>
        <v>0.65221868508678371</v>
      </c>
      <c r="I69" s="138"/>
      <c r="J69" s="224">
        <f t="shared" si="2"/>
        <v>0</v>
      </c>
      <c r="K69" s="127"/>
      <c r="L69" s="134">
        <v>531</v>
      </c>
      <c r="M69" s="234" t="str">
        <f>IF(L69="","",VLOOKUP(L69,マージン!$K$6:$L$113,2,0))</f>
        <v>金融・保険</v>
      </c>
      <c r="N69" s="3"/>
      <c r="O69" s="678"/>
      <c r="P69" s="4"/>
    </row>
    <row r="70" spans="2:16">
      <c r="B70" s="198"/>
      <c r="D70" s="705"/>
      <c r="E70" s="706"/>
      <c r="F70" s="247"/>
      <c r="G70" s="161"/>
      <c r="H70" s="252" t="str">
        <f>IF(L70="","",IF(VLOOKUP(L70,マージン!$K$6:$O$113,5,0)="",1,VLOOKUP(L70,マージン!$K$6:$O$113,5,0)))</f>
        <v/>
      </c>
      <c r="I70" s="162"/>
      <c r="J70" s="240">
        <f t="shared" si="2"/>
        <v>0</v>
      </c>
      <c r="K70" s="127"/>
      <c r="L70" s="134"/>
      <c r="M70" s="234" t="str">
        <f>IF(L70="","",VLOOKUP(L70,マージン!$K$6:$L$113,2,0))</f>
        <v/>
      </c>
      <c r="N70" s="3"/>
      <c r="O70" s="678"/>
      <c r="P70" s="4"/>
    </row>
    <row r="71" spans="2:16">
      <c r="B71" s="198"/>
      <c r="D71" s="705"/>
      <c r="E71" s="706"/>
      <c r="F71" s="228"/>
      <c r="G71" s="118"/>
      <c r="H71" s="231" t="str">
        <f>IF(L71="","",IF(VLOOKUP(L71,マージン!$K$6:$O$113,5,0)="",1,VLOOKUP(L71,マージン!$K$6:$O$113,5,0)))</f>
        <v/>
      </c>
      <c r="I71" s="138"/>
      <c r="J71" s="224">
        <f t="shared" si="2"/>
        <v>0</v>
      </c>
      <c r="K71" s="127"/>
      <c r="L71" s="134"/>
      <c r="M71" s="234" t="str">
        <f>IF(L71="","",VLOOKUP(L71,マージン!$K$6:$L$113,2,0))</f>
        <v/>
      </c>
      <c r="N71" s="3"/>
      <c r="O71" s="678"/>
      <c r="P71" s="4"/>
    </row>
    <row r="72" spans="2:16">
      <c r="B72" s="198"/>
      <c r="D72" s="705"/>
      <c r="E72" s="706"/>
      <c r="F72" s="244"/>
      <c r="G72" s="130"/>
      <c r="H72" s="249" t="str">
        <f>IF(L72="","",IF(VLOOKUP(L72,マージン!$K$6:$O$113,5,0)="",1,VLOOKUP(L72,マージン!$K$6:$O$113,5,0)))</f>
        <v/>
      </c>
      <c r="I72" s="141"/>
      <c r="J72" s="224">
        <f t="shared" si="2"/>
        <v>0</v>
      </c>
      <c r="K72" s="127"/>
      <c r="L72" s="134"/>
      <c r="M72" s="234" t="str">
        <f>IF(L72="","",VLOOKUP(L72,マージン!$K$6:$L$113,2,0))</f>
        <v/>
      </c>
      <c r="N72" s="3"/>
      <c r="O72" s="678"/>
      <c r="P72" s="4"/>
    </row>
    <row r="73" spans="2:16">
      <c r="B73" s="198"/>
      <c r="D73" s="707"/>
      <c r="E73" s="708"/>
      <c r="F73" s="229"/>
      <c r="G73" s="119"/>
      <c r="H73" s="239" t="str">
        <f>IF(L73="","",IF(VLOOKUP(L73,マージン!$K$6:$O$113,5,0)="",1,VLOOKUP(L73,マージン!$K$6:$O$113,5,0)))</f>
        <v/>
      </c>
      <c r="I73" s="140"/>
      <c r="J73" s="225">
        <f t="shared" si="2"/>
        <v>0</v>
      </c>
      <c r="K73" s="127"/>
      <c r="L73" s="142"/>
      <c r="M73" s="251" t="str">
        <f>IF(L73="","",VLOOKUP(L73,マージン!$K$6:$L$113,2,0))</f>
        <v/>
      </c>
      <c r="N73" s="3"/>
      <c r="O73" s="679"/>
      <c r="P73" s="4"/>
    </row>
    <row r="74" spans="2:16">
      <c r="B74" s="198"/>
      <c r="D74" s="768" t="s">
        <v>399</v>
      </c>
      <c r="E74" s="765"/>
      <c r="F74" s="248" t="s">
        <v>398</v>
      </c>
      <c r="G74" s="131"/>
      <c r="H74" s="230">
        <f>IF(L74="","",IF(VLOOKUP(L74,マージン!$K$6:$O$113,5,0)="",1,VLOOKUP(L74,マージン!$K$6:$O$113,5,0)))</f>
        <v>0.50404100505806737</v>
      </c>
      <c r="I74" s="143"/>
      <c r="J74" s="223">
        <f t="shared" si="2"/>
        <v>0</v>
      </c>
      <c r="K74" s="127"/>
      <c r="L74" s="133">
        <v>669</v>
      </c>
      <c r="M74" s="233" t="str">
        <f>IF(L74="","",VLOOKUP(L74,マージン!$K$6:$L$113,2,0))</f>
        <v>その他の対事業所サービス</v>
      </c>
      <c r="O74" s="677" t="s">
        <v>472</v>
      </c>
      <c r="P74" s="4"/>
    </row>
    <row r="75" spans="2:16">
      <c r="B75" s="198"/>
      <c r="D75" s="750"/>
      <c r="E75" s="749"/>
      <c r="F75" s="244" t="s">
        <v>417</v>
      </c>
      <c r="G75" s="130"/>
      <c r="H75" s="249">
        <f>IF(L75="","",IF(VLOOKUP(L75,マージン!$K$6:$O$113,5,0)="",1,VLOOKUP(L75,マージン!$K$6:$O$113,5,0)))</f>
        <v>0.50404100505806737</v>
      </c>
      <c r="I75" s="141"/>
      <c r="J75" s="224">
        <f t="shared" si="2"/>
        <v>0</v>
      </c>
      <c r="K75" s="127"/>
      <c r="L75" s="134">
        <v>669</v>
      </c>
      <c r="M75" s="234" t="str">
        <f>IF(L75="","",VLOOKUP(L75,マージン!$K$6:$L$113,2,0))</f>
        <v>その他の対事業所サービス</v>
      </c>
      <c r="O75" s="678"/>
      <c r="P75" s="4"/>
    </row>
    <row r="76" spans="2:16">
      <c r="B76" s="198"/>
      <c r="D76" s="750"/>
      <c r="E76" s="749"/>
      <c r="F76" s="228"/>
      <c r="G76" s="118"/>
      <c r="H76" s="231" t="str">
        <f>IF(L76="","",IF(VLOOKUP(L76,マージン!$K$6:$O$113,5,0)="",1,VLOOKUP(L76,マージン!$K$6:$O$113,5,0)))</f>
        <v/>
      </c>
      <c r="I76" s="138"/>
      <c r="J76" s="224">
        <f t="shared" si="2"/>
        <v>0</v>
      </c>
      <c r="K76" s="127"/>
      <c r="L76" s="134"/>
      <c r="M76" s="234" t="str">
        <f>IF(L76="","",VLOOKUP(L76,マージン!$K$6:$L$113,2,0))</f>
        <v/>
      </c>
      <c r="O76" s="678"/>
      <c r="P76" s="4"/>
    </row>
    <row r="77" spans="2:16">
      <c r="B77" s="198"/>
      <c r="D77" s="745"/>
      <c r="E77" s="746"/>
      <c r="F77" s="229"/>
      <c r="G77" s="119"/>
      <c r="H77" s="239" t="str">
        <f>IF(L77="","",IF(VLOOKUP(L77,マージン!$K$6:$O$113,5,0)="",1,VLOOKUP(L77,マージン!$K$6:$O$113,5,0)))</f>
        <v/>
      </c>
      <c r="I77" s="140"/>
      <c r="J77" s="226">
        <f t="shared" si="2"/>
        <v>0</v>
      </c>
      <c r="K77" s="127"/>
      <c r="L77" s="136"/>
      <c r="M77" s="236" t="str">
        <f>IF(L77="","",VLOOKUP(L77,マージン!$K$6:$L$113,2,0))</f>
        <v/>
      </c>
      <c r="O77" s="679"/>
      <c r="P77" s="4"/>
    </row>
    <row r="78" spans="2:16">
      <c r="B78" s="198"/>
      <c r="D78" s="686" t="s">
        <v>381</v>
      </c>
      <c r="E78" s="688"/>
      <c r="F78" s="208" t="s">
        <v>380</v>
      </c>
      <c r="G78" s="208" t="s">
        <v>362</v>
      </c>
      <c r="H78" s="208" t="s">
        <v>350</v>
      </c>
      <c r="I78" s="219" t="s">
        <v>361</v>
      </c>
      <c r="J78" s="208" t="s">
        <v>422</v>
      </c>
      <c r="K78" s="83"/>
      <c r="L78" s="208" t="s">
        <v>360</v>
      </c>
      <c r="M78" s="208" t="s">
        <v>63</v>
      </c>
      <c r="N78" s="3"/>
      <c r="O78" s="205" t="s">
        <v>468</v>
      </c>
      <c r="P78" s="4"/>
    </row>
    <row r="79" spans="2:16">
      <c r="B79" s="198"/>
      <c r="D79" s="695" t="s">
        <v>404</v>
      </c>
      <c r="E79" s="753"/>
      <c r="F79" s="245" t="s">
        <v>405</v>
      </c>
      <c r="G79" s="132"/>
      <c r="H79" s="241">
        <v>1</v>
      </c>
      <c r="I79" s="137"/>
      <c r="J79" s="224">
        <f t="shared" ref="J79:J92" si="3">IF(L79="",0,IF(I79="",G79*H79,G79*I79))</f>
        <v>0</v>
      </c>
      <c r="K79" s="127"/>
      <c r="L79" s="134">
        <v>572</v>
      </c>
      <c r="M79" s="234" t="str">
        <f>IF(L79="","",VLOOKUP(L79,マージン!$K$6:$L$113,2,0))</f>
        <v>道路輸送（自家輸送を除く。）</v>
      </c>
      <c r="O79" s="761" t="s">
        <v>545</v>
      </c>
      <c r="P79" s="4"/>
    </row>
    <row r="80" spans="2:16">
      <c r="B80" s="198"/>
      <c r="D80" s="705"/>
      <c r="E80" s="706"/>
      <c r="F80" s="245" t="s">
        <v>406</v>
      </c>
      <c r="G80" s="132"/>
      <c r="H80" s="241">
        <f>IF(L80="","",IF(VLOOKUP(L80,マージン!$K$6:$O$113,5,0)="",1,VLOOKUP(L80,マージン!$K$6:$O$113,5,0)))</f>
        <v>0.47610167437928397</v>
      </c>
      <c r="I80" s="137"/>
      <c r="J80" s="224">
        <f t="shared" si="3"/>
        <v>0</v>
      </c>
      <c r="K80" s="127"/>
      <c r="L80" s="134">
        <v>661</v>
      </c>
      <c r="M80" s="234" t="str">
        <f>IF(L80="","",VLOOKUP(L80,マージン!$K$6:$L$113,2,0))</f>
        <v>物品賃貸サービス</v>
      </c>
      <c r="O80" s="762"/>
      <c r="P80" s="4"/>
    </row>
    <row r="81" spans="2:16">
      <c r="B81" s="198"/>
      <c r="D81" s="705"/>
      <c r="E81" s="706"/>
      <c r="F81" s="245" t="s">
        <v>400</v>
      </c>
      <c r="G81" s="132"/>
      <c r="H81" s="241">
        <f>IF(L81="","",IF(VLOOKUP(L81,マージン!$K$6:$O$113,5,0)="",1,VLOOKUP(L81,マージン!$K$6:$O$113,5,0)))</f>
        <v>0.47610167437928397</v>
      </c>
      <c r="I81" s="137"/>
      <c r="J81" s="224">
        <f t="shared" si="3"/>
        <v>0</v>
      </c>
      <c r="K81" s="127"/>
      <c r="L81" s="134">
        <v>661</v>
      </c>
      <c r="M81" s="234" t="str">
        <f>IF(L81="","",VLOOKUP(L81,マージン!$K$6:$L$113,2,0))</f>
        <v>物品賃貸サービス</v>
      </c>
      <c r="O81" s="762"/>
      <c r="P81" s="4"/>
    </row>
    <row r="82" spans="2:16">
      <c r="B82" s="198"/>
      <c r="D82" s="705"/>
      <c r="E82" s="706"/>
      <c r="F82" s="245" t="s">
        <v>401</v>
      </c>
      <c r="G82" s="132"/>
      <c r="H82" s="241">
        <f>IF(L82="","",IF(VLOOKUP(L82,マージン!$K$6:$O$113,5,0)="",1,VLOOKUP(L82,マージン!$K$6:$O$113,5,0)))</f>
        <v>0.53276727084930819</v>
      </c>
      <c r="I82" s="137"/>
      <c r="J82" s="224">
        <f t="shared" si="3"/>
        <v>0</v>
      </c>
      <c r="K82" s="127"/>
      <c r="L82" s="134">
        <v>578</v>
      </c>
      <c r="M82" s="234" t="str">
        <f>IF(L82="","",VLOOKUP(L82,マージン!$K$6:$L$113,2,0))</f>
        <v>運輸附帯サービス</v>
      </c>
      <c r="O82" s="762"/>
      <c r="P82" s="4"/>
    </row>
    <row r="83" spans="2:16">
      <c r="B83" s="198"/>
      <c r="D83" s="705"/>
      <c r="E83" s="706"/>
      <c r="F83" s="245" t="s">
        <v>402</v>
      </c>
      <c r="G83" s="132"/>
      <c r="H83" s="241">
        <f>IF(L83="","",IF(VLOOKUP(L83,マージン!$K$6:$O$113,5,0)="",1,VLOOKUP(L83,マージン!$K$6:$O$113,5,0)))</f>
        <v>0.53276727084930819</v>
      </c>
      <c r="I83" s="137"/>
      <c r="J83" s="224">
        <f t="shared" si="3"/>
        <v>0</v>
      </c>
      <c r="K83" s="127"/>
      <c r="L83" s="134">
        <v>578</v>
      </c>
      <c r="M83" s="234" t="str">
        <f>IF(L83="","",VLOOKUP(L83,マージン!$K$6:$L$113,2,0))</f>
        <v>運輸附帯サービス</v>
      </c>
      <c r="O83" s="762"/>
      <c r="P83" s="4"/>
    </row>
    <row r="84" spans="2:16">
      <c r="B84" s="198"/>
      <c r="D84" s="705"/>
      <c r="E84" s="706"/>
      <c r="F84" s="245" t="s">
        <v>403</v>
      </c>
      <c r="G84" s="132"/>
      <c r="H84" s="241">
        <f>IF(L84="","",IF(VLOOKUP(L84,マージン!$K$6:$O$113,5,0)="",1,VLOOKUP(L84,マージン!$K$6:$O$113,5,0)))</f>
        <v>0.68994526184309024</v>
      </c>
      <c r="I84" s="137"/>
      <c r="J84" s="224">
        <f t="shared" si="3"/>
        <v>0</v>
      </c>
      <c r="K84" s="127"/>
      <c r="L84" s="134">
        <v>674</v>
      </c>
      <c r="M84" s="234" t="str">
        <f>IF(L84="","",VLOOKUP(L84,マージン!$K$6:$L$113,2,0))</f>
        <v>娯楽サービス</v>
      </c>
      <c r="O84" s="762"/>
      <c r="P84" s="4"/>
    </row>
    <row r="85" spans="2:16">
      <c r="B85" s="198"/>
      <c r="D85" s="705"/>
      <c r="E85" s="706"/>
      <c r="F85" s="228" t="s">
        <v>357</v>
      </c>
      <c r="G85" s="118"/>
      <c r="H85" s="241">
        <f>IF(L85="","",IF(VLOOKUP(L85,マージン!$K$6:$O$113,5,0)="",1,VLOOKUP(L85,マージン!$K$6:$O$113,5,0)))</f>
        <v>0.91133923912981973</v>
      </c>
      <c r="I85" s="138"/>
      <c r="J85" s="224">
        <f t="shared" si="3"/>
        <v>0</v>
      </c>
      <c r="K85" s="127"/>
      <c r="L85" s="134">
        <v>551</v>
      </c>
      <c r="M85" s="234" t="str">
        <f>IF(L85="","",VLOOKUP(L85,マージン!$K$6:$L$113,2,0))</f>
        <v>不動産仲介及び賃貸</v>
      </c>
      <c r="O85" s="762"/>
      <c r="P85" s="4"/>
    </row>
    <row r="86" spans="2:16">
      <c r="B86" s="198"/>
      <c r="D86" s="705"/>
      <c r="E86" s="706"/>
      <c r="F86" s="244" t="s">
        <v>464</v>
      </c>
      <c r="G86" s="130"/>
      <c r="H86" s="241">
        <f>IF(L86="","",IF(VLOOKUP(L86,マージン!$K$6:$O$113,5,0)="",1,VLOOKUP(L86,マージン!$K$6:$O$113,5,0)))</f>
        <v>0.87866035988768521</v>
      </c>
      <c r="I86" s="141"/>
      <c r="J86" s="224">
        <f t="shared" si="3"/>
        <v>0</v>
      </c>
      <c r="K86" s="127"/>
      <c r="L86" s="134">
        <v>659</v>
      </c>
      <c r="M86" s="234" t="str">
        <f>IF(L86="","",VLOOKUP(L86,マージン!$K$6:$L$113,2,0))</f>
        <v>他に分類されない会員制団体</v>
      </c>
      <c r="O86" s="762"/>
      <c r="P86" s="4"/>
    </row>
    <row r="87" spans="2:16">
      <c r="B87" s="198"/>
      <c r="D87" s="705"/>
      <c r="E87" s="706"/>
      <c r="F87" s="228" t="s">
        <v>522</v>
      </c>
      <c r="G87" s="118"/>
      <c r="H87" s="231">
        <f>IF(L87="","",IF(VLOOKUP(L87,マージン!$K$6:$O$113,5,0)="",1,VLOOKUP(L87,マージン!$K$6:$O$113,5,0)))</f>
        <v>0.47610167437928397</v>
      </c>
      <c r="I87" s="138"/>
      <c r="J87" s="224">
        <f t="shared" si="3"/>
        <v>0</v>
      </c>
      <c r="K87" s="127"/>
      <c r="L87" s="134">
        <v>661</v>
      </c>
      <c r="M87" s="234" t="str">
        <f>IF(L87="","",VLOOKUP(L87,マージン!$K$6:$L$113,2,0))</f>
        <v>物品賃貸サービス</v>
      </c>
      <c r="O87" s="762"/>
      <c r="P87" s="4"/>
    </row>
    <row r="88" spans="2:16">
      <c r="B88" s="198"/>
      <c r="D88" s="705"/>
      <c r="E88" s="706"/>
      <c r="F88" s="229"/>
      <c r="G88" s="119"/>
      <c r="H88" s="239" t="str">
        <f>IF(L88="","",IF(VLOOKUP(L88,マージン!$K$6:$O$113,5,0)="",1,VLOOKUP(L88,マージン!$K$6:$O$113,5,0)))</f>
        <v/>
      </c>
      <c r="I88" s="140"/>
      <c r="J88" s="225">
        <f t="shared" si="3"/>
        <v>0</v>
      </c>
      <c r="K88" s="127"/>
      <c r="L88" s="142"/>
      <c r="M88" s="251" t="str">
        <f>IF(L88="","",VLOOKUP(L88,マージン!$K$6:$L$113,2,0))</f>
        <v/>
      </c>
      <c r="O88" s="763"/>
      <c r="P88" s="4"/>
    </row>
    <row r="89" spans="2:16">
      <c r="B89" s="198"/>
      <c r="D89" s="695" t="s">
        <v>411</v>
      </c>
      <c r="E89" s="753"/>
      <c r="F89" s="246" t="s">
        <v>409</v>
      </c>
      <c r="G89" s="117"/>
      <c r="H89" s="232">
        <f>IF(L89="","",IF(VLOOKUP(L89,マージン!$K$6:$O$113,5,0)="",1,VLOOKUP(L89,マージン!$K$6:$O$113,5,0)))</f>
        <v>0.50404100505806737</v>
      </c>
      <c r="I89" s="139"/>
      <c r="J89" s="223">
        <f t="shared" si="3"/>
        <v>0</v>
      </c>
      <c r="K89" s="127"/>
      <c r="L89" s="133">
        <v>669</v>
      </c>
      <c r="M89" s="233" t="str">
        <f>IF(L89="","",VLOOKUP(L89,マージン!$K$6:$L$113,2,0))</f>
        <v>その他の対事業所サービス</v>
      </c>
      <c r="O89" s="677" t="s">
        <v>473</v>
      </c>
      <c r="P89" s="4"/>
    </row>
    <row r="90" spans="2:16">
      <c r="B90" s="198"/>
      <c r="D90" s="705"/>
      <c r="E90" s="706"/>
      <c r="F90" s="228" t="s">
        <v>410</v>
      </c>
      <c r="G90" s="118"/>
      <c r="H90" s="231">
        <f>IF(L90="","",IF(VLOOKUP(L90,マージン!$K$6:$O$113,5,0)="",1,VLOOKUP(L90,マージン!$K$6:$O$113,5,0)))</f>
        <v>1</v>
      </c>
      <c r="I90" s="138"/>
      <c r="J90" s="224">
        <f t="shared" si="3"/>
        <v>0</v>
      </c>
      <c r="K90" s="127"/>
      <c r="L90" s="134">
        <v>419</v>
      </c>
      <c r="M90" s="234" t="str">
        <f>IF(L90="","",VLOOKUP(L90,マージン!$K$6:$L$113,2,0))</f>
        <v>その他の土木建設</v>
      </c>
      <c r="O90" s="678"/>
      <c r="P90" s="4"/>
    </row>
    <row r="91" spans="2:16">
      <c r="B91" s="198"/>
      <c r="D91" s="705"/>
      <c r="E91" s="706"/>
      <c r="F91" s="244" t="s">
        <v>465</v>
      </c>
      <c r="G91" s="130"/>
      <c r="H91" s="249">
        <f>IF(L91="","",IF(VLOOKUP(L91,マージン!$K$6:$O$113,5,0)="",1,VLOOKUP(L91,マージン!$K$6:$O$113,5,0)))</f>
        <v>1</v>
      </c>
      <c r="I91" s="141"/>
      <c r="J91" s="224">
        <f t="shared" si="3"/>
        <v>0</v>
      </c>
      <c r="K91" s="127"/>
      <c r="L91" s="134">
        <v>413</v>
      </c>
      <c r="M91" s="234" t="str">
        <f>IF(L91="","",VLOOKUP(L91,マージン!$K$6:$L$113,2,0))</f>
        <v>公共事業</v>
      </c>
      <c r="O91" s="678"/>
      <c r="P91" s="4"/>
    </row>
    <row r="92" spans="2:16">
      <c r="B92" s="198"/>
      <c r="D92" s="707"/>
      <c r="E92" s="708"/>
      <c r="F92" s="229"/>
      <c r="G92" s="119"/>
      <c r="H92" s="239" t="str">
        <f>IF(L92="","",IF(VLOOKUP(L92,マージン!$K$6:$O$113,5,0)="",1,VLOOKUP(L92,マージン!$K$6:$O$113,5,0)))</f>
        <v/>
      </c>
      <c r="I92" s="140"/>
      <c r="J92" s="226">
        <f t="shared" si="3"/>
        <v>0</v>
      </c>
      <c r="K92" s="127"/>
      <c r="L92" s="136"/>
      <c r="M92" s="236" t="str">
        <f>IF(L92="","",VLOOKUP(L92,マージン!$K$6:$L$113,2,0))</f>
        <v/>
      </c>
      <c r="O92" s="679"/>
      <c r="P92" s="4"/>
    </row>
    <row r="93" spans="2:16">
      <c r="B93" s="198"/>
      <c r="D93" s="764" t="s">
        <v>466</v>
      </c>
      <c r="E93" s="765"/>
      <c r="F93" s="248" t="s">
        <v>467</v>
      </c>
      <c r="G93" s="131"/>
      <c r="H93" s="232">
        <f>IF(L93="","",IF(VLOOKUP(L93,マージン!$K$6:$O$113,5,0)="",1,VLOOKUP(L93,マージン!$K$6:$O$113,5,0)))</f>
        <v>2.5800087864932753E-2</v>
      </c>
      <c r="I93" s="139"/>
      <c r="J93" s="240">
        <f>IF(L93="",0,IF(I93="",G93*H93,G93*I93))</f>
        <v>0</v>
      </c>
      <c r="K93" s="127"/>
      <c r="L93" s="135">
        <v>342</v>
      </c>
      <c r="M93" s="238" t="str">
        <f>IF(L93="","",VLOOKUP(L93,マージン!$K$6:$L$113,2,0))</f>
        <v>電子計算機・同附属装置</v>
      </c>
      <c r="O93" s="677"/>
      <c r="P93" s="4"/>
    </row>
    <row r="94" spans="2:16">
      <c r="B94" s="198"/>
      <c r="D94" s="750"/>
      <c r="E94" s="749"/>
      <c r="F94" s="228"/>
      <c r="G94" s="118"/>
      <c r="H94" s="231" t="str">
        <f>IF(L94="","",IF(VLOOKUP(L94,マージン!$K$6:$O$113,5,0)="",1,VLOOKUP(L94,マージン!$K$6:$O$113,5,0)))</f>
        <v/>
      </c>
      <c r="I94" s="138"/>
      <c r="J94" s="224">
        <f>IF(L94="",0,IF(I94="",G94*H94,G94*I94))</f>
        <v>0</v>
      </c>
      <c r="K94" s="127"/>
      <c r="L94" s="134"/>
      <c r="M94" s="234" t="str">
        <f>IF(L94="","",VLOOKUP(L94,マージン!$K$6:$L$113,2,0))</f>
        <v/>
      </c>
      <c r="O94" s="678"/>
      <c r="P94" s="4"/>
    </row>
    <row r="95" spans="2:16">
      <c r="B95" s="198"/>
      <c r="D95" s="750"/>
      <c r="E95" s="749"/>
      <c r="F95" s="228"/>
      <c r="G95" s="118"/>
      <c r="H95" s="231" t="str">
        <f>IF(L95="","",IF(VLOOKUP(L95,マージン!$K$6:$O$113,5,0)="",1,VLOOKUP(L95,マージン!$K$6:$O$113,5,0)))</f>
        <v/>
      </c>
      <c r="I95" s="138"/>
      <c r="J95" s="224">
        <f>IF(L95="",0,IF(I95="",G95*H95,G95*I95))</f>
        <v>0</v>
      </c>
      <c r="K95" s="127"/>
      <c r="L95" s="134"/>
      <c r="M95" s="234" t="str">
        <f>IF(L95="","",VLOOKUP(L95,マージン!$K$6:$L$113,2,0))</f>
        <v/>
      </c>
      <c r="O95" s="678"/>
      <c r="P95" s="4"/>
    </row>
    <row r="96" spans="2:16">
      <c r="B96" s="198"/>
      <c r="D96" s="750"/>
      <c r="E96" s="749"/>
      <c r="F96" s="228"/>
      <c r="G96" s="118"/>
      <c r="H96" s="231" t="str">
        <f>IF(L96="","",IF(VLOOKUP(L96,マージン!$K$6:$O$113,5,0)="",1,VLOOKUP(L96,マージン!$K$6:$O$113,5,0)))</f>
        <v/>
      </c>
      <c r="I96" s="138"/>
      <c r="J96" s="224">
        <f>IF(L96="",0,IF(I96="",G96*H96,G96*I96))</f>
        <v>0</v>
      </c>
      <c r="K96" s="127"/>
      <c r="L96" s="134"/>
      <c r="M96" s="234" t="str">
        <f>IF(L96="","",VLOOKUP(L96,マージン!$K$6:$L$113,2,0))</f>
        <v/>
      </c>
      <c r="O96" s="678"/>
      <c r="P96" s="4"/>
    </row>
    <row r="97" spans="2:16">
      <c r="B97" s="198"/>
      <c r="D97" s="745"/>
      <c r="E97" s="746"/>
      <c r="F97" s="245"/>
      <c r="G97" s="132"/>
      <c r="H97" s="239" t="str">
        <f>IF(L97="","",IF(VLOOKUP(L97,マージン!$K$6:$O$113,5,0)="",1,VLOOKUP(L97,マージン!$K$6:$O$113,5,0)))</f>
        <v/>
      </c>
      <c r="I97" s="140"/>
      <c r="J97" s="224">
        <f>IF(L97="",0,IF(I97="",G97*H97,G97*I97))</f>
        <v>0</v>
      </c>
      <c r="K97" s="127"/>
      <c r="L97" s="136"/>
      <c r="M97" s="236" t="str">
        <f>IF(L97="","",VLOOKUP(L97,マージン!$K$6:$L$113,2,0))</f>
        <v/>
      </c>
      <c r="O97" s="679"/>
      <c r="P97" s="4"/>
    </row>
    <row r="98" spans="2:16">
      <c r="D98" s="730" t="s">
        <v>292</v>
      </c>
      <c r="E98" s="731"/>
      <c r="F98" s="732"/>
      <c r="G98" s="242">
        <f>SUM(G27:G97)</f>
        <v>0</v>
      </c>
      <c r="H98" s="184"/>
      <c r="I98" s="220"/>
      <c r="J98" s="242">
        <f>SUM(J27:J97)</f>
        <v>0</v>
      </c>
      <c r="L98" s="6"/>
      <c r="M98" s="184"/>
      <c r="O98" s="6"/>
    </row>
    <row r="99" spans="2:16">
      <c r="D99" s="181"/>
      <c r="E99" s="181"/>
      <c r="F99" s="181"/>
      <c r="G99" s="173"/>
      <c r="H99" s="172"/>
      <c r="I99" s="172"/>
      <c r="J99" s="172"/>
      <c r="K99" s="20"/>
      <c r="L99" s="172"/>
      <c r="M99" s="172"/>
    </row>
    <row r="100" spans="2:16">
      <c r="D100" s="172"/>
      <c r="E100" s="172"/>
      <c r="F100" s="172"/>
      <c r="G100" s="172"/>
      <c r="H100" s="172"/>
      <c r="I100" s="173"/>
      <c r="J100" s="4"/>
      <c r="L100" s="4"/>
    </row>
    <row r="101" spans="2:16">
      <c r="D101" s="172"/>
      <c r="E101" s="172"/>
      <c r="F101" s="172"/>
      <c r="G101" s="172"/>
      <c r="H101" s="172"/>
      <c r="I101" s="173"/>
      <c r="J101" s="4"/>
      <c r="L101" s="4"/>
    </row>
    <row r="102" spans="2:16">
      <c r="D102" s="172"/>
      <c r="E102" s="172"/>
      <c r="F102" s="172"/>
      <c r="G102" s="172"/>
      <c r="H102" s="172"/>
      <c r="I102" s="173"/>
      <c r="J102" s="4"/>
      <c r="L102" s="4"/>
    </row>
    <row r="103" spans="2:16">
      <c r="D103" s="172"/>
      <c r="E103" s="172"/>
      <c r="F103" s="172"/>
      <c r="G103" s="172"/>
      <c r="H103" s="172"/>
      <c r="I103" s="173"/>
      <c r="J103" s="4"/>
      <c r="L103" s="4"/>
      <c r="N103" s="173"/>
    </row>
    <row r="104" spans="2:16">
      <c r="D104" s="172"/>
      <c r="E104" s="172"/>
      <c r="F104" s="172"/>
      <c r="G104" s="172"/>
      <c r="H104" s="172"/>
      <c r="I104" s="173"/>
      <c r="J104" s="4"/>
      <c r="L104" s="4"/>
      <c r="N104" s="173"/>
    </row>
    <row r="105" spans="2:16">
      <c r="D105" s="172"/>
      <c r="E105" s="172"/>
      <c r="F105" s="172"/>
      <c r="G105" s="172"/>
      <c r="H105" s="172"/>
      <c r="I105" s="173"/>
      <c r="J105" s="4"/>
      <c r="L105" s="4"/>
      <c r="N105" s="173"/>
    </row>
    <row r="106" spans="2:16">
      <c r="D106" s="172"/>
      <c r="E106" s="172"/>
      <c r="F106" s="172"/>
      <c r="G106" s="172"/>
      <c r="H106" s="172"/>
      <c r="I106" s="173"/>
      <c r="J106" s="4"/>
      <c r="L106" s="4"/>
      <c r="N106" s="173"/>
    </row>
    <row r="107" spans="2:16">
      <c r="D107" s="172"/>
      <c r="E107" s="172"/>
      <c r="F107" s="172"/>
      <c r="G107" s="172"/>
      <c r="H107" s="172"/>
      <c r="I107" s="173"/>
      <c r="J107" s="4"/>
      <c r="L107" s="4"/>
      <c r="N107" s="173"/>
    </row>
    <row r="108" spans="2:16">
      <c r="D108" s="172"/>
      <c r="E108" s="172"/>
      <c r="F108" s="172"/>
      <c r="G108" s="172"/>
      <c r="H108" s="172"/>
      <c r="I108" s="173"/>
      <c r="J108" s="4"/>
      <c r="L108" s="4"/>
      <c r="N108" s="173"/>
    </row>
    <row r="109" spans="2:16">
      <c r="D109" s="172"/>
      <c r="E109" s="172"/>
      <c r="F109" s="172"/>
      <c r="G109" s="172"/>
      <c r="H109" s="172"/>
      <c r="I109" s="173"/>
      <c r="J109" s="4"/>
      <c r="L109" s="4"/>
      <c r="N109" s="173"/>
    </row>
    <row r="110" spans="2:16">
      <c r="D110" s="172"/>
      <c r="E110" s="172"/>
      <c r="F110" s="172"/>
      <c r="G110" s="172"/>
      <c r="H110" s="172"/>
      <c r="I110" s="173"/>
      <c r="J110" s="4"/>
      <c r="L110" s="4"/>
      <c r="N110" s="173"/>
    </row>
    <row r="111" spans="2:16">
      <c r="D111" s="172"/>
      <c r="E111" s="172"/>
      <c r="F111" s="172"/>
      <c r="G111" s="172"/>
      <c r="H111" s="172"/>
      <c r="I111" s="173"/>
      <c r="J111" s="4"/>
      <c r="L111" s="4"/>
      <c r="N111" s="173"/>
    </row>
    <row r="112" spans="2:16">
      <c r="D112" s="172"/>
      <c r="E112" s="172"/>
      <c r="F112" s="172"/>
      <c r="G112" s="172"/>
      <c r="H112" s="172"/>
      <c r="I112" s="173"/>
      <c r="J112" s="4"/>
      <c r="L112" s="4"/>
      <c r="N112" s="173"/>
    </row>
    <row r="113" spans="3:14">
      <c r="D113" s="172"/>
      <c r="E113" s="172"/>
      <c r="F113" s="172"/>
      <c r="G113" s="172"/>
      <c r="H113" s="172"/>
      <c r="I113" s="173"/>
      <c r="J113" s="4"/>
      <c r="L113" s="4"/>
      <c r="N113" s="173"/>
    </row>
    <row r="114" spans="3:14">
      <c r="D114" s="172"/>
      <c r="E114" s="172"/>
      <c r="F114" s="172"/>
      <c r="G114" s="172"/>
      <c r="H114" s="172"/>
      <c r="I114" s="173"/>
      <c r="J114" s="4"/>
      <c r="L114" s="4"/>
      <c r="N114" s="173"/>
    </row>
    <row r="115" spans="3:14">
      <c r="D115" s="172"/>
      <c r="E115" s="172"/>
      <c r="F115" s="172"/>
      <c r="G115" s="172"/>
      <c r="H115" s="172"/>
      <c r="I115" s="173"/>
      <c r="J115" s="4"/>
      <c r="L115" s="4"/>
      <c r="N115" s="173"/>
    </row>
    <row r="116" spans="3:14">
      <c r="D116" s="172"/>
      <c r="E116" s="172"/>
      <c r="F116" s="172"/>
      <c r="G116" s="172"/>
      <c r="H116" s="172"/>
      <c r="I116" s="173"/>
      <c r="J116" s="4"/>
      <c r="L116" s="4"/>
      <c r="N116" s="173"/>
    </row>
    <row r="117" spans="3:14">
      <c r="C117" s="3"/>
      <c r="D117" s="172"/>
      <c r="E117" s="172"/>
      <c r="F117" s="172"/>
      <c r="G117" s="172"/>
      <c r="H117" s="172"/>
      <c r="I117" s="173"/>
      <c r="J117" s="4"/>
      <c r="L117" s="4"/>
      <c r="N117" s="173"/>
    </row>
    <row r="118" spans="3:14">
      <c r="D118" s="7"/>
      <c r="E118" s="7"/>
      <c r="F118" s="7"/>
      <c r="G118" s="7"/>
      <c r="H118" s="172"/>
      <c r="I118" s="172"/>
      <c r="N118" s="172"/>
    </row>
    <row r="119" spans="3:14">
      <c r="C119" s="3"/>
      <c r="D119" s="172"/>
      <c r="E119" s="172"/>
      <c r="F119" s="172"/>
      <c r="G119" s="172"/>
      <c r="H119" s="172"/>
      <c r="I119" s="172"/>
      <c r="N119" s="172"/>
    </row>
    <row r="120" spans="3:14">
      <c r="D120" s="172"/>
      <c r="E120" s="172"/>
      <c r="F120" s="172"/>
      <c r="G120" s="172"/>
      <c r="H120" s="172"/>
      <c r="I120" s="172"/>
      <c r="N120" s="172"/>
    </row>
    <row r="121" spans="3:14">
      <c r="D121" s="172"/>
      <c r="E121" s="172"/>
      <c r="F121" s="172"/>
      <c r="G121" s="172"/>
      <c r="H121" s="172"/>
      <c r="I121" s="172"/>
      <c r="N121" s="172"/>
    </row>
    <row r="122" spans="3:14">
      <c r="H122" s="172"/>
      <c r="I122" s="172"/>
      <c r="N122" s="172"/>
    </row>
    <row r="123" spans="3:14">
      <c r="H123" s="172"/>
    </row>
  </sheetData>
  <sheetProtection sheet="1" objects="1" scenarios="1"/>
  <mergeCells count="29">
    <mergeCell ref="J24:J25"/>
    <mergeCell ref="D38:E38"/>
    <mergeCell ref="D26:E26"/>
    <mergeCell ref="D74:E77"/>
    <mergeCell ref="D59:E59"/>
    <mergeCell ref="D24:G25"/>
    <mergeCell ref="H24:I25"/>
    <mergeCell ref="D98:F98"/>
    <mergeCell ref="D39:E58"/>
    <mergeCell ref="D60:E73"/>
    <mergeCell ref="D78:E78"/>
    <mergeCell ref="O93:O97"/>
    <mergeCell ref="D93:E97"/>
    <mergeCell ref="G12:O13"/>
    <mergeCell ref="D79:E88"/>
    <mergeCell ref="D89:E92"/>
    <mergeCell ref="O27:O29"/>
    <mergeCell ref="O30:O32"/>
    <mergeCell ref="O33:O37"/>
    <mergeCell ref="O39:O58"/>
    <mergeCell ref="O60:O73"/>
    <mergeCell ref="D30:E32"/>
    <mergeCell ref="D33:E37"/>
    <mergeCell ref="D27:E29"/>
    <mergeCell ref="O24:O26"/>
    <mergeCell ref="O74:O77"/>
    <mergeCell ref="O79:O88"/>
    <mergeCell ref="O89:O92"/>
    <mergeCell ref="L24:M25"/>
  </mergeCells>
  <phoneticPr fontId="2"/>
  <conditionalFormatting sqref="J27:J37 J39:J58 J60:J77 J79:J97">
    <cfRule type="expression" dxfId="18" priority="34">
      <formula>J27&gt;0</formula>
    </cfRule>
  </conditionalFormatting>
  <conditionalFormatting sqref="L27:L37">
    <cfRule type="expression" dxfId="17" priority="32">
      <formula>J27&gt;0</formula>
    </cfRule>
  </conditionalFormatting>
  <conditionalFormatting sqref="L28:L37">
    <cfRule type="expression" dxfId="16" priority="42">
      <formula>J28&gt;0</formula>
    </cfRule>
  </conditionalFormatting>
  <conditionalFormatting sqref="L39:L58">
    <cfRule type="expression" dxfId="15" priority="27">
      <formula>J39&gt;0</formula>
    </cfRule>
    <cfRule type="expression" dxfId="14" priority="30">
      <formula>J39&gt;0</formula>
    </cfRule>
  </conditionalFormatting>
  <conditionalFormatting sqref="L60:L77">
    <cfRule type="expression" dxfId="13" priority="17">
      <formula>J60&gt;0</formula>
    </cfRule>
    <cfRule type="expression" dxfId="12" priority="20">
      <formula>J60&gt;0</formula>
    </cfRule>
  </conditionalFormatting>
  <conditionalFormatting sqref="L79:L97">
    <cfRule type="expression" dxfId="11" priority="2">
      <formula>J79&gt;0</formula>
    </cfRule>
    <cfRule type="expression" dxfId="10" priority="5">
      <formula>J79&gt;0</formula>
    </cfRule>
  </conditionalFormatting>
  <conditionalFormatting sqref="M27:M37">
    <cfRule type="expression" dxfId="9" priority="31">
      <formula>J27&gt;0</formula>
    </cfRule>
  </conditionalFormatting>
  <conditionalFormatting sqref="M28:M37">
    <cfRule type="expression" dxfId="8" priority="41">
      <formula>J28&gt;0</formula>
    </cfRule>
  </conditionalFormatting>
  <conditionalFormatting sqref="M39:M58">
    <cfRule type="expression" dxfId="7" priority="26">
      <formula>J39&gt;0</formula>
    </cfRule>
    <cfRule type="expression" dxfId="6" priority="29">
      <formula>J39&gt;0</formula>
    </cfRule>
  </conditionalFormatting>
  <conditionalFormatting sqref="M60:M77">
    <cfRule type="expression" dxfId="5" priority="16">
      <formula>J60&gt;0</formula>
    </cfRule>
    <cfRule type="expression" dxfId="4" priority="19">
      <formula>J60&gt;0</formula>
    </cfRule>
  </conditionalFormatting>
  <conditionalFormatting sqref="M79:M97">
    <cfRule type="expression" dxfId="3" priority="1">
      <formula>J79&gt;0</formula>
    </cfRule>
    <cfRule type="expression" dxfId="2" priority="4">
      <formula>J79&gt;0</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I196"/>
  <sheetViews>
    <sheetView showGridLines="0" showRowColHeaders="0" zoomScaleNormal="100" workbookViewId="0">
      <pane xSplit="5" ySplit="4" topLeftCell="F5" activePane="bottomRight" state="frozen"/>
      <selection pane="topRight" activeCell="F1" sqref="F1"/>
      <selection pane="bottomLeft" activeCell="A5" sqref="A5"/>
      <selection pane="bottomRight" activeCell="A5" sqref="A5"/>
    </sheetView>
  </sheetViews>
  <sheetFormatPr defaultColWidth="9" defaultRowHeight="13.5"/>
  <cols>
    <col min="1" max="1" width="1.625" style="2" customWidth="1"/>
    <col min="2" max="2" width="4.5" style="2" customWidth="1"/>
    <col min="3" max="3" width="9" style="386" customWidth="1"/>
    <col min="4" max="4" width="24.5" style="387" customWidth="1"/>
    <col min="5" max="5" width="18.625" style="388" customWidth="1"/>
    <col min="6" max="6" width="104" style="386" customWidth="1"/>
    <col min="7" max="7" width="10.625" style="2" customWidth="1"/>
    <col min="8" max="8" width="59.25" style="2" customWidth="1"/>
    <col min="9" max="9" width="10.625" style="2" customWidth="1"/>
    <col min="10" max="10" width="1.625" style="2" customWidth="1"/>
    <col min="11" max="16384" width="9" style="2"/>
  </cols>
  <sheetData>
    <row r="1" spans="2:9" ht="37.5" customHeight="1"/>
    <row r="2" spans="2:9">
      <c r="B2" s="5"/>
      <c r="C2" s="389"/>
      <c r="D2" s="390"/>
      <c r="E2" s="391"/>
      <c r="F2" s="392"/>
      <c r="G2" s="5"/>
      <c r="H2" s="5"/>
      <c r="I2" s="5"/>
    </row>
    <row r="3" spans="2:9" ht="13.5" customHeight="1">
      <c r="B3" s="776" t="s">
        <v>1107</v>
      </c>
      <c r="C3" s="797" t="s">
        <v>856</v>
      </c>
      <c r="D3" s="798"/>
      <c r="E3" s="778" t="s">
        <v>857</v>
      </c>
      <c r="F3" s="780" t="s">
        <v>318</v>
      </c>
      <c r="G3" s="124"/>
      <c r="H3" s="83"/>
      <c r="I3" s="83"/>
    </row>
    <row r="4" spans="2:9">
      <c r="B4" s="777"/>
      <c r="C4" s="607" t="s">
        <v>1091</v>
      </c>
      <c r="D4" s="608" t="s">
        <v>1092</v>
      </c>
      <c r="E4" s="779"/>
      <c r="F4" s="781"/>
      <c r="G4" s="124"/>
      <c r="H4" s="83"/>
      <c r="I4" s="83"/>
    </row>
    <row r="5" spans="2:9">
      <c r="B5" s="782" t="s">
        <v>858</v>
      </c>
      <c r="C5" s="772">
        <v>11</v>
      </c>
      <c r="D5" s="784" t="s">
        <v>549</v>
      </c>
      <c r="E5" s="422" t="s">
        <v>114</v>
      </c>
      <c r="F5" s="393" t="s">
        <v>120</v>
      </c>
      <c r="G5" s="124"/>
      <c r="H5" s="83"/>
      <c r="I5" s="83"/>
    </row>
    <row r="6" spans="2:9">
      <c r="B6" s="783"/>
      <c r="C6" s="772"/>
      <c r="D6" s="784"/>
      <c r="E6" s="423" t="s">
        <v>115</v>
      </c>
      <c r="F6" s="394" t="s">
        <v>302</v>
      </c>
      <c r="G6" s="124"/>
      <c r="H6" s="83"/>
      <c r="I6" s="83"/>
    </row>
    <row r="7" spans="2:9" ht="24">
      <c r="B7" s="783"/>
      <c r="C7" s="772"/>
      <c r="D7" s="784"/>
      <c r="E7" s="423" t="s">
        <v>116</v>
      </c>
      <c r="F7" s="394" t="s">
        <v>859</v>
      </c>
      <c r="G7" s="124"/>
      <c r="H7" s="83"/>
      <c r="I7" s="83"/>
    </row>
    <row r="8" spans="2:9">
      <c r="B8" s="783"/>
      <c r="C8" s="772"/>
      <c r="D8" s="784"/>
      <c r="E8" s="423" t="s">
        <v>117</v>
      </c>
      <c r="F8" s="394" t="s">
        <v>860</v>
      </c>
      <c r="G8" s="124"/>
      <c r="H8" s="83"/>
      <c r="I8" s="83"/>
    </row>
    <row r="9" spans="2:9">
      <c r="B9" s="783"/>
      <c r="C9" s="772"/>
      <c r="D9" s="784"/>
      <c r="E9" s="423" t="s">
        <v>118</v>
      </c>
      <c r="F9" s="394" t="s">
        <v>861</v>
      </c>
      <c r="G9" s="124"/>
      <c r="H9" s="83"/>
      <c r="I9" s="83"/>
    </row>
    <row r="10" spans="2:9">
      <c r="B10" s="783"/>
      <c r="C10" s="772"/>
      <c r="D10" s="784"/>
      <c r="E10" s="424" t="s">
        <v>119</v>
      </c>
      <c r="F10" s="395" t="s">
        <v>862</v>
      </c>
      <c r="G10" s="124"/>
      <c r="H10" s="83"/>
      <c r="I10" s="83"/>
    </row>
    <row r="11" spans="2:9">
      <c r="B11" s="783"/>
      <c r="C11" s="451">
        <v>12</v>
      </c>
      <c r="D11" s="452" t="s">
        <v>30</v>
      </c>
      <c r="E11" s="425" t="s">
        <v>121</v>
      </c>
      <c r="F11" s="396" t="s">
        <v>103</v>
      </c>
      <c r="G11" s="125"/>
      <c r="H11" s="127"/>
      <c r="I11" s="82"/>
    </row>
    <row r="12" spans="2:9">
      <c r="B12" s="783"/>
      <c r="C12" s="451">
        <v>13</v>
      </c>
      <c r="D12" s="452" t="s">
        <v>0</v>
      </c>
      <c r="E12" s="426" t="s">
        <v>122</v>
      </c>
      <c r="F12" s="397" t="s">
        <v>863</v>
      </c>
      <c r="G12" s="125"/>
      <c r="H12" s="127"/>
      <c r="I12" s="82"/>
    </row>
    <row r="13" spans="2:9">
      <c r="B13" s="783"/>
      <c r="C13" s="772">
        <v>15</v>
      </c>
      <c r="D13" s="784" t="s">
        <v>1</v>
      </c>
      <c r="E13" s="427" t="s">
        <v>123</v>
      </c>
      <c r="F13" s="398" t="s">
        <v>184</v>
      </c>
      <c r="G13" s="125"/>
      <c r="H13" s="127"/>
      <c r="I13" s="82"/>
    </row>
    <row r="14" spans="2:9">
      <c r="B14" s="783"/>
      <c r="C14" s="772"/>
      <c r="D14" s="784"/>
      <c r="E14" s="423" t="s">
        <v>124</v>
      </c>
      <c r="F14" s="399" t="s">
        <v>303</v>
      </c>
      <c r="G14" s="125"/>
      <c r="H14" s="127"/>
      <c r="I14" s="82"/>
    </row>
    <row r="15" spans="2:9">
      <c r="B15" s="783"/>
      <c r="C15" s="772"/>
      <c r="D15" s="784"/>
      <c r="E15" s="428" t="s">
        <v>125</v>
      </c>
      <c r="F15" s="400" t="s">
        <v>304</v>
      </c>
      <c r="G15" s="125"/>
      <c r="H15" s="127"/>
      <c r="I15" s="82"/>
    </row>
    <row r="16" spans="2:9">
      <c r="B16" s="783"/>
      <c r="C16" s="772">
        <v>17</v>
      </c>
      <c r="D16" s="784" t="s">
        <v>2</v>
      </c>
      <c r="E16" s="429" t="s">
        <v>126</v>
      </c>
      <c r="F16" s="401" t="s">
        <v>185</v>
      </c>
      <c r="G16" s="125"/>
      <c r="H16" s="127"/>
      <c r="I16" s="82"/>
    </row>
    <row r="17" spans="2:9">
      <c r="B17" s="783"/>
      <c r="C17" s="772"/>
      <c r="D17" s="784"/>
      <c r="E17" s="424" t="s">
        <v>127</v>
      </c>
      <c r="F17" s="395" t="s">
        <v>186</v>
      </c>
      <c r="G17" s="125"/>
      <c r="H17" s="127"/>
      <c r="I17" s="82"/>
    </row>
    <row r="18" spans="2:9">
      <c r="B18" s="783" t="s">
        <v>527</v>
      </c>
      <c r="C18" s="451">
        <v>61</v>
      </c>
      <c r="D18" s="452" t="s">
        <v>864</v>
      </c>
      <c r="E18" s="430" t="s">
        <v>33</v>
      </c>
      <c r="F18" s="396" t="s">
        <v>104</v>
      </c>
      <c r="G18" s="125"/>
      <c r="H18" s="83"/>
      <c r="I18" s="83"/>
    </row>
    <row r="19" spans="2:9">
      <c r="B19" s="783"/>
      <c r="C19" s="772">
        <v>62</v>
      </c>
      <c r="D19" s="784" t="s">
        <v>865</v>
      </c>
      <c r="E19" s="429" t="s">
        <v>128</v>
      </c>
      <c r="F19" s="402" t="s">
        <v>866</v>
      </c>
      <c r="G19" s="125"/>
      <c r="H19" s="83"/>
      <c r="I19" s="83"/>
    </row>
    <row r="20" spans="2:9" ht="24">
      <c r="B20" s="783"/>
      <c r="C20" s="772"/>
      <c r="D20" s="784"/>
      <c r="E20" s="424" t="s">
        <v>867</v>
      </c>
      <c r="F20" s="395" t="s">
        <v>868</v>
      </c>
      <c r="G20" s="124"/>
      <c r="H20" s="83"/>
      <c r="I20" s="83"/>
    </row>
    <row r="21" spans="2:9" ht="24">
      <c r="B21" s="783" t="s">
        <v>550</v>
      </c>
      <c r="C21" s="772">
        <v>111</v>
      </c>
      <c r="D21" s="784" t="s">
        <v>869</v>
      </c>
      <c r="E21" s="431" t="s">
        <v>129</v>
      </c>
      <c r="F21" s="393" t="s">
        <v>870</v>
      </c>
      <c r="G21" s="124"/>
      <c r="H21" s="83"/>
      <c r="I21" s="83"/>
    </row>
    <row r="22" spans="2:9">
      <c r="B22" s="783"/>
      <c r="C22" s="772"/>
      <c r="D22" s="784"/>
      <c r="E22" s="423" t="s">
        <v>130</v>
      </c>
      <c r="F22" s="394" t="s">
        <v>305</v>
      </c>
      <c r="G22" s="124"/>
      <c r="H22" s="83"/>
      <c r="I22" s="83"/>
    </row>
    <row r="23" spans="2:9">
      <c r="B23" s="783"/>
      <c r="C23" s="772"/>
      <c r="D23" s="784"/>
      <c r="E23" s="423" t="s">
        <v>131</v>
      </c>
      <c r="F23" s="394" t="s">
        <v>187</v>
      </c>
      <c r="G23" s="124"/>
      <c r="H23" s="83"/>
      <c r="I23" s="83"/>
    </row>
    <row r="24" spans="2:9">
      <c r="B24" s="783"/>
      <c r="C24" s="772"/>
      <c r="D24" s="784"/>
      <c r="E24" s="423" t="s">
        <v>132</v>
      </c>
      <c r="F24" s="394" t="s">
        <v>306</v>
      </c>
      <c r="G24" s="124"/>
      <c r="H24" s="83"/>
      <c r="I24" s="83"/>
    </row>
    <row r="25" spans="2:9" ht="24">
      <c r="B25" s="783"/>
      <c r="C25" s="772"/>
      <c r="D25" s="784"/>
      <c r="E25" s="423" t="s">
        <v>133</v>
      </c>
      <c r="F25" s="394" t="s">
        <v>871</v>
      </c>
      <c r="G25" s="124"/>
      <c r="H25" s="83"/>
      <c r="I25" s="83"/>
    </row>
    <row r="26" spans="2:9" ht="24">
      <c r="B26" s="783"/>
      <c r="C26" s="772"/>
      <c r="D26" s="784"/>
      <c r="E26" s="432" t="s">
        <v>134</v>
      </c>
      <c r="F26" s="394" t="s">
        <v>872</v>
      </c>
      <c r="G26" s="124"/>
      <c r="H26" s="83"/>
      <c r="I26" s="83"/>
    </row>
    <row r="27" spans="2:9" ht="24">
      <c r="B27" s="783"/>
      <c r="C27" s="772"/>
      <c r="D27" s="784"/>
      <c r="E27" s="428" t="s">
        <v>135</v>
      </c>
      <c r="F27" s="403" t="s">
        <v>873</v>
      </c>
      <c r="G27" s="124"/>
      <c r="H27" s="83"/>
      <c r="I27" s="83"/>
    </row>
    <row r="28" spans="2:9">
      <c r="B28" s="783"/>
      <c r="C28" s="772">
        <v>112</v>
      </c>
      <c r="D28" s="784" t="s">
        <v>3</v>
      </c>
      <c r="E28" s="429" t="s">
        <v>136</v>
      </c>
      <c r="F28" s="402" t="s">
        <v>874</v>
      </c>
      <c r="G28" s="125"/>
      <c r="H28" s="83"/>
      <c r="I28" s="83"/>
    </row>
    <row r="29" spans="2:9" ht="24">
      <c r="B29" s="783"/>
      <c r="C29" s="772"/>
      <c r="D29" s="784"/>
      <c r="E29" s="424" t="s">
        <v>137</v>
      </c>
      <c r="F29" s="395" t="s">
        <v>875</v>
      </c>
      <c r="G29" s="125"/>
      <c r="H29" s="83"/>
      <c r="I29" s="83"/>
    </row>
    <row r="30" spans="2:9">
      <c r="B30" s="783"/>
      <c r="C30" s="451">
        <v>113</v>
      </c>
      <c r="D30" s="452" t="s">
        <v>876</v>
      </c>
      <c r="E30" s="430" t="s">
        <v>551</v>
      </c>
      <c r="F30" s="396" t="s">
        <v>877</v>
      </c>
      <c r="G30" s="125"/>
      <c r="H30" s="83"/>
      <c r="I30" s="83"/>
    </row>
    <row r="31" spans="2:9">
      <c r="B31" s="783"/>
      <c r="C31" s="451">
        <v>114</v>
      </c>
      <c r="D31" s="452" t="s">
        <v>4</v>
      </c>
      <c r="E31" s="426" t="s">
        <v>552</v>
      </c>
      <c r="F31" s="397" t="s">
        <v>552</v>
      </c>
      <c r="G31" s="125"/>
      <c r="H31" s="83"/>
      <c r="I31" s="83"/>
    </row>
    <row r="32" spans="2:9" ht="24">
      <c r="B32" s="783" t="s">
        <v>528</v>
      </c>
      <c r="C32" s="772">
        <v>151</v>
      </c>
      <c r="D32" s="784" t="s">
        <v>5</v>
      </c>
      <c r="E32" s="427" t="s">
        <v>878</v>
      </c>
      <c r="F32" s="393" t="s">
        <v>879</v>
      </c>
      <c r="G32" s="125"/>
      <c r="H32" s="83"/>
      <c r="I32" s="83"/>
    </row>
    <row r="33" spans="2:9">
      <c r="B33" s="783"/>
      <c r="C33" s="772"/>
      <c r="D33" s="784"/>
      <c r="E33" s="423" t="s">
        <v>138</v>
      </c>
      <c r="F33" s="394" t="s">
        <v>188</v>
      </c>
      <c r="G33" s="125"/>
      <c r="H33" s="83"/>
      <c r="I33" s="83"/>
    </row>
    <row r="34" spans="2:9">
      <c r="B34" s="783"/>
      <c r="C34" s="772"/>
      <c r="D34" s="784"/>
      <c r="E34" s="423" t="s">
        <v>139</v>
      </c>
      <c r="F34" s="394" t="s">
        <v>139</v>
      </c>
      <c r="G34" s="125"/>
      <c r="H34" s="83"/>
      <c r="I34" s="83"/>
    </row>
    <row r="35" spans="2:9">
      <c r="B35" s="783"/>
      <c r="C35" s="772"/>
      <c r="D35" s="784"/>
      <c r="E35" s="423" t="s">
        <v>140</v>
      </c>
      <c r="F35" s="394" t="s">
        <v>140</v>
      </c>
      <c r="G35" s="125"/>
      <c r="H35" s="83"/>
      <c r="I35" s="83"/>
    </row>
    <row r="36" spans="2:9">
      <c r="B36" s="783"/>
      <c r="C36" s="772"/>
      <c r="D36" s="784"/>
      <c r="E36" s="433" t="s">
        <v>141</v>
      </c>
      <c r="F36" s="403" t="s">
        <v>880</v>
      </c>
      <c r="G36" s="125"/>
      <c r="H36" s="83"/>
      <c r="I36" s="83"/>
    </row>
    <row r="37" spans="2:9" ht="24">
      <c r="B37" s="783"/>
      <c r="C37" s="772">
        <v>152</v>
      </c>
      <c r="D37" s="784" t="s">
        <v>553</v>
      </c>
      <c r="E37" s="429" t="s">
        <v>881</v>
      </c>
      <c r="F37" s="401" t="s">
        <v>882</v>
      </c>
      <c r="G37" s="125"/>
      <c r="H37" s="83"/>
      <c r="I37" s="83"/>
    </row>
    <row r="38" spans="2:9" ht="24">
      <c r="B38" s="783"/>
      <c r="C38" s="772"/>
      <c r="D38" s="784"/>
      <c r="E38" s="432" t="s">
        <v>142</v>
      </c>
      <c r="F38" s="394" t="s">
        <v>883</v>
      </c>
      <c r="G38" s="125"/>
      <c r="H38" s="83"/>
      <c r="I38" s="83"/>
    </row>
    <row r="39" spans="2:9" ht="36">
      <c r="B39" s="783"/>
      <c r="C39" s="772"/>
      <c r="D39" s="784"/>
      <c r="E39" s="424" t="s">
        <v>143</v>
      </c>
      <c r="F39" s="395" t="s">
        <v>884</v>
      </c>
      <c r="G39" s="125"/>
      <c r="H39" s="83"/>
      <c r="I39" s="83"/>
    </row>
    <row r="40" spans="2:9">
      <c r="B40" s="783" t="s">
        <v>529</v>
      </c>
      <c r="C40" s="772">
        <v>161</v>
      </c>
      <c r="D40" s="784" t="s">
        <v>554</v>
      </c>
      <c r="E40" s="427" t="s">
        <v>555</v>
      </c>
      <c r="F40" s="398" t="s">
        <v>885</v>
      </c>
      <c r="G40" s="125"/>
      <c r="H40" s="83"/>
      <c r="I40" s="83"/>
    </row>
    <row r="41" spans="2:9">
      <c r="B41" s="783"/>
      <c r="C41" s="772"/>
      <c r="D41" s="784"/>
      <c r="E41" s="428" t="s">
        <v>144</v>
      </c>
      <c r="F41" s="400" t="s">
        <v>886</v>
      </c>
      <c r="G41" s="125"/>
      <c r="H41" s="83"/>
      <c r="I41" s="83"/>
    </row>
    <row r="42" spans="2:9">
      <c r="B42" s="783"/>
      <c r="C42" s="451">
        <v>162</v>
      </c>
      <c r="D42" s="452" t="s">
        <v>6</v>
      </c>
      <c r="E42" s="434" t="s">
        <v>6</v>
      </c>
      <c r="F42" s="397" t="s">
        <v>887</v>
      </c>
      <c r="G42" s="125"/>
      <c r="H42" s="83"/>
      <c r="I42" s="83"/>
    </row>
    <row r="43" spans="2:9">
      <c r="B43" s="783"/>
      <c r="C43" s="772">
        <v>163</v>
      </c>
      <c r="D43" s="784" t="s">
        <v>34</v>
      </c>
      <c r="E43" s="427" t="s">
        <v>556</v>
      </c>
      <c r="F43" s="393" t="s">
        <v>189</v>
      </c>
      <c r="G43" s="43"/>
      <c r="H43" s="20"/>
      <c r="I43" s="20"/>
    </row>
    <row r="44" spans="2:9">
      <c r="B44" s="783"/>
      <c r="C44" s="772"/>
      <c r="D44" s="784"/>
      <c r="E44" s="423" t="s">
        <v>145</v>
      </c>
      <c r="F44" s="394" t="s">
        <v>888</v>
      </c>
      <c r="G44" s="43"/>
      <c r="H44" s="20"/>
      <c r="I44" s="20"/>
    </row>
    <row r="45" spans="2:9">
      <c r="B45" s="783"/>
      <c r="C45" s="772"/>
      <c r="D45" s="784"/>
      <c r="E45" s="428" t="s">
        <v>146</v>
      </c>
      <c r="F45" s="403" t="s">
        <v>307</v>
      </c>
      <c r="G45" s="43"/>
      <c r="H45" s="20"/>
      <c r="I45" s="20"/>
    </row>
    <row r="46" spans="2:9">
      <c r="B46" s="783"/>
      <c r="C46" s="772">
        <v>164</v>
      </c>
      <c r="D46" s="784" t="s">
        <v>7</v>
      </c>
      <c r="E46" s="429" t="s">
        <v>147</v>
      </c>
      <c r="F46" s="401" t="s">
        <v>190</v>
      </c>
      <c r="G46" s="125"/>
      <c r="H46" s="127"/>
      <c r="I46" s="82"/>
    </row>
    <row r="47" spans="2:9" ht="24">
      <c r="B47" s="783"/>
      <c r="C47" s="772"/>
      <c r="D47" s="784"/>
      <c r="E47" s="424" t="s">
        <v>148</v>
      </c>
      <c r="F47" s="395" t="s">
        <v>191</v>
      </c>
      <c r="G47" s="125"/>
      <c r="H47" s="127"/>
      <c r="I47" s="82"/>
    </row>
    <row r="48" spans="2:9" ht="25.5">
      <c r="B48" s="417" t="s">
        <v>889</v>
      </c>
      <c r="C48" s="451">
        <v>191</v>
      </c>
      <c r="D48" s="452" t="s">
        <v>35</v>
      </c>
      <c r="E48" s="430" t="s">
        <v>35</v>
      </c>
      <c r="F48" s="404" t="s">
        <v>1016</v>
      </c>
      <c r="G48" s="125"/>
      <c r="H48" s="127"/>
      <c r="I48" s="82"/>
    </row>
    <row r="49" spans="2:9">
      <c r="B49" s="785" t="s">
        <v>530</v>
      </c>
      <c r="C49" s="451">
        <v>201</v>
      </c>
      <c r="D49" s="452" t="s">
        <v>8</v>
      </c>
      <c r="E49" s="434" t="s">
        <v>8</v>
      </c>
      <c r="F49" s="397" t="s">
        <v>105</v>
      </c>
      <c r="G49" s="125"/>
      <c r="H49" s="127"/>
      <c r="I49" s="82"/>
    </row>
    <row r="50" spans="2:9">
      <c r="B50" s="785"/>
      <c r="C50" s="772">
        <v>202</v>
      </c>
      <c r="D50" s="784" t="s">
        <v>36</v>
      </c>
      <c r="E50" s="427" t="s">
        <v>149</v>
      </c>
      <c r="F50" s="393" t="s">
        <v>192</v>
      </c>
      <c r="G50" s="125"/>
      <c r="H50" s="127"/>
      <c r="I50" s="82"/>
    </row>
    <row r="51" spans="2:9" ht="24">
      <c r="B51" s="785"/>
      <c r="C51" s="772"/>
      <c r="D51" s="784"/>
      <c r="E51" s="433" t="s">
        <v>150</v>
      </c>
      <c r="F51" s="403" t="s">
        <v>193</v>
      </c>
      <c r="G51" s="125"/>
      <c r="H51" s="127"/>
      <c r="I51" s="82"/>
    </row>
    <row r="52" spans="2:9">
      <c r="B52" s="785"/>
      <c r="C52" s="451">
        <v>203</v>
      </c>
      <c r="D52" s="452" t="s">
        <v>890</v>
      </c>
      <c r="E52" s="434" t="s">
        <v>890</v>
      </c>
      <c r="F52" s="397" t="s">
        <v>106</v>
      </c>
      <c r="G52" s="125"/>
      <c r="H52" s="127"/>
      <c r="I52" s="82"/>
    </row>
    <row r="53" spans="2:9" ht="36">
      <c r="B53" s="785"/>
      <c r="C53" s="772">
        <v>204</v>
      </c>
      <c r="D53" s="784" t="s">
        <v>891</v>
      </c>
      <c r="E53" s="435" t="s">
        <v>892</v>
      </c>
      <c r="F53" s="393" t="s">
        <v>893</v>
      </c>
      <c r="G53" s="125"/>
      <c r="H53" s="127"/>
      <c r="I53" s="82"/>
    </row>
    <row r="54" spans="2:9">
      <c r="B54" s="785"/>
      <c r="C54" s="772"/>
      <c r="D54" s="784"/>
      <c r="E54" s="423" t="s">
        <v>151</v>
      </c>
      <c r="F54" s="394" t="s">
        <v>151</v>
      </c>
      <c r="G54" s="125"/>
      <c r="H54" s="127"/>
      <c r="I54" s="82"/>
    </row>
    <row r="55" spans="2:9" ht="24">
      <c r="B55" s="785"/>
      <c r="C55" s="772"/>
      <c r="D55" s="784"/>
      <c r="E55" s="433" t="s">
        <v>152</v>
      </c>
      <c r="F55" s="403" t="s">
        <v>894</v>
      </c>
      <c r="G55" s="125"/>
      <c r="H55" s="127"/>
      <c r="I55" s="82"/>
    </row>
    <row r="56" spans="2:9">
      <c r="B56" s="785"/>
      <c r="C56" s="451">
        <v>205</v>
      </c>
      <c r="D56" s="452" t="s">
        <v>9</v>
      </c>
      <c r="E56" s="434" t="s">
        <v>9</v>
      </c>
      <c r="F56" s="397" t="s">
        <v>309</v>
      </c>
      <c r="G56" s="125"/>
      <c r="H56" s="127"/>
      <c r="I56" s="82"/>
    </row>
    <row r="57" spans="2:9">
      <c r="B57" s="785"/>
      <c r="C57" s="451">
        <v>206</v>
      </c>
      <c r="D57" s="452" t="s">
        <v>10</v>
      </c>
      <c r="E57" s="430" t="s">
        <v>10</v>
      </c>
      <c r="F57" s="396" t="s">
        <v>107</v>
      </c>
      <c r="G57" s="125"/>
      <c r="H57" s="127"/>
      <c r="I57" s="82"/>
    </row>
    <row r="58" spans="2:9">
      <c r="B58" s="785"/>
      <c r="C58" s="451">
        <v>207</v>
      </c>
      <c r="D58" s="452" t="s">
        <v>11</v>
      </c>
      <c r="E58" s="430" t="s">
        <v>11</v>
      </c>
      <c r="F58" s="396" t="s">
        <v>108</v>
      </c>
      <c r="G58" s="125"/>
      <c r="H58" s="127"/>
      <c r="I58" s="82"/>
    </row>
    <row r="59" spans="2:9" ht="24">
      <c r="B59" s="785"/>
      <c r="C59" s="772">
        <v>208</v>
      </c>
      <c r="D59" s="784" t="s">
        <v>895</v>
      </c>
      <c r="E59" s="436" t="s">
        <v>896</v>
      </c>
      <c r="F59" s="401" t="s">
        <v>897</v>
      </c>
      <c r="G59" s="86"/>
      <c r="H59" s="83"/>
      <c r="I59" s="83"/>
    </row>
    <row r="60" spans="2:9" ht="24">
      <c r="B60" s="785"/>
      <c r="C60" s="772"/>
      <c r="D60" s="784"/>
      <c r="E60" s="432" t="s">
        <v>898</v>
      </c>
      <c r="F60" s="394" t="s">
        <v>899</v>
      </c>
      <c r="G60" s="86"/>
      <c r="H60" s="83"/>
      <c r="I60" s="83"/>
    </row>
    <row r="61" spans="2:9">
      <c r="B61" s="785"/>
      <c r="C61" s="772"/>
      <c r="D61" s="784"/>
      <c r="E61" s="423" t="s">
        <v>153</v>
      </c>
      <c r="F61" s="394" t="s">
        <v>194</v>
      </c>
      <c r="G61" s="86"/>
      <c r="H61" s="83"/>
      <c r="I61" s="83"/>
    </row>
    <row r="62" spans="2:9">
      <c r="B62" s="785"/>
      <c r="C62" s="772"/>
      <c r="D62" s="784"/>
      <c r="E62" s="423" t="s">
        <v>154</v>
      </c>
      <c r="F62" s="394" t="s">
        <v>900</v>
      </c>
      <c r="G62" s="86"/>
      <c r="H62" s="83"/>
      <c r="I62" s="83"/>
    </row>
    <row r="63" spans="2:9" ht="24">
      <c r="B63" s="785"/>
      <c r="C63" s="772"/>
      <c r="D63" s="784"/>
      <c r="E63" s="424" t="s">
        <v>155</v>
      </c>
      <c r="F63" s="395" t="s">
        <v>901</v>
      </c>
      <c r="G63" s="86"/>
      <c r="H63" s="83"/>
      <c r="I63" s="83"/>
    </row>
    <row r="64" spans="2:9" ht="24">
      <c r="B64" s="786" t="s">
        <v>902</v>
      </c>
      <c r="C64" s="451">
        <v>211</v>
      </c>
      <c r="D64" s="452" t="s">
        <v>12</v>
      </c>
      <c r="E64" s="430" t="s">
        <v>12</v>
      </c>
      <c r="F64" s="404" t="s">
        <v>109</v>
      </c>
      <c r="G64" s="125"/>
      <c r="H64" s="83"/>
      <c r="I64" s="83"/>
    </row>
    <row r="65" spans="2:9">
      <c r="B65" s="787"/>
      <c r="C65" s="451">
        <v>212</v>
      </c>
      <c r="D65" s="452" t="s">
        <v>13</v>
      </c>
      <c r="E65" s="430" t="s">
        <v>13</v>
      </c>
      <c r="F65" s="396" t="s">
        <v>308</v>
      </c>
      <c r="G65" s="125"/>
      <c r="H65" s="83"/>
      <c r="I65" s="83"/>
    </row>
    <row r="66" spans="2:9" ht="84">
      <c r="B66" s="788" t="s">
        <v>1104</v>
      </c>
      <c r="C66" s="451">
        <v>221</v>
      </c>
      <c r="D66" s="452" t="s">
        <v>14</v>
      </c>
      <c r="E66" s="430" t="s">
        <v>14</v>
      </c>
      <c r="F66" s="404" t="s">
        <v>903</v>
      </c>
      <c r="G66" s="125"/>
      <c r="H66" s="83"/>
      <c r="I66" s="83"/>
    </row>
    <row r="67" spans="2:9">
      <c r="B67" s="788"/>
      <c r="C67" s="772">
        <v>222</v>
      </c>
      <c r="D67" s="784" t="s">
        <v>15</v>
      </c>
      <c r="E67" s="437" t="s">
        <v>557</v>
      </c>
      <c r="F67" s="401" t="s">
        <v>558</v>
      </c>
      <c r="G67" s="86"/>
      <c r="H67" s="83"/>
      <c r="I67" s="83"/>
    </row>
    <row r="68" spans="2:9" ht="36">
      <c r="B68" s="788"/>
      <c r="C68" s="772"/>
      <c r="D68" s="784"/>
      <c r="E68" s="424" t="s">
        <v>156</v>
      </c>
      <c r="F68" s="395" t="s">
        <v>559</v>
      </c>
      <c r="G68" s="86"/>
      <c r="H68" s="83"/>
      <c r="I68" s="83"/>
    </row>
    <row r="69" spans="2:9">
      <c r="B69" s="787" t="s">
        <v>62</v>
      </c>
      <c r="C69" s="772">
        <v>231</v>
      </c>
      <c r="D69" s="784" t="s">
        <v>904</v>
      </c>
      <c r="E69" s="427" t="s">
        <v>157</v>
      </c>
      <c r="F69" s="393" t="s">
        <v>195</v>
      </c>
      <c r="G69" s="86"/>
      <c r="H69" s="83"/>
      <c r="I69" s="83"/>
    </row>
    <row r="70" spans="2:9" ht="24">
      <c r="B70" s="787"/>
      <c r="C70" s="772"/>
      <c r="D70" s="784"/>
      <c r="E70" s="433" t="s">
        <v>905</v>
      </c>
      <c r="F70" s="403" t="s">
        <v>1017</v>
      </c>
      <c r="G70" s="86"/>
      <c r="H70" s="83"/>
      <c r="I70" s="83"/>
    </row>
    <row r="71" spans="2:9">
      <c r="B71" s="788" t="s">
        <v>531</v>
      </c>
      <c r="C71" s="772">
        <v>251</v>
      </c>
      <c r="D71" s="784" t="s">
        <v>16</v>
      </c>
      <c r="E71" s="773" t="s">
        <v>560</v>
      </c>
      <c r="F71" s="401" t="s">
        <v>196</v>
      </c>
      <c r="G71" s="86"/>
      <c r="H71" s="83"/>
      <c r="I71" s="83"/>
    </row>
    <row r="72" spans="2:9">
      <c r="B72" s="788"/>
      <c r="C72" s="772"/>
      <c r="D72" s="784"/>
      <c r="E72" s="774"/>
      <c r="F72" s="394" t="s">
        <v>197</v>
      </c>
      <c r="G72" s="86"/>
      <c r="H72" s="83"/>
      <c r="I72" s="83"/>
    </row>
    <row r="73" spans="2:9" ht="24">
      <c r="B73" s="788"/>
      <c r="C73" s="772"/>
      <c r="D73" s="784"/>
      <c r="E73" s="775"/>
      <c r="F73" s="395" t="s">
        <v>310</v>
      </c>
      <c r="G73" s="86"/>
      <c r="H73" s="83"/>
      <c r="I73" s="83"/>
    </row>
    <row r="74" spans="2:9">
      <c r="B74" s="788"/>
      <c r="C74" s="772">
        <v>252</v>
      </c>
      <c r="D74" s="784" t="s">
        <v>17</v>
      </c>
      <c r="E74" s="769" t="s">
        <v>561</v>
      </c>
      <c r="F74" s="393" t="s">
        <v>562</v>
      </c>
      <c r="G74" s="86"/>
      <c r="H74" s="83"/>
      <c r="I74" s="83"/>
    </row>
    <row r="75" spans="2:9">
      <c r="B75" s="788"/>
      <c r="C75" s="772"/>
      <c r="D75" s="784"/>
      <c r="E75" s="770"/>
      <c r="F75" s="394" t="s">
        <v>158</v>
      </c>
      <c r="G75" s="86"/>
      <c r="H75" s="83"/>
      <c r="I75" s="83"/>
    </row>
    <row r="76" spans="2:9" ht="36">
      <c r="B76" s="788"/>
      <c r="C76" s="772"/>
      <c r="D76" s="784"/>
      <c r="E76" s="771"/>
      <c r="F76" s="403" t="s">
        <v>311</v>
      </c>
      <c r="G76" s="86"/>
      <c r="H76" s="83"/>
      <c r="I76" s="83"/>
    </row>
    <row r="77" spans="2:9" ht="24">
      <c r="B77" s="788"/>
      <c r="C77" s="451">
        <v>253</v>
      </c>
      <c r="D77" s="452" t="s">
        <v>18</v>
      </c>
      <c r="E77" s="430" t="s">
        <v>18</v>
      </c>
      <c r="F77" s="404" t="s">
        <v>906</v>
      </c>
      <c r="G77" s="126"/>
      <c r="H77" s="83"/>
      <c r="I77" s="83"/>
    </row>
    <row r="78" spans="2:9">
      <c r="B78" s="788"/>
      <c r="C78" s="772">
        <v>259</v>
      </c>
      <c r="D78" s="784" t="s">
        <v>37</v>
      </c>
      <c r="E78" s="438" t="s">
        <v>563</v>
      </c>
      <c r="F78" s="401" t="s">
        <v>564</v>
      </c>
      <c r="G78" s="43"/>
      <c r="H78" s="20"/>
      <c r="I78" s="20"/>
    </row>
    <row r="79" spans="2:9" ht="24">
      <c r="B79" s="788"/>
      <c r="C79" s="772"/>
      <c r="D79" s="784"/>
      <c r="E79" s="439" t="s">
        <v>565</v>
      </c>
      <c r="F79" s="395" t="s">
        <v>566</v>
      </c>
      <c r="G79" s="43"/>
      <c r="H79" s="20"/>
      <c r="I79" s="20"/>
    </row>
    <row r="80" spans="2:9">
      <c r="B80" s="785" t="s">
        <v>532</v>
      </c>
      <c r="C80" s="772">
        <v>261</v>
      </c>
      <c r="D80" s="784" t="s">
        <v>19</v>
      </c>
      <c r="E80" s="427" t="s">
        <v>159</v>
      </c>
      <c r="F80" s="393" t="s">
        <v>110</v>
      </c>
      <c r="G80" s="86"/>
      <c r="H80" s="83"/>
      <c r="I80" s="83"/>
    </row>
    <row r="81" spans="2:9">
      <c r="B81" s="785"/>
      <c r="C81" s="772"/>
      <c r="D81" s="784"/>
      <c r="E81" s="428" t="s">
        <v>160</v>
      </c>
      <c r="F81" s="403" t="s">
        <v>160</v>
      </c>
      <c r="G81" s="86"/>
      <c r="H81" s="83"/>
      <c r="I81" s="83"/>
    </row>
    <row r="82" spans="2:9">
      <c r="B82" s="785"/>
      <c r="C82" s="772">
        <v>262</v>
      </c>
      <c r="D82" s="784" t="s">
        <v>20</v>
      </c>
      <c r="E82" s="427" t="s">
        <v>161</v>
      </c>
      <c r="F82" s="393" t="s">
        <v>907</v>
      </c>
      <c r="G82" s="86"/>
      <c r="H82" s="83"/>
      <c r="I82" s="83"/>
    </row>
    <row r="83" spans="2:9">
      <c r="B83" s="785"/>
      <c r="C83" s="772"/>
      <c r="D83" s="784"/>
      <c r="E83" s="423" t="s">
        <v>162</v>
      </c>
      <c r="F83" s="394" t="s">
        <v>567</v>
      </c>
      <c r="G83" s="86"/>
      <c r="H83" s="83"/>
      <c r="I83" s="83"/>
    </row>
    <row r="84" spans="2:9">
      <c r="B84" s="785"/>
      <c r="C84" s="772"/>
      <c r="D84" s="784"/>
      <c r="E84" s="428" t="s">
        <v>163</v>
      </c>
      <c r="F84" s="403" t="s">
        <v>198</v>
      </c>
      <c r="G84" s="86"/>
      <c r="H84" s="83"/>
      <c r="I84" s="83"/>
    </row>
    <row r="85" spans="2:9" ht="24">
      <c r="B85" s="785"/>
      <c r="C85" s="451">
        <v>263</v>
      </c>
      <c r="D85" s="452" t="s">
        <v>908</v>
      </c>
      <c r="E85" s="434" t="s">
        <v>909</v>
      </c>
      <c r="F85" s="409" t="s">
        <v>568</v>
      </c>
      <c r="G85" s="86"/>
      <c r="H85" s="83"/>
      <c r="I85" s="83"/>
    </row>
    <row r="86" spans="2:9">
      <c r="B86" s="785"/>
      <c r="C86" s="451">
        <v>269</v>
      </c>
      <c r="D86" s="452" t="s">
        <v>38</v>
      </c>
      <c r="E86" s="430" t="s">
        <v>38</v>
      </c>
      <c r="F86" s="396" t="s">
        <v>569</v>
      </c>
      <c r="G86" s="86"/>
      <c r="H86" s="83"/>
      <c r="I86" s="83"/>
    </row>
    <row r="87" spans="2:9" ht="24">
      <c r="B87" s="785" t="s">
        <v>533</v>
      </c>
      <c r="C87" s="772">
        <v>271</v>
      </c>
      <c r="D87" s="784" t="s">
        <v>21</v>
      </c>
      <c r="E87" s="437" t="s">
        <v>21</v>
      </c>
      <c r="F87" s="401" t="s">
        <v>111</v>
      </c>
      <c r="G87" s="86"/>
      <c r="H87" s="83"/>
      <c r="I87" s="83"/>
    </row>
    <row r="88" spans="2:9">
      <c r="B88" s="785"/>
      <c r="C88" s="772"/>
      <c r="D88" s="784"/>
      <c r="E88" s="428" t="s">
        <v>164</v>
      </c>
      <c r="F88" s="403" t="s">
        <v>164</v>
      </c>
      <c r="G88" s="86"/>
      <c r="H88" s="83"/>
      <c r="I88" s="83"/>
    </row>
    <row r="89" spans="2:9">
      <c r="B89" s="785"/>
      <c r="C89" s="772">
        <v>272</v>
      </c>
      <c r="D89" s="784" t="s">
        <v>22</v>
      </c>
      <c r="E89" s="429" t="s">
        <v>165</v>
      </c>
      <c r="F89" s="401" t="s">
        <v>199</v>
      </c>
      <c r="G89" s="86"/>
      <c r="H89" s="83"/>
      <c r="I89" s="83"/>
    </row>
    <row r="90" spans="2:9">
      <c r="B90" s="785"/>
      <c r="C90" s="772"/>
      <c r="D90" s="784"/>
      <c r="E90" s="424" t="s">
        <v>166</v>
      </c>
      <c r="F90" s="395" t="s">
        <v>200</v>
      </c>
      <c r="G90" s="86"/>
      <c r="H90" s="83"/>
      <c r="I90" s="83"/>
    </row>
    <row r="91" spans="2:9">
      <c r="B91" s="785" t="s">
        <v>534</v>
      </c>
      <c r="C91" s="772">
        <v>281</v>
      </c>
      <c r="D91" s="784" t="s">
        <v>910</v>
      </c>
      <c r="E91" s="427" t="s">
        <v>168</v>
      </c>
      <c r="F91" s="393" t="s">
        <v>201</v>
      </c>
      <c r="G91" s="4"/>
    </row>
    <row r="92" spans="2:9" ht="24">
      <c r="B92" s="785"/>
      <c r="C92" s="772"/>
      <c r="D92" s="784"/>
      <c r="E92" s="428" t="s">
        <v>167</v>
      </c>
      <c r="F92" s="403" t="s">
        <v>202</v>
      </c>
      <c r="G92" s="4"/>
    </row>
    <row r="93" spans="2:9" ht="24">
      <c r="B93" s="785"/>
      <c r="C93" s="772">
        <v>289</v>
      </c>
      <c r="D93" s="784" t="s">
        <v>23</v>
      </c>
      <c r="E93" s="436" t="s">
        <v>911</v>
      </c>
      <c r="F93" s="401" t="s">
        <v>203</v>
      </c>
      <c r="G93" s="4"/>
      <c r="H93" s="20"/>
      <c r="I93" s="84"/>
    </row>
    <row r="94" spans="2:9" ht="60">
      <c r="B94" s="785"/>
      <c r="C94" s="772"/>
      <c r="D94" s="784"/>
      <c r="E94" s="424" t="s">
        <v>169</v>
      </c>
      <c r="F94" s="395" t="s">
        <v>204</v>
      </c>
      <c r="G94" s="4"/>
      <c r="H94" s="20"/>
      <c r="I94" s="84"/>
    </row>
    <row r="95" spans="2:9">
      <c r="B95" s="785" t="s">
        <v>570</v>
      </c>
      <c r="C95" s="772">
        <v>291</v>
      </c>
      <c r="D95" s="784" t="s">
        <v>571</v>
      </c>
      <c r="E95" s="427" t="s">
        <v>572</v>
      </c>
      <c r="F95" s="393" t="s">
        <v>573</v>
      </c>
      <c r="G95" s="4"/>
    </row>
    <row r="96" spans="2:9" s="6" customFormat="1">
      <c r="B96" s="785"/>
      <c r="C96" s="772"/>
      <c r="D96" s="784"/>
      <c r="E96" s="423" t="s">
        <v>574</v>
      </c>
      <c r="F96" s="394" t="s">
        <v>575</v>
      </c>
      <c r="G96" s="48"/>
    </row>
    <row r="97" spans="2:7" s="6" customFormat="1">
      <c r="B97" s="785"/>
      <c r="C97" s="772"/>
      <c r="D97" s="784"/>
      <c r="E97" s="423" t="s">
        <v>170</v>
      </c>
      <c r="F97" s="394" t="s">
        <v>205</v>
      </c>
      <c r="G97" s="48"/>
    </row>
    <row r="98" spans="2:7" s="6" customFormat="1">
      <c r="B98" s="785"/>
      <c r="C98" s="772"/>
      <c r="D98" s="784"/>
      <c r="E98" s="423" t="s">
        <v>171</v>
      </c>
      <c r="F98" s="394" t="s">
        <v>576</v>
      </c>
      <c r="G98" s="48"/>
    </row>
    <row r="99" spans="2:7" s="6" customFormat="1" ht="24">
      <c r="B99" s="785"/>
      <c r="C99" s="772"/>
      <c r="D99" s="784"/>
      <c r="E99" s="428" t="s">
        <v>577</v>
      </c>
      <c r="F99" s="403" t="s">
        <v>578</v>
      </c>
      <c r="G99" s="48"/>
    </row>
    <row r="100" spans="2:7" s="6" customFormat="1">
      <c r="B100" s="785" t="s">
        <v>579</v>
      </c>
      <c r="C100" s="772">
        <v>301</v>
      </c>
      <c r="D100" s="784" t="s">
        <v>580</v>
      </c>
      <c r="E100" s="429" t="s">
        <v>581</v>
      </c>
      <c r="F100" s="401" t="s">
        <v>582</v>
      </c>
      <c r="G100" s="48"/>
    </row>
    <row r="101" spans="2:7" s="6" customFormat="1" ht="24">
      <c r="B101" s="785"/>
      <c r="C101" s="772"/>
      <c r="D101" s="784"/>
      <c r="E101" s="423" t="s">
        <v>172</v>
      </c>
      <c r="F101" s="394" t="s">
        <v>663</v>
      </c>
      <c r="G101" s="48"/>
    </row>
    <row r="102" spans="2:7" s="6" customFormat="1">
      <c r="B102" s="785"/>
      <c r="C102" s="772"/>
      <c r="D102" s="784"/>
      <c r="E102" s="423" t="s">
        <v>583</v>
      </c>
      <c r="F102" s="394" t="s">
        <v>584</v>
      </c>
      <c r="G102" s="48"/>
    </row>
    <row r="103" spans="2:7" s="6" customFormat="1" ht="36">
      <c r="B103" s="785"/>
      <c r="C103" s="772"/>
      <c r="D103" s="784"/>
      <c r="E103" s="423" t="s">
        <v>585</v>
      </c>
      <c r="F103" s="394" t="s">
        <v>586</v>
      </c>
      <c r="G103" s="48"/>
    </row>
    <row r="104" spans="2:7" s="6" customFormat="1" ht="24">
      <c r="B104" s="785"/>
      <c r="C104" s="772"/>
      <c r="D104" s="784"/>
      <c r="E104" s="423" t="s">
        <v>587</v>
      </c>
      <c r="F104" s="394" t="s">
        <v>912</v>
      </c>
      <c r="G104" s="48"/>
    </row>
    <row r="105" spans="2:7" s="6" customFormat="1" ht="24">
      <c r="B105" s="785"/>
      <c r="C105" s="772"/>
      <c r="D105" s="784"/>
      <c r="E105" s="423" t="s">
        <v>588</v>
      </c>
      <c r="F105" s="394" t="s">
        <v>589</v>
      </c>
      <c r="G105" s="48"/>
    </row>
    <row r="106" spans="2:7" s="6" customFormat="1">
      <c r="B106" s="785"/>
      <c r="C106" s="772"/>
      <c r="D106" s="784"/>
      <c r="E106" s="423" t="s">
        <v>590</v>
      </c>
      <c r="F106" s="394" t="s">
        <v>591</v>
      </c>
      <c r="G106" s="48"/>
    </row>
    <row r="107" spans="2:7" s="6" customFormat="1" ht="24">
      <c r="B107" s="785"/>
      <c r="C107" s="772"/>
      <c r="D107" s="784"/>
      <c r="E107" s="424" t="s">
        <v>592</v>
      </c>
      <c r="F107" s="395" t="s">
        <v>593</v>
      </c>
      <c r="G107" s="48"/>
    </row>
    <row r="108" spans="2:7" ht="24">
      <c r="B108" s="785" t="s">
        <v>594</v>
      </c>
      <c r="C108" s="772">
        <v>311</v>
      </c>
      <c r="D108" s="784" t="s">
        <v>594</v>
      </c>
      <c r="E108" s="440" t="s">
        <v>173</v>
      </c>
      <c r="F108" s="393" t="s">
        <v>595</v>
      </c>
      <c r="G108" s="4"/>
    </row>
    <row r="109" spans="2:7" ht="60">
      <c r="B109" s="785"/>
      <c r="C109" s="772"/>
      <c r="D109" s="784"/>
      <c r="E109" s="441" t="s">
        <v>913</v>
      </c>
      <c r="F109" s="394" t="s">
        <v>206</v>
      </c>
      <c r="G109" s="4"/>
    </row>
    <row r="110" spans="2:7" ht="24">
      <c r="B110" s="785"/>
      <c r="C110" s="772"/>
      <c r="D110" s="784"/>
      <c r="E110" s="441" t="s">
        <v>596</v>
      </c>
      <c r="F110" s="394" t="s">
        <v>597</v>
      </c>
      <c r="G110" s="4"/>
    </row>
    <row r="111" spans="2:7" ht="24">
      <c r="B111" s="785"/>
      <c r="C111" s="772"/>
      <c r="D111" s="784"/>
      <c r="E111" s="441" t="s">
        <v>598</v>
      </c>
      <c r="F111" s="394" t="s">
        <v>914</v>
      </c>
      <c r="G111" s="4"/>
    </row>
    <row r="112" spans="2:7" ht="24">
      <c r="B112" s="785"/>
      <c r="C112" s="772"/>
      <c r="D112" s="784"/>
      <c r="E112" s="441" t="s">
        <v>599</v>
      </c>
      <c r="F112" s="394" t="s">
        <v>600</v>
      </c>
      <c r="G112" s="4"/>
    </row>
    <row r="113" spans="2:7">
      <c r="B113" s="785"/>
      <c r="C113" s="772"/>
      <c r="D113" s="784"/>
      <c r="E113" s="442" t="s">
        <v>601</v>
      </c>
      <c r="F113" s="403" t="s">
        <v>602</v>
      </c>
      <c r="G113" s="4"/>
    </row>
    <row r="114" spans="2:7" ht="24">
      <c r="B114" s="785" t="s">
        <v>536</v>
      </c>
      <c r="C114" s="451">
        <v>321</v>
      </c>
      <c r="D114" s="452" t="s">
        <v>603</v>
      </c>
      <c r="E114" s="426" t="s">
        <v>603</v>
      </c>
      <c r="F114" s="409" t="s">
        <v>604</v>
      </c>
      <c r="G114" s="4"/>
    </row>
    <row r="115" spans="2:7" ht="36">
      <c r="B115" s="785"/>
      <c r="C115" s="451">
        <v>329</v>
      </c>
      <c r="D115" s="452" t="s">
        <v>605</v>
      </c>
      <c r="E115" s="430" t="s">
        <v>605</v>
      </c>
      <c r="F115" s="404" t="s">
        <v>915</v>
      </c>
      <c r="G115" s="4"/>
    </row>
    <row r="116" spans="2:7" ht="36">
      <c r="B116" s="785" t="s">
        <v>535</v>
      </c>
      <c r="C116" s="451">
        <v>331</v>
      </c>
      <c r="D116" s="452" t="s">
        <v>606</v>
      </c>
      <c r="E116" s="425" t="s">
        <v>606</v>
      </c>
      <c r="F116" s="404" t="s">
        <v>916</v>
      </c>
      <c r="G116" s="4"/>
    </row>
    <row r="117" spans="2:7" ht="48">
      <c r="B117" s="785"/>
      <c r="C117" s="451">
        <v>332</v>
      </c>
      <c r="D117" s="452" t="s">
        <v>607</v>
      </c>
      <c r="E117" s="430" t="s">
        <v>608</v>
      </c>
      <c r="F117" s="404" t="s">
        <v>917</v>
      </c>
      <c r="G117" s="4"/>
    </row>
    <row r="118" spans="2:7" ht="24">
      <c r="B118" s="785"/>
      <c r="C118" s="772">
        <v>333</v>
      </c>
      <c r="D118" s="784" t="s">
        <v>609</v>
      </c>
      <c r="E118" s="438" t="s">
        <v>174</v>
      </c>
      <c r="F118" s="401" t="s">
        <v>918</v>
      </c>
      <c r="G118" s="4"/>
    </row>
    <row r="119" spans="2:7" ht="24">
      <c r="B119" s="785"/>
      <c r="C119" s="772"/>
      <c r="D119" s="784"/>
      <c r="E119" s="424" t="s">
        <v>175</v>
      </c>
      <c r="F119" s="395" t="s">
        <v>207</v>
      </c>
      <c r="G119" s="4"/>
    </row>
    <row r="120" spans="2:7" ht="48">
      <c r="B120" s="785"/>
      <c r="C120" s="451">
        <v>339</v>
      </c>
      <c r="D120" s="452" t="s">
        <v>610</v>
      </c>
      <c r="E120" s="425" t="s">
        <v>610</v>
      </c>
      <c r="F120" s="404" t="s">
        <v>919</v>
      </c>
      <c r="G120" s="4"/>
    </row>
    <row r="121" spans="2:7" ht="24">
      <c r="B121" s="789" t="s">
        <v>920</v>
      </c>
      <c r="C121" s="772">
        <v>341</v>
      </c>
      <c r="D121" s="784" t="s">
        <v>921</v>
      </c>
      <c r="E121" s="437" t="s">
        <v>176</v>
      </c>
      <c r="F121" s="401" t="s">
        <v>922</v>
      </c>
      <c r="G121" s="4"/>
    </row>
    <row r="122" spans="2:7" ht="24">
      <c r="B122" s="789"/>
      <c r="C122" s="772"/>
      <c r="D122" s="784"/>
      <c r="E122" s="443" t="s">
        <v>923</v>
      </c>
      <c r="F122" s="395" t="s">
        <v>924</v>
      </c>
      <c r="G122" s="4"/>
    </row>
    <row r="123" spans="2:7" ht="24">
      <c r="B123" s="790"/>
      <c r="C123" s="451">
        <v>342</v>
      </c>
      <c r="D123" s="452" t="s">
        <v>611</v>
      </c>
      <c r="E123" s="430" t="s">
        <v>611</v>
      </c>
      <c r="F123" s="404" t="s">
        <v>925</v>
      </c>
      <c r="G123" s="4"/>
    </row>
    <row r="124" spans="2:7">
      <c r="B124" s="785" t="s">
        <v>537</v>
      </c>
      <c r="C124" s="451">
        <v>351</v>
      </c>
      <c r="D124" s="452" t="s">
        <v>612</v>
      </c>
      <c r="E124" s="434" t="s">
        <v>177</v>
      </c>
      <c r="F124" s="397" t="s">
        <v>112</v>
      </c>
      <c r="G124" s="4"/>
    </row>
    <row r="125" spans="2:7" ht="36">
      <c r="B125" s="791"/>
      <c r="C125" s="772">
        <v>352</v>
      </c>
      <c r="D125" s="784" t="s">
        <v>613</v>
      </c>
      <c r="E125" s="435" t="s">
        <v>178</v>
      </c>
      <c r="F125" s="393" t="s">
        <v>208</v>
      </c>
      <c r="G125" s="4"/>
    </row>
    <row r="126" spans="2:7">
      <c r="B126" s="791"/>
      <c r="C126" s="772"/>
      <c r="D126" s="784"/>
      <c r="E126" s="433" t="s">
        <v>179</v>
      </c>
      <c r="F126" s="403" t="s">
        <v>209</v>
      </c>
      <c r="G126" s="4"/>
    </row>
    <row r="127" spans="2:7" ht="84">
      <c r="B127" s="791"/>
      <c r="C127" s="451">
        <v>353</v>
      </c>
      <c r="D127" s="452" t="s">
        <v>926</v>
      </c>
      <c r="E127" s="426" t="s">
        <v>926</v>
      </c>
      <c r="F127" s="409" t="s">
        <v>927</v>
      </c>
      <c r="G127" s="4"/>
    </row>
    <row r="128" spans="2:7" ht="24">
      <c r="B128" s="791"/>
      <c r="C128" s="451">
        <v>354</v>
      </c>
      <c r="D128" s="452" t="s">
        <v>614</v>
      </c>
      <c r="E128" s="430" t="s">
        <v>614</v>
      </c>
      <c r="F128" s="404" t="s">
        <v>113</v>
      </c>
      <c r="G128" s="4"/>
    </row>
    <row r="129" spans="2:8">
      <c r="B129" s="791"/>
      <c r="C129" s="772">
        <v>359</v>
      </c>
      <c r="D129" s="784" t="s">
        <v>615</v>
      </c>
      <c r="E129" s="437" t="s">
        <v>180</v>
      </c>
      <c r="F129" s="401" t="s">
        <v>210</v>
      </c>
      <c r="G129" s="4"/>
    </row>
    <row r="130" spans="2:8">
      <c r="B130" s="791"/>
      <c r="C130" s="772"/>
      <c r="D130" s="784"/>
      <c r="E130" s="444" t="s">
        <v>181</v>
      </c>
      <c r="F130" s="394" t="s">
        <v>211</v>
      </c>
      <c r="G130" s="4"/>
    </row>
    <row r="131" spans="2:8" ht="24">
      <c r="B131" s="791"/>
      <c r="C131" s="772"/>
      <c r="D131" s="784"/>
      <c r="E131" s="443" t="s">
        <v>182</v>
      </c>
      <c r="F131" s="395" t="s">
        <v>212</v>
      </c>
      <c r="G131" s="4"/>
    </row>
    <row r="132" spans="2:8" ht="60">
      <c r="B132" s="785" t="s">
        <v>183</v>
      </c>
      <c r="C132" s="772">
        <v>391</v>
      </c>
      <c r="D132" s="784" t="s">
        <v>616</v>
      </c>
      <c r="E132" s="427" t="s">
        <v>313</v>
      </c>
      <c r="F132" s="393" t="s">
        <v>312</v>
      </c>
      <c r="G132" s="4"/>
    </row>
    <row r="133" spans="2:8" ht="108">
      <c r="B133" s="785"/>
      <c r="C133" s="772"/>
      <c r="D133" s="784"/>
      <c r="E133" s="433" t="s">
        <v>183</v>
      </c>
      <c r="F133" s="403" t="s">
        <v>928</v>
      </c>
      <c r="G133" s="4"/>
    </row>
    <row r="134" spans="2:8" ht="24">
      <c r="B134" s="785"/>
      <c r="C134" s="451">
        <v>392</v>
      </c>
      <c r="D134" s="452" t="s">
        <v>617</v>
      </c>
      <c r="E134" s="445" t="s">
        <v>618</v>
      </c>
      <c r="F134" s="410" t="s">
        <v>619</v>
      </c>
      <c r="G134" s="4"/>
    </row>
    <row r="135" spans="2:8">
      <c r="B135" s="785" t="s">
        <v>538</v>
      </c>
      <c r="C135" s="772">
        <v>411</v>
      </c>
      <c r="D135" s="784" t="s">
        <v>620</v>
      </c>
      <c r="E135" s="427" t="s">
        <v>929</v>
      </c>
      <c r="F135" s="398" t="s">
        <v>930</v>
      </c>
      <c r="G135" s="4"/>
    </row>
    <row r="136" spans="2:8">
      <c r="B136" s="785"/>
      <c r="C136" s="772"/>
      <c r="D136" s="784"/>
      <c r="E136" s="433" t="s">
        <v>931</v>
      </c>
      <c r="F136" s="400" t="s">
        <v>932</v>
      </c>
      <c r="G136" s="4"/>
    </row>
    <row r="137" spans="2:8">
      <c r="B137" s="785"/>
      <c r="C137" s="451">
        <v>412</v>
      </c>
      <c r="D137" s="452" t="s">
        <v>213</v>
      </c>
      <c r="E137" s="434" t="s">
        <v>213</v>
      </c>
      <c r="F137" s="397" t="s">
        <v>933</v>
      </c>
      <c r="G137" s="4"/>
      <c r="H137" s="4"/>
    </row>
    <row r="138" spans="2:8" ht="24">
      <c r="B138" s="785"/>
      <c r="C138" s="451">
        <v>413</v>
      </c>
      <c r="D138" s="452" t="s">
        <v>621</v>
      </c>
      <c r="E138" s="425" t="s">
        <v>214</v>
      </c>
      <c r="F138" s="404" t="s">
        <v>215</v>
      </c>
      <c r="G138" s="4"/>
    </row>
    <row r="139" spans="2:8" ht="24">
      <c r="B139" s="785"/>
      <c r="C139" s="451">
        <v>419</v>
      </c>
      <c r="D139" s="452" t="s">
        <v>622</v>
      </c>
      <c r="E139" s="426" t="s">
        <v>623</v>
      </c>
      <c r="F139" s="409" t="s">
        <v>216</v>
      </c>
      <c r="G139" s="4"/>
    </row>
    <row r="140" spans="2:8">
      <c r="B140" s="792" t="s">
        <v>934</v>
      </c>
      <c r="C140" s="451">
        <v>461</v>
      </c>
      <c r="D140" s="452" t="s">
        <v>624</v>
      </c>
      <c r="E140" s="425" t="s">
        <v>217</v>
      </c>
      <c r="F140" s="396" t="s">
        <v>935</v>
      </c>
      <c r="G140" s="4"/>
    </row>
    <row r="141" spans="2:8">
      <c r="B141" s="793"/>
      <c r="C141" s="772">
        <v>462</v>
      </c>
      <c r="D141" s="784" t="s">
        <v>625</v>
      </c>
      <c r="E141" s="429" t="s">
        <v>218</v>
      </c>
      <c r="F141" s="402" t="s">
        <v>220</v>
      </c>
      <c r="G141" s="4"/>
    </row>
    <row r="142" spans="2:8">
      <c r="B142" s="794"/>
      <c r="C142" s="772"/>
      <c r="D142" s="784"/>
      <c r="E142" s="424" t="s">
        <v>219</v>
      </c>
      <c r="F142" s="411" t="s">
        <v>221</v>
      </c>
      <c r="G142" s="4"/>
    </row>
    <row r="143" spans="2:8" ht="28.5">
      <c r="B143" s="418" t="s">
        <v>222</v>
      </c>
      <c r="C143" s="451">
        <v>471</v>
      </c>
      <c r="D143" s="452" t="s">
        <v>626</v>
      </c>
      <c r="E143" s="425" t="s">
        <v>222</v>
      </c>
      <c r="F143" s="396" t="s">
        <v>223</v>
      </c>
      <c r="G143" s="4"/>
    </row>
    <row r="144" spans="2:8" ht="37.5">
      <c r="B144" s="417" t="s">
        <v>936</v>
      </c>
      <c r="C144" s="451">
        <v>481</v>
      </c>
      <c r="D144" s="452" t="s">
        <v>627</v>
      </c>
      <c r="E144" s="446" t="s">
        <v>224</v>
      </c>
      <c r="F144" s="412" t="s">
        <v>225</v>
      </c>
      <c r="G144" s="4"/>
    </row>
    <row r="145" spans="2:7" ht="36">
      <c r="B145" s="795" t="s">
        <v>539</v>
      </c>
      <c r="C145" s="772">
        <v>511</v>
      </c>
      <c r="D145" s="784" t="s">
        <v>628</v>
      </c>
      <c r="E145" s="429" t="s">
        <v>226</v>
      </c>
      <c r="F145" s="401" t="s">
        <v>314</v>
      </c>
      <c r="G145" s="4"/>
    </row>
    <row r="146" spans="2:7" ht="24">
      <c r="B146" s="796"/>
      <c r="C146" s="772"/>
      <c r="D146" s="784"/>
      <c r="E146" s="423" t="s">
        <v>227</v>
      </c>
      <c r="F146" s="394" t="s">
        <v>937</v>
      </c>
      <c r="G146" s="4"/>
    </row>
    <row r="147" spans="2:7">
      <c r="B147" s="792" t="s">
        <v>938</v>
      </c>
      <c r="C147" s="772">
        <v>531</v>
      </c>
      <c r="D147" s="784" t="s">
        <v>629</v>
      </c>
      <c r="E147" s="423" t="s">
        <v>228</v>
      </c>
      <c r="F147" s="399" t="s">
        <v>230</v>
      </c>
      <c r="G147" s="4"/>
    </row>
    <row r="148" spans="2:7" ht="24">
      <c r="B148" s="794"/>
      <c r="C148" s="772"/>
      <c r="D148" s="784"/>
      <c r="E148" s="423" t="s">
        <v>229</v>
      </c>
      <c r="F148" s="394" t="s">
        <v>939</v>
      </c>
      <c r="G148" s="4"/>
    </row>
    <row r="149" spans="2:7" ht="36">
      <c r="B149" s="795" t="s">
        <v>540</v>
      </c>
      <c r="C149" s="451">
        <v>551</v>
      </c>
      <c r="D149" s="452" t="s">
        <v>630</v>
      </c>
      <c r="E149" s="443" t="s">
        <v>24</v>
      </c>
      <c r="F149" s="395" t="s">
        <v>940</v>
      </c>
      <c r="G149" s="4"/>
    </row>
    <row r="150" spans="2:7">
      <c r="B150" s="802"/>
      <c r="C150" s="451">
        <v>552</v>
      </c>
      <c r="D150" s="452" t="s">
        <v>631</v>
      </c>
      <c r="E150" s="430" t="s">
        <v>31</v>
      </c>
      <c r="F150" s="396" t="s">
        <v>231</v>
      </c>
      <c r="G150" s="4"/>
    </row>
    <row r="151" spans="2:7">
      <c r="B151" s="796"/>
      <c r="C151" s="451">
        <v>553</v>
      </c>
      <c r="D151" s="452" t="s">
        <v>632</v>
      </c>
      <c r="E151" s="434" t="s">
        <v>39</v>
      </c>
      <c r="F151" s="413"/>
      <c r="G151" s="4"/>
    </row>
    <row r="152" spans="2:7">
      <c r="B152" s="799" t="s">
        <v>633</v>
      </c>
      <c r="C152" s="772">
        <v>571</v>
      </c>
      <c r="D152" s="784" t="s">
        <v>634</v>
      </c>
      <c r="E152" s="427" t="s">
        <v>232</v>
      </c>
      <c r="F152" s="398" t="s">
        <v>237</v>
      </c>
      <c r="G152" s="4"/>
    </row>
    <row r="153" spans="2:7">
      <c r="B153" s="800"/>
      <c r="C153" s="772"/>
      <c r="D153" s="784"/>
      <c r="E153" s="428" t="s">
        <v>233</v>
      </c>
      <c r="F153" s="400" t="s">
        <v>234</v>
      </c>
      <c r="G153" s="4"/>
    </row>
    <row r="154" spans="2:7">
      <c r="B154" s="800"/>
      <c r="C154" s="772">
        <v>572</v>
      </c>
      <c r="D154" s="784" t="s">
        <v>635</v>
      </c>
      <c r="E154" s="429" t="s">
        <v>235</v>
      </c>
      <c r="F154" s="402" t="s">
        <v>941</v>
      </c>
      <c r="G154" s="4"/>
    </row>
    <row r="155" spans="2:7">
      <c r="B155" s="800"/>
      <c r="C155" s="772"/>
      <c r="D155" s="784"/>
      <c r="E155" s="424" t="s">
        <v>236</v>
      </c>
      <c r="F155" s="411" t="s">
        <v>636</v>
      </c>
      <c r="G155" s="4"/>
    </row>
    <row r="156" spans="2:7">
      <c r="B156" s="800"/>
      <c r="C156" s="772">
        <v>573</v>
      </c>
      <c r="D156" s="784" t="s">
        <v>637</v>
      </c>
      <c r="E156" s="427" t="s">
        <v>638</v>
      </c>
      <c r="F156" s="414"/>
      <c r="G156" s="4"/>
    </row>
    <row r="157" spans="2:7">
      <c r="B157" s="800"/>
      <c r="C157" s="772"/>
      <c r="D157" s="784"/>
      <c r="E157" s="428" t="s">
        <v>639</v>
      </c>
      <c r="F157" s="405"/>
      <c r="G157" s="4"/>
    </row>
    <row r="158" spans="2:7">
      <c r="B158" s="800"/>
      <c r="C158" s="772">
        <v>574</v>
      </c>
      <c r="D158" s="784" t="s">
        <v>640</v>
      </c>
      <c r="E158" s="429" t="s">
        <v>238</v>
      </c>
      <c r="F158" s="402" t="s">
        <v>240</v>
      </c>
      <c r="G158" s="4"/>
    </row>
    <row r="159" spans="2:7">
      <c r="B159" s="800"/>
      <c r="C159" s="772"/>
      <c r="D159" s="784"/>
      <c r="E159" s="423" t="s">
        <v>239</v>
      </c>
      <c r="F159" s="399" t="s">
        <v>241</v>
      </c>
      <c r="G159" s="4"/>
    </row>
    <row r="160" spans="2:7">
      <c r="B160" s="800"/>
      <c r="C160" s="772"/>
      <c r="D160" s="784"/>
      <c r="E160" s="424" t="s">
        <v>315</v>
      </c>
      <c r="F160" s="411" t="s">
        <v>242</v>
      </c>
      <c r="G160" s="4"/>
    </row>
    <row r="161" spans="2:7">
      <c r="B161" s="800"/>
      <c r="C161" s="451">
        <v>575</v>
      </c>
      <c r="D161" s="452" t="s">
        <v>641</v>
      </c>
      <c r="E161" s="425" t="s">
        <v>243</v>
      </c>
      <c r="F161" s="396" t="s">
        <v>244</v>
      </c>
      <c r="G161" s="4"/>
    </row>
    <row r="162" spans="2:7">
      <c r="B162" s="800"/>
      <c r="C162" s="451">
        <v>576</v>
      </c>
      <c r="D162" s="452" t="s">
        <v>245</v>
      </c>
      <c r="E162" s="426" t="s">
        <v>245</v>
      </c>
      <c r="F162" s="397" t="s">
        <v>316</v>
      </c>
      <c r="G162" s="4"/>
    </row>
    <row r="163" spans="2:7" ht="24">
      <c r="B163" s="800"/>
      <c r="C163" s="451">
        <v>577</v>
      </c>
      <c r="D163" s="452" t="s">
        <v>642</v>
      </c>
      <c r="E163" s="425" t="s">
        <v>246</v>
      </c>
      <c r="F163" s="404" t="s">
        <v>942</v>
      </c>
      <c r="G163" s="4"/>
    </row>
    <row r="164" spans="2:7">
      <c r="B164" s="800"/>
      <c r="C164" s="772">
        <v>578</v>
      </c>
      <c r="D164" s="784" t="s">
        <v>643</v>
      </c>
      <c r="E164" s="429" t="s">
        <v>247</v>
      </c>
      <c r="F164" s="402" t="s">
        <v>248</v>
      </c>
      <c r="G164" s="4"/>
    </row>
    <row r="165" spans="2:7" ht="36">
      <c r="B165" s="800"/>
      <c r="C165" s="772"/>
      <c r="D165" s="784"/>
      <c r="E165" s="447" t="s">
        <v>943</v>
      </c>
      <c r="F165" s="395" t="s">
        <v>944</v>
      </c>
      <c r="G165" s="4"/>
    </row>
    <row r="166" spans="2:7">
      <c r="B166" s="801"/>
      <c r="C166" s="451">
        <v>579</v>
      </c>
      <c r="D166" s="452" t="s">
        <v>249</v>
      </c>
      <c r="E166" s="425" t="s">
        <v>249</v>
      </c>
      <c r="F166" s="396" t="s">
        <v>945</v>
      </c>
      <c r="G166" s="4"/>
    </row>
    <row r="167" spans="2:7">
      <c r="B167" s="799" t="s">
        <v>541</v>
      </c>
      <c r="C167" s="451">
        <v>591</v>
      </c>
      <c r="D167" s="452" t="s">
        <v>644</v>
      </c>
      <c r="E167" s="426" t="s">
        <v>946</v>
      </c>
      <c r="F167" s="397" t="s">
        <v>947</v>
      </c>
      <c r="G167" s="4"/>
    </row>
    <row r="168" spans="2:7">
      <c r="B168" s="800"/>
      <c r="C168" s="451">
        <v>592</v>
      </c>
      <c r="D168" s="452" t="s">
        <v>250</v>
      </c>
      <c r="E168" s="425" t="s">
        <v>250</v>
      </c>
      <c r="F168" s="396" t="s">
        <v>251</v>
      </c>
      <c r="G168" s="4"/>
    </row>
    <row r="169" spans="2:7" ht="24">
      <c r="B169" s="800"/>
      <c r="C169" s="451">
        <v>593</v>
      </c>
      <c r="D169" s="452" t="s">
        <v>252</v>
      </c>
      <c r="E169" s="426" t="s">
        <v>252</v>
      </c>
      <c r="F169" s="409" t="s">
        <v>253</v>
      </c>
      <c r="G169" s="4"/>
    </row>
    <row r="170" spans="2:7" ht="24">
      <c r="B170" s="800"/>
      <c r="C170" s="451">
        <v>594</v>
      </c>
      <c r="D170" s="452" t="s">
        <v>948</v>
      </c>
      <c r="E170" s="448" t="s">
        <v>317</v>
      </c>
      <c r="F170" s="404" t="s">
        <v>949</v>
      </c>
      <c r="G170" s="4"/>
    </row>
    <row r="171" spans="2:7" ht="24">
      <c r="B171" s="801"/>
      <c r="C171" s="451">
        <v>595</v>
      </c>
      <c r="D171" s="452" t="s">
        <v>645</v>
      </c>
      <c r="E171" s="445" t="s">
        <v>646</v>
      </c>
      <c r="F171" s="409" t="s">
        <v>950</v>
      </c>
      <c r="G171" s="4"/>
    </row>
    <row r="172" spans="2:7">
      <c r="B172" s="799" t="s">
        <v>542</v>
      </c>
      <c r="C172" s="772">
        <v>611</v>
      </c>
      <c r="D172" s="784" t="s">
        <v>647</v>
      </c>
      <c r="E172" s="427" t="s">
        <v>254</v>
      </c>
      <c r="F172" s="398" t="s">
        <v>256</v>
      </c>
      <c r="G172" s="4"/>
    </row>
    <row r="173" spans="2:7">
      <c r="B173" s="801"/>
      <c r="C173" s="772"/>
      <c r="D173" s="784"/>
      <c r="E173" s="428" t="s">
        <v>255</v>
      </c>
      <c r="F173" s="400" t="s">
        <v>257</v>
      </c>
      <c r="G173" s="4"/>
    </row>
    <row r="174" spans="2:7">
      <c r="B174" s="799" t="s">
        <v>543</v>
      </c>
      <c r="C174" s="772">
        <v>631</v>
      </c>
      <c r="D174" s="784" t="s">
        <v>648</v>
      </c>
      <c r="E174" s="429" t="s">
        <v>258</v>
      </c>
      <c r="F174" s="402" t="s">
        <v>951</v>
      </c>
      <c r="G174" s="4"/>
    </row>
    <row r="175" spans="2:7" ht="36">
      <c r="B175" s="800"/>
      <c r="C175" s="772"/>
      <c r="D175" s="784"/>
      <c r="E175" s="447" t="s">
        <v>259</v>
      </c>
      <c r="F175" s="395" t="s">
        <v>260</v>
      </c>
      <c r="G175" s="4"/>
    </row>
    <row r="176" spans="2:7" ht="24">
      <c r="B176" s="800"/>
      <c r="C176" s="772">
        <v>632</v>
      </c>
      <c r="D176" s="784" t="s">
        <v>649</v>
      </c>
      <c r="E176" s="427" t="s">
        <v>261</v>
      </c>
      <c r="F176" s="393" t="s">
        <v>263</v>
      </c>
      <c r="G176" s="4"/>
    </row>
    <row r="177" spans="2:7">
      <c r="B177" s="801"/>
      <c r="C177" s="772"/>
      <c r="D177" s="784"/>
      <c r="E177" s="428" t="s">
        <v>262</v>
      </c>
      <c r="F177" s="400" t="s">
        <v>264</v>
      </c>
      <c r="G177" s="4"/>
    </row>
    <row r="178" spans="2:7">
      <c r="B178" s="799" t="s">
        <v>650</v>
      </c>
      <c r="C178" s="451">
        <v>641</v>
      </c>
      <c r="D178" s="452" t="s">
        <v>651</v>
      </c>
      <c r="E178" s="426" t="s">
        <v>265</v>
      </c>
      <c r="F178" s="397" t="s">
        <v>952</v>
      </c>
      <c r="G178" s="4"/>
    </row>
    <row r="179" spans="2:7">
      <c r="B179" s="800"/>
      <c r="C179" s="451">
        <v>642</v>
      </c>
      <c r="D179" s="452" t="s">
        <v>652</v>
      </c>
      <c r="E179" s="425" t="s">
        <v>652</v>
      </c>
      <c r="F179" s="396" t="s">
        <v>953</v>
      </c>
      <c r="G179" s="4"/>
    </row>
    <row r="180" spans="2:7" ht="36">
      <c r="B180" s="800"/>
      <c r="C180" s="451">
        <v>643</v>
      </c>
      <c r="D180" s="452" t="s">
        <v>653</v>
      </c>
      <c r="E180" s="426" t="s">
        <v>654</v>
      </c>
      <c r="F180" s="409" t="s">
        <v>266</v>
      </c>
      <c r="G180" s="4"/>
    </row>
    <row r="181" spans="2:7">
      <c r="B181" s="801"/>
      <c r="C181" s="451">
        <v>644</v>
      </c>
      <c r="D181" s="452" t="s">
        <v>32</v>
      </c>
      <c r="E181" s="425" t="s">
        <v>268</v>
      </c>
      <c r="F181" s="396" t="s">
        <v>267</v>
      </c>
      <c r="G181" s="4"/>
    </row>
    <row r="182" spans="2:7" ht="31.5" customHeight="1">
      <c r="B182" s="419" t="s">
        <v>954</v>
      </c>
      <c r="C182" s="451">
        <v>659</v>
      </c>
      <c r="D182" s="452" t="s">
        <v>955</v>
      </c>
      <c r="E182" s="449" t="s">
        <v>955</v>
      </c>
      <c r="F182" s="409" t="s">
        <v>269</v>
      </c>
      <c r="G182" s="4"/>
    </row>
    <row r="183" spans="2:7" ht="48">
      <c r="B183" s="795" t="s">
        <v>956</v>
      </c>
      <c r="C183" s="772">
        <v>661</v>
      </c>
      <c r="D183" s="784" t="s">
        <v>655</v>
      </c>
      <c r="E183" s="435" t="s">
        <v>656</v>
      </c>
      <c r="F183" s="393" t="s">
        <v>1018</v>
      </c>
      <c r="G183" s="4"/>
    </row>
    <row r="184" spans="2:7">
      <c r="B184" s="802"/>
      <c r="C184" s="772"/>
      <c r="D184" s="784"/>
      <c r="E184" s="428" t="s">
        <v>272</v>
      </c>
      <c r="F184" s="400" t="s">
        <v>273</v>
      </c>
      <c r="G184" s="4"/>
    </row>
    <row r="185" spans="2:7" ht="24">
      <c r="B185" s="802"/>
      <c r="C185" s="451">
        <v>662</v>
      </c>
      <c r="D185" s="452" t="s">
        <v>270</v>
      </c>
      <c r="E185" s="426" t="s">
        <v>270</v>
      </c>
      <c r="F185" s="409" t="s">
        <v>271</v>
      </c>
      <c r="G185" s="4"/>
    </row>
    <row r="186" spans="2:7">
      <c r="B186" s="802"/>
      <c r="C186" s="772">
        <v>663</v>
      </c>
      <c r="D186" s="784" t="s">
        <v>657</v>
      </c>
      <c r="E186" s="427" t="s">
        <v>658</v>
      </c>
      <c r="F186" s="398" t="s">
        <v>275</v>
      </c>
      <c r="G186" s="4"/>
    </row>
    <row r="187" spans="2:7">
      <c r="B187" s="802"/>
      <c r="C187" s="772"/>
      <c r="D187" s="784"/>
      <c r="E187" s="428" t="s">
        <v>274</v>
      </c>
      <c r="F187" s="400" t="s">
        <v>276</v>
      </c>
      <c r="G187" s="4"/>
    </row>
    <row r="188" spans="2:7" ht="60">
      <c r="B188" s="796"/>
      <c r="C188" s="451">
        <v>669</v>
      </c>
      <c r="D188" s="452" t="s">
        <v>277</v>
      </c>
      <c r="E188" s="445" t="s">
        <v>278</v>
      </c>
      <c r="F188" s="409" t="s">
        <v>279</v>
      </c>
      <c r="G188" s="4"/>
    </row>
    <row r="189" spans="2:7">
      <c r="B189" s="799" t="s">
        <v>957</v>
      </c>
      <c r="C189" s="451">
        <v>671</v>
      </c>
      <c r="D189" s="452" t="s">
        <v>659</v>
      </c>
      <c r="E189" s="425" t="s">
        <v>281</v>
      </c>
      <c r="F189" s="396" t="s">
        <v>282</v>
      </c>
      <c r="G189" s="4"/>
    </row>
    <row r="190" spans="2:7" ht="24">
      <c r="B190" s="800"/>
      <c r="C190" s="451">
        <v>672</v>
      </c>
      <c r="D190" s="452" t="s">
        <v>660</v>
      </c>
      <c r="E190" s="446" t="s">
        <v>661</v>
      </c>
      <c r="F190" s="415" t="s">
        <v>958</v>
      </c>
      <c r="G190" s="4"/>
    </row>
    <row r="191" spans="2:7" ht="36">
      <c r="B191" s="800"/>
      <c r="C191" s="451">
        <v>673</v>
      </c>
      <c r="D191" s="452" t="s">
        <v>662</v>
      </c>
      <c r="E191" s="450" t="s">
        <v>40</v>
      </c>
      <c r="F191" s="409" t="s">
        <v>283</v>
      </c>
      <c r="G191" s="4"/>
    </row>
    <row r="192" spans="2:7" ht="72">
      <c r="B192" s="800"/>
      <c r="C192" s="451">
        <v>674</v>
      </c>
      <c r="D192" s="452" t="s">
        <v>280</v>
      </c>
      <c r="E192" s="425" t="s">
        <v>280</v>
      </c>
      <c r="F192" s="404" t="s">
        <v>665</v>
      </c>
      <c r="G192" s="4"/>
    </row>
    <row r="193" spans="2:7" ht="48">
      <c r="B193" s="801"/>
      <c r="C193" s="451">
        <v>679</v>
      </c>
      <c r="D193" s="452" t="s">
        <v>25</v>
      </c>
      <c r="E193" s="450" t="s">
        <v>25</v>
      </c>
      <c r="F193" s="409" t="s">
        <v>664</v>
      </c>
      <c r="G193" s="4"/>
    </row>
    <row r="194" spans="2:7" ht="34.5" customHeight="1">
      <c r="B194" s="420" t="s">
        <v>959</v>
      </c>
      <c r="C194" s="451">
        <v>681</v>
      </c>
      <c r="D194" s="452" t="s">
        <v>26</v>
      </c>
      <c r="E194" s="430" t="s">
        <v>26</v>
      </c>
      <c r="F194" s="416"/>
      <c r="G194" s="4"/>
    </row>
    <row r="195" spans="2:7" ht="33" customHeight="1">
      <c r="B195" s="421" t="s">
        <v>960</v>
      </c>
      <c r="C195" s="453">
        <v>691</v>
      </c>
      <c r="D195" s="452" t="s">
        <v>27</v>
      </c>
      <c r="E195" s="430" t="s">
        <v>27</v>
      </c>
      <c r="F195" s="416"/>
      <c r="G195" s="4"/>
    </row>
    <row r="196" spans="2:7">
      <c r="B196" s="6"/>
      <c r="C196" s="406"/>
      <c r="D196" s="407"/>
      <c r="E196" s="408"/>
      <c r="F196" s="406"/>
    </row>
  </sheetData>
  <sheetProtection sheet="1" objects="1" scenarios="1"/>
  <mergeCells count="133">
    <mergeCell ref="C3:D3"/>
    <mergeCell ref="B189:B193"/>
    <mergeCell ref="B167:B171"/>
    <mergeCell ref="B172:B173"/>
    <mergeCell ref="C172:C173"/>
    <mergeCell ref="D172:D173"/>
    <mergeCell ref="B174:B177"/>
    <mergeCell ref="C174:C175"/>
    <mergeCell ref="D174:D175"/>
    <mergeCell ref="B178:B181"/>
    <mergeCell ref="B183:B188"/>
    <mergeCell ref="C183:C184"/>
    <mergeCell ref="D183:D184"/>
    <mergeCell ref="C186:C187"/>
    <mergeCell ref="D186:D187"/>
    <mergeCell ref="C176:C177"/>
    <mergeCell ref="D176:D177"/>
    <mergeCell ref="B149:B151"/>
    <mergeCell ref="B152:B166"/>
    <mergeCell ref="C152:C153"/>
    <mergeCell ref="D152:D153"/>
    <mergeCell ref="C154:C155"/>
    <mergeCell ref="D154:D155"/>
    <mergeCell ref="C156:C157"/>
    <mergeCell ref="D156:D157"/>
    <mergeCell ref="C158:C160"/>
    <mergeCell ref="D158:D160"/>
    <mergeCell ref="C164:C165"/>
    <mergeCell ref="D164:D165"/>
    <mergeCell ref="B140:B142"/>
    <mergeCell ref="C141:C142"/>
    <mergeCell ref="D141:D142"/>
    <mergeCell ref="B145:B146"/>
    <mergeCell ref="C145:C146"/>
    <mergeCell ref="D145:D146"/>
    <mergeCell ref="B147:B148"/>
    <mergeCell ref="C147:C148"/>
    <mergeCell ref="D147:D148"/>
    <mergeCell ref="B124:B131"/>
    <mergeCell ref="C125:C126"/>
    <mergeCell ref="D125:D126"/>
    <mergeCell ref="C129:C131"/>
    <mergeCell ref="D129:D131"/>
    <mergeCell ref="B132:B134"/>
    <mergeCell ref="C132:C133"/>
    <mergeCell ref="D132:D133"/>
    <mergeCell ref="B135:B139"/>
    <mergeCell ref="C135:C136"/>
    <mergeCell ref="D135:D136"/>
    <mergeCell ref="B108:B113"/>
    <mergeCell ref="C108:C113"/>
    <mergeCell ref="D108:D113"/>
    <mergeCell ref="B114:B115"/>
    <mergeCell ref="B116:B120"/>
    <mergeCell ref="C118:C119"/>
    <mergeCell ref="D118:D119"/>
    <mergeCell ref="B121:B123"/>
    <mergeCell ref="C121:C122"/>
    <mergeCell ref="D121:D122"/>
    <mergeCell ref="B91:B94"/>
    <mergeCell ref="C91:C92"/>
    <mergeCell ref="D91:D92"/>
    <mergeCell ref="C93:C94"/>
    <mergeCell ref="D93:D94"/>
    <mergeCell ref="B95:B99"/>
    <mergeCell ref="C95:C99"/>
    <mergeCell ref="D95:D99"/>
    <mergeCell ref="B100:B107"/>
    <mergeCell ref="C100:C107"/>
    <mergeCell ref="D100:D107"/>
    <mergeCell ref="B80:B86"/>
    <mergeCell ref="C80:C81"/>
    <mergeCell ref="D80:D81"/>
    <mergeCell ref="C82:C84"/>
    <mergeCell ref="D82:D84"/>
    <mergeCell ref="B87:B90"/>
    <mergeCell ref="C87:C88"/>
    <mergeCell ref="D87:D88"/>
    <mergeCell ref="C89:C90"/>
    <mergeCell ref="D89:D90"/>
    <mergeCell ref="B69:B70"/>
    <mergeCell ref="C69:C70"/>
    <mergeCell ref="D69:D70"/>
    <mergeCell ref="B71:B79"/>
    <mergeCell ref="C71:C73"/>
    <mergeCell ref="D71:D73"/>
    <mergeCell ref="C74:C76"/>
    <mergeCell ref="C78:C79"/>
    <mergeCell ref="D78:D79"/>
    <mergeCell ref="D74:D76"/>
    <mergeCell ref="B49:B63"/>
    <mergeCell ref="C50:C51"/>
    <mergeCell ref="D50:D51"/>
    <mergeCell ref="C53:C55"/>
    <mergeCell ref="D53:D55"/>
    <mergeCell ref="C59:C63"/>
    <mergeCell ref="D59:D63"/>
    <mergeCell ref="B64:B65"/>
    <mergeCell ref="B66:B68"/>
    <mergeCell ref="D67:D68"/>
    <mergeCell ref="C37:C39"/>
    <mergeCell ref="D37:D39"/>
    <mergeCell ref="B40:B47"/>
    <mergeCell ref="C40:C41"/>
    <mergeCell ref="D40:D41"/>
    <mergeCell ref="C43:C45"/>
    <mergeCell ref="D43:D45"/>
    <mergeCell ref="C46:C47"/>
    <mergeCell ref="D46:D47"/>
    <mergeCell ref="E74:E76"/>
    <mergeCell ref="C67:C68"/>
    <mergeCell ref="E71:E73"/>
    <mergeCell ref="B3:B4"/>
    <mergeCell ref="E3:E4"/>
    <mergeCell ref="F3:F4"/>
    <mergeCell ref="B5:B17"/>
    <mergeCell ref="C5:C10"/>
    <mergeCell ref="D5:D10"/>
    <mergeCell ref="C13:C15"/>
    <mergeCell ref="D13:D15"/>
    <mergeCell ref="C16:C17"/>
    <mergeCell ref="D16:D17"/>
    <mergeCell ref="B18:B20"/>
    <mergeCell ref="C19:C20"/>
    <mergeCell ref="D19:D20"/>
    <mergeCell ref="B21:B31"/>
    <mergeCell ref="C21:C27"/>
    <mergeCell ref="D21:D27"/>
    <mergeCell ref="C28:C29"/>
    <mergeCell ref="D28:D29"/>
    <mergeCell ref="B32:B39"/>
    <mergeCell ref="C32:C36"/>
    <mergeCell ref="D32:D36"/>
  </mergeCells>
  <phoneticPr fontId="2"/>
  <pageMargins left="0.70866141732283472" right="0.70866141732283472" top="0.74803149606299213" bottom="0.74803149606299213" header="0.31496062992125984" footer="0.31496062992125984"/>
  <pageSetup paperSize="8"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autoPageBreaks="0" fitToPage="1"/>
  </sheetPr>
  <dimension ref="A1:Q88"/>
  <sheetViews>
    <sheetView showGridLines="0" showRowColHeaders="0" zoomScaleNormal="100" workbookViewId="0">
      <pane ySplit="1" topLeftCell="A2" activePane="bottomLeft" state="frozen"/>
      <selection pane="bottomLeft" activeCell="A2" sqref="A2"/>
    </sheetView>
  </sheetViews>
  <sheetFormatPr defaultColWidth="9" defaultRowHeight="13.5"/>
  <cols>
    <col min="1" max="1" width="1.625" style="2" customWidth="1"/>
    <col min="2" max="3" width="4.625" style="2" customWidth="1"/>
    <col min="4" max="4" width="7.125" style="2" customWidth="1"/>
    <col min="5" max="9" width="11.625" style="2" customWidth="1"/>
    <col min="10" max="10" width="1.625" style="2" customWidth="1"/>
    <col min="11" max="11" width="10.5" style="2" customWidth="1"/>
    <col min="12" max="14" width="11.625" style="2" customWidth="1"/>
    <col min="15" max="15" width="1.75" style="2" customWidth="1"/>
    <col min="16" max="16384" width="9" style="2"/>
  </cols>
  <sheetData>
    <row r="1" spans="1:17" ht="37.5" customHeight="1">
      <c r="C1" s="41"/>
      <c r="E1" s="5"/>
      <c r="F1" s="5"/>
      <c r="G1" s="5"/>
      <c r="H1" s="5"/>
      <c r="I1" s="5"/>
      <c r="J1" s="5"/>
      <c r="K1" s="5"/>
    </row>
    <row r="2" spans="1:17">
      <c r="E2" s="5"/>
      <c r="G2" s="379" t="s">
        <v>979</v>
      </c>
      <c r="H2" s="5"/>
      <c r="L2" s="481" t="s">
        <v>50</v>
      </c>
      <c r="M2" s="4"/>
    </row>
    <row r="3" spans="1:17">
      <c r="E3" s="5"/>
      <c r="G3" s="379" t="s">
        <v>978</v>
      </c>
      <c r="H3" s="5"/>
      <c r="I3" s="7"/>
      <c r="L3" s="481" t="s">
        <v>977</v>
      </c>
      <c r="M3" s="4"/>
    </row>
    <row r="4" spans="1:17">
      <c r="E4" s="5"/>
      <c r="G4" s="363" t="s">
        <v>980</v>
      </c>
      <c r="H4" s="5"/>
      <c r="J4" s="6"/>
      <c r="K4" s="6"/>
      <c r="L4" s="609" t="s">
        <v>1108</v>
      </c>
    </row>
    <row r="5" spans="1:17" ht="16.5" customHeight="1">
      <c r="E5" s="5"/>
      <c r="F5" s="5"/>
      <c r="G5" s="5"/>
      <c r="H5" s="5"/>
      <c r="I5" s="7"/>
      <c r="J5" s="7"/>
      <c r="K5" s="5"/>
      <c r="L5" s="5"/>
      <c r="Q5" s="2" t="s">
        <v>296</v>
      </c>
    </row>
    <row r="6" spans="1:17" ht="17.25" customHeight="1">
      <c r="B6" s="3"/>
      <c r="C6" s="836"/>
      <c r="D6" s="837"/>
      <c r="E6" s="5"/>
      <c r="F6" s="5"/>
      <c r="G6" s="5"/>
      <c r="H6" s="5"/>
      <c r="I6" s="5"/>
      <c r="J6" s="5"/>
      <c r="K6" s="5"/>
      <c r="L6" s="5"/>
      <c r="M6" s="830">
        <f ca="1">IF(L3="はい",TODAY(),"")</f>
        <v>45624</v>
      </c>
      <c r="N6" s="831"/>
    </row>
    <row r="7" spans="1:17">
      <c r="D7" s="3"/>
      <c r="E7" s="840" t="str">
        <f>入力消費!G4</f>
        <v>○○大会による経済波及効果</v>
      </c>
      <c r="F7" s="841"/>
      <c r="G7" s="841"/>
      <c r="H7" s="841"/>
      <c r="I7" s="841"/>
      <c r="J7" s="841"/>
      <c r="K7" s="841"/>
      <c r="L7" s="842"/>
    </row>
    <row r="8" spans="1:17" ht="14.25" thickBot="1">
      <c r="D8" s="3"/>
      <c r="E8" s="843"/>
      <c r="F8" s="844"/>
      <c r="G8" s="844"/>
      <c r="H8" s="844"/>
      <c r="I8" s="844"/>
      <c r="J8" s="844"/>
      <c r="K8" s="844"/>
      <c r="L8" s="845"/>
    </row>
    <row r="9" spans="1:17">
      <c r="B9" s="3"/>
      <c r="C9" s="21" t="s">
        <v>51</v>
      </c>
      <c r="D9" s="4"/>
      <c r="M9" s="832" t="str">
        <f>"単位："&amp;+L2&amp;"、倍、人"</f>
        <v>単位：千円、倍、人</v>
      </c>
      <c r="N9" s="833"/>
    </row>
    <row r="10" spans="1:17" ht="6.75" customHeight="1">
      <c r="B10" s="5"/>
      <c r="C10" s="5"/>
      <c r="D10" s="5"/>
      <c r="E10" s="5"/>
      <c r="F10" s="5"/>
      <c r="G10" s="5"/>
      <c r="H10" s="5"/>
      <c r="I10" s="5"/>
      <c r="J10" s="5"/>
      <c r="K10" s="5"/>
      <c r="M10" s="834"/>
      <c r="N10" s="835"/>
    </row>
    <row r="11" spans="1:17" s="22" customFormat="1" ht="34.5" customHeight="1">
      <c r="A11" s="23"/>
      <c r="B11" s="846" t="s">
        <v>58</v>
      </c>
      <c r="C11" s="846"/>
      <c r="D11" s="846"/>
      <c r="E11" s="592" t="s">
        <v>288</v>
      </c>
      <c r="F11" s="593" t="s">
        <v>41</v>
      </c>
      <c r="G11" s="593" t="s">
        <v>53</v>
      </c>
      <c r="H11" s="593" t="s">
        <v>54</v>
      </c>
      <c r="I11" s="592" t="s">
        <v>44</v>
      </c>
      <c r="J11" s="822" t="s">
        <v>321</v>
      </c>
      <c r="K11" s="823"/>
      <c r="L11" s="594" t="s">
        <v>322</v>
      </c>
      <c r="M11" s="592" t="s">
        <v>55</v>
      </c>
      <c r="N11" s="592" t="s">
        <v>52</v>
      </c>
      <c r="O11" s="100"/>
    </row>
    <row r="12" spans="1:17" s="20" customFormat="1" ht="16.5" customHeight="1">
      <c r="A12" s="21"/>
      <c r="B12" s="846"/>
      <c r="C12" s="846"/>
      <c r="D12" s="846"/>
      <c r="E12" s="595" t="s">
        <v>56</v>
      </c>
      <c r="F12" s="596" t="s">
        <v>57</v>
      </c>
      <c r="G12" s="596" t="s">
        <v>289</v>
      </c>
      <c r="H12" s="595" t="s">
        <v>290</v>
      </c>
      <c r="I12" s="595" t="s">
        <v>291</v>
      </c>
      <c r="J12" s="810" t="s">
        <v>320</v>
      </c>
      <c r="K12" s="812"/>
      <c r="L12" s="595" t="s">
        <v>323</v>
      </c>
      <c r="M12" s="595" t="s">
        <v>324</v>
      </c>
      <c r="N12" s="595" t="s">
        <v>325</v>
      </c>
      <c r="O12" s="43"/>
    </row>
    <row r="13" spans="1:17" ht="15" customHeight="1">
      <c r="A13" s="3"/>
      <c r="B13" s="809" t="s">
        <v>482</v>
      </c>
      <c r="C13" s="809"/>
      <c r="D13" s="809"/>
      <c r="E13" s="838">
        <f>消費波及!D113/マージン!C11</f>
        <v>0</v>
      </c>
      <c r="F13" s="838">
        <f>消費波及!Z113/マージン!$C$11</f>
        <v>0</v>
      </c>
      <c r="G13" s="838">
        <f>消費波及!AA113/マージン!$C$11</f>
        <v>0</v>
      </c>
      <c r="H13" s="838">
        <f>消費波及!AB113/マージン!$C$11</f>
        <v>0</v>
      </c>
      <c r="I13" s="838">
        <f>SUM(F13:H13)</f>
        <v>0</v>
      </c>
      <c r="J13" s="824" t="str">
        <f>IF(入力消費!L156=0,"",I13/E13)</f>
        <v/>
      </c>
      <c r="K13" s="825"/>
      <c r="L13" s="828" t="str">
        <f>IF(入力消費!L156=0,"",I13/F13)</f>
        <v/>
      </c>
      <c r="M13" s="838">
        <f>消費波及!AG113/マージン!$C$11</f>
        <v>0</v>
      </c>
      <c r="N13" s="847">
        <f>消費波及!AI113</f>
        <v>0</v>
      </c>
      <c r="O13" s="4"/>
    </row>
    <row r="14" spans="1:17" ht="15" customHeight="1">
      <c r="A14" s="3"/>
      <c r="B14" s="809"/>
      <c r="C14" s="809"/>
      <c r="D14" s="809"/>
      <c r="E14" s="839"/>
      <c r="F14" s="839"/>
      <c r="G14" s="839"/>
      <c r="H14" s="839"/>
      <c r="I14" s="839"/>
      <c r="J14" s="826"/>
      <c r="K14" s="827"/>
      <c r="L14" s="829"/>
      <c r="M14" s="839"/>
      <c r="N14" s="848"/>
      <c r="O14" s="4"/>
    </row>
    <row r="15" spans="1:17" ht="15" customHeight="1">
      <c r="A15" s="3"/>
      <c r="B15" s="809" t="s">
        <v>359</v>
      </c>
      <c r="C15" s="809"/>
      <c r="D15" s="809"/>
      <c r="E15" s="838">
        <f>開催波及!D117/マージン!$C$11</f>
        <v>0</v>
      </c>
      <c r="F15" s="838">
        <f>開催波及!$Z$117/マージン!$C$11</f>
        <v>0</v>
      </c>
      <c r="G15" s="838">
        <f>開催波及!$AA$113/マージン!$C$11</f>
        <v>0</v>
      </c>
      <c r="H15" s="838">
        <f>開催波及!$AB$113/マージン!$C$11</f>
        <v>0</v>
      </c>
      <c r="I15" s="838">
        <f>SUM(F15:H15)</f>
        <v>0</v>
      </c>
      <c r="J15" s="824" t="str">
        <f>IF(入力開催!G98=0,"",I15/E15)</f>
        <v/>
      </c>
      <c r="K15" s="825"/>
      <c r="L15" s="828" t="str">
        <f>IF(入力開催!G98=0,"",I15/F15)</f>
        <v/>
      </c>
      <c r="M15" s="838">
        <f>開催波及!$AG$117/マージン!$C$11</f>
        <v>0</v>
      </c>
      <c r="N15" s="847">
        <f>開催波及!AI113</f>
        <v>0</v>
      </c>
      <c r="O15" s="4"/>
    </row>
    <row r="16" spans="1:17" ht="15" customHeight="1">
      <c r="A16" s="3"/>
      <c r="B16" s="809"/>
      <c r="C16" s="809"/>
      <c r="D16" s="809"/>
      <c r="E16" s="839"/>
      <c r="F16" s="839"/>
      <c r="G16" s="839"/>
      <c r="H16" s="839"/>
      <c r="I16" s="839"/>
      <c r="J16" s="826"/>
      <c r="K16" s="827"/>
      <c r="L16" s="829"/>
      <c r="M16" s="839"/>
      <c r="N16" s="848"/>
      <c r="O16" s="4"/>
    </row>
    <row r="17" spans="1:15" ht="15" customHeight="1">
      <c r="A17" s="3"/>
      <c r="B17" s="809" t="s">
        <v>292</v>
      </c>
      <c r="C17" s="809"/>
      <c r="D17" s="809"/>
      <c r="E17" s="838">
        <f>E13+E15</f>
        <v>0</v>
      </c>
      <c r="F17" s="838">
        <f t="shared" ref="F17:I17" si="0">F13+F15</f>
        <v>0</v>
      </c>
      <c r="G17" s="838">
        <f t="shared" si="0"/>
        <v>0</v>
      </c>
      <c r="H17" s="838">
        <f t="shared" si="0"/>
        <v>0</v>
      </c>
      <c r="I17" s="838">
        <f t="shared" si="0"/>
        <v>0</v>
      </c>
      <c r="J17" s="824" t="str">
        <f>IF(E17=0,"",I17/E17)</f>
        <v/>
      </c>
      <c r="K17" s="825"/>
      <c r="L17" s="828" t="str">
        <f>IF(E17=0,"",I17/F17)</f>
        <v/>
      </c>
      <c r="M17" s="838">
        <f>M13+M15</f>
        <v>0</v>
      </c>
      <c r="N17" s="847">
        <f>N13+N15</f>
        <v>0</v>
      </c>
      <c r="O17" s="4"/>
    </row>
    <row r="18" spans="1:15" ht="15" customHeight="1">
      <c r="A18" s="3"/>
      <c r="B18" s="809"/>
      <c r="C18" s="809"/>
      <c r="D18" s="809"/>
      <c r="E18" s="839"/>
      <c r="F18" s="839"/>
      <c r="G18" s="839"/>
      <c r="H18" s="839"/>
      <c r="I18" s="839"/>
      <c r="J18" s="826"/>
      <c r="K18" s="827"/>
      <c r="L18" s="829"/>
      <c r="M18" s="839"/>
      <c r="N18" s="848"/>
      <c r="O18" s="4"/>
    </row>
    <row r="19" spans="1:15" ht="15" customHeight="1">
      <c r="A19" s="3"/>
      <c r="B19" s="6"/>
      <c r="C19" s="6"/>
      <c r="D19" s="6"/>
      <c r="O19" s="4"/>
    </row>
    <row r="20" spans="1:15">
      <c r="B20" s="5"/>
      <c r="C20" s="858" t="str">
        <f>"波及効果上位２０部門（"&amp;L4&amp;"分類）"</f>
        <v>波及効果上位２０部門（39部門分類）</v>
      </c>
      <c r="D20" s="859"/>
      <c r="E20" s="859"/>
      <c r="F20" s="859"/>
      <c r="G20" s="859"/>
      <c r="H20" s="860"/>
      <c r="I20" s="36" t="str">
        <f>"単位："&amp;L2</f>
        <v>単位：千円</v>
      </c>
      <c r="K20" s="606" t="str">
        <f>"単位："&amp;L2</f>
        <v>単位：千円</v>
      </c>
      <c r="M20" s="861"/>
      <c r="N20" s="862"/>
    </row>
    <row r="21" spans="1:15">
      <c r="A21" s="3"/>
      <c r="B21" s="597" t="s">
        <v>981</v>
      </c>
      <c r="C21" s="810" t="s">
        <v>983</v>
      </c>
      <c r="D21" s="811"/>
      <c r="E21" s="812"/>
      <c r="F21" s="595" t="s">
        <v>41</v>
      </c>
      <c r="G21" s="598" t="s">
        <v>64</v>
      </c>
      <c r="H21" s="598" t="s">
        <v>65</v>
      </c>
      <c r="I21" s="595" t="s">
        <v>66</v>
      </c>
      <c r="M21" s="4"/>
    </row>
    <row r="22" spans="1:15">
      <c r="A22" s="3"/>
      <c r="B22" s="599">
        <v>1</v>
      </c>
      <c r="C22" s="813" t="str">
        <f>Data!AO6</f>
        <v>農林漁業</v>
      </c>
      <c r="D22" s="814"/>
      <c r="E22" s="815"/>
      <c r="F22" s="102">
        <f>Data!AP6/マージン!$C$11</f>
        <v>0</v>
      </c>
      <c r="G22" s="102">
        <f>Data!AQ6/マージン!$C$11</f>
        <v>0</v>
      </c>
      <c r="H22" s="102">
        <f>Data!AR6/マージン!$C$11</f>
        <v>0</v>
      </c>
      <c r="I22" s="102">
        <f>Data!AS6/マージン!$C$11</f>
        <v>0</v>
      </c>
      <c r="M22" s="4"/>
    </row>
    <row r="23" spans="1:15">
      <c r="A23" s="3"/>
      <c r="B23" s="600">
        <v>2</v>
      </c>
      <c r="C23" s="803" t="str">
        <f>Data!AO7</f>
        <v>鉱業</v>
      </c>
      <c r="D23" s="804"/>
      <c r="E23" s="805"/>
      <c r="F23" s="101">
        <f>Data!AP7/マージン!$C$11</f>
        <v>0</v>
      </c>
      <c r="G23" s="34">
        <f>Data!AQ7/マージン!$C$11</f>
        <v>0</v>
      </c>
      <c r="H23" s="34">
        <f>Data!AR7/マージン!$C$11</f>
        <v>0</v>
      </c>
      <c r="I23" s="34">
        <f>Data!AS7/マージン!$C$11</f>
        <v>0</v>
      </c>
      <c r="M23" s="4"/>
    </row>
    <row r="24" spans="1:15">
      <c r="A24" s="3"/>
      <c r="B24" s="600">
        <v>3</v>
      </c>
      <c r="C24" s="803" t="str">
        <f>Data!AO8</f>
        <v>飲食料品</v>
      </c>
      <c r="D24" s="804"/>
      <c r="E24" s="805"/>
      <c r="F24" s="101">
        <f>Data!AP8/マージン!$C$11</f>
        <v>0</v>
      </c>
      <c r="G24" s="34">
        <f>Data!AQ8/マージン!$C$11</f>
        <v>0</v>
      </c>
      <c r="H24" s="34">
        <f>Data!AR8/マージン!$C$11</f>
        <v>0</v>
      </c>
      <c r="I24" s="34">
        <f>Data!AS8/マージン!$C$11</f>
        <v>0</v>
      </c>
      <c r="M24" s="4"/>
    </row>
    <row r="25" spans="1:15">
      <c r="A25" s="3"/>
      <c r="B25" s="600">
        <v>4</v>
      </c>
      <c r="C25" s="803" t="str">
        <f>Data!AO9</f>
        <v>繊維製品</v>
      </c>
      <c r="D25" s="804"/>
      <c r="E25" s="805"/>
      <c r="F25" s="101">
        <f>Data!AP9/マージン!$C$11</f>
        <v>0</v>
      </c>
      <c r="G25" s="34">
        <f>Data!AQ9/マージン!$C$11</f>
        <v>0</v>
      </c>
      <c r="H25" s="34">
        <f>Data!AR9/マージン!$C$11</f>
        <v>0</v>
      </c>
      <c r="I25" s="34">
        <f>Data!AS9/マージン!$C$11</f>
        <v>0</v>
      </c>
      <c r="M25" s="4"/>
    </row>
    <row r="26" spans="1:15">
      <c r="A26" s="3"/>
      <c r="B26" s="600">
        <v>5</v>
      </c>
      <c r="C26" s="803" t="str">
        <f>Data!AO10</f>
        <v>パルプ・紙・木製品</v>
      </c>
      <c r="D26" s="804"/>
      <c r="E26" s="805"/>
      <c r="F26" s="101">
        <f>Data!AP10/マージン!$C$11</f>
        <v>0</v>
      </c>
      <c r="G26" s="34">
        <f>Data!AQ10/マージン!$C$11</f>
        <v>0</v>
      </c>
      <c r="H26" s="34">
        <f>Data!AR10/マージン!$C$11</f>
        <v>0</v>
      </c>
      <c r="I26" s="34">
        <f>Data!AS10/マージン!$C$11</f>
        <v>0</v>
      </c>
      <c r="M26" s="4"/>
    </row>
    <row r="27" spans="1:15">
      <c r="A27" s="3"/>
      <c r="B27" s="600">
        <v>6</v>
      </c>
      <c r="C27" s="803" t="str">
        <f>Data!AO11</f>
        <v>化学製品</v>
      </c>
      <c r="D27" s="804"/>
      <c r="E27" s="805"/>
      <c r="F27" s="101">
        <f>Data!AP11/マージン!$C$11</f>
        <v>0</v>
      </c>
      <c r="G27" s="34">
        <f>Data!AQ11/マージン!$C$11</f>
        <v>0</v>
      </c>
      <c r="H27" s="34">
        <f>Data!AR11/マージン!$C$11</f>
        <v>0</v>
      </c>
      <c r="I27" s="34">
        <f>Data!AS11/マージン!$C$11</f>
        <v>0</v>
      </c>
      <c r="M27" s="4"/>
    </row>
    <row r="28" spans="1:15">
      <c r="A28" s="3"/>
      <c r="B28" s="600">
        <v>7</v>
      </c>
      <c r="C28" s="803" t="str">
        <f>Data!AO12</f>
        <v>石油・石炭製品</v>
      </c>
      <c r="D28" s="804"/>
      <c r="E28" s="805"/>
      <c r="F28" s="101">
        <f>Data!AP12/マージン!$C$11</f>
        <v>0</v>
      </c>
      <c r="G28" s="34">
        <f>Data!AQ12/マージン!$C$11</f>
        <v>0</v>
      </c>
      <c r="H28" s="34">
        <f>Data!AR12/マージン!$C$11</f>
        <v>0</v>
      </c>
      <c r="I28" s="34">
        <f>Data!AS12/マージン!$C$11</f>
        <v>0</v>
      </c>
      <c r="M28" s="4"/>
    </row>
    <row r="29" spans="1:15">
      <c r="A29" s="3"/>
      <c r="B29" s="600">
        <v>8</v>
      </c>
      <c r="C29" s="803" t="str">
        <f>Data!AO13</f>
        <v>プラスチック・ゴム</v>
      </c>
      <c r="D29" s="804"/>
      <c r="E29" s="805"/>
      <c r="F29" s="101">
        <f>Data!AP13/マージン!$C$11</f>
        <v>0</v>
      </c>
      <c r="G29" s="34">
        <f>Data!AQ13/マージン!$C$11</f>
        <v>0</v>
      </c>
      <c r="H29" s="34">
        <f>Data!AR13/マージン!$C$11</f>
        <v>0</v>
      </c>
      <c r="I29" s="34">
        <f>Data!AS13/マージン!$C$11</f>
        <v>0</v>
      </c>
      <c r="M29" s="4"/>
    </row>
    <row r="30" spans="1:15">
      <c r="A30" s="3"/>
      <c r="B30" s="600">
        <v>9</v>
      </c>
      <c r="C30" s="803" t="str">
        <f>Data!AO14</f>
        <v>窯業・土石製品</v>
      </c>
      <c r="D30" s="804"/>
      <c r="E30" s="805"/>
      <c r="F30" s="101">
        <f>Data!AP14/マージン!$C$11</f>
        <v>0</v>
      </c>
      <c r="G30" s="34">
        <f>Data!AQ14/マージン!$C$11</f>
        <v>0</v>
      </c>
      <c r="H30" s="34">
        <f>Data!AR14/マージン!$C$11</f>
        <v>0</v>
      </c>
      <c r="I30" s="34">
        <f>Data!AS14/マージン!$C$11</f>
        <v>0</v>
      </c>
      <c r="M30" s="4"/>
    </row>
    <row r="31" spans="1:15">
      <c r="A31" s="3"/>
      <c r="B31" s="600">
        <v>10</v>
      </c>
      <c r="C31" s="803" t="str">
        <f>Data!AO15</f>
        <v>鉄鋼</v>
      </c>
      <c r="D31" s="804"/>
      <c r="E31" s="805"/>
      <c r="F31" s="101">
        <f>Data!AP15/マージン!$C$11</f>
        <v>0</v>
      </c>
      <c r="G31" s="34">
        <f>Data!AQ15/マージン!$C$11</f>
        <v>0</v>
      </c>
      <c r="H31" s="34">
        <f>Data!AR15/マージン!$C$11</f>
        <v>0</v>
      </c>
      <c r="I31" s="34">
        <f>Data!AS15/マージン!$C$11</f>
        <v>0</v>
      </c>
      <c r="M31" s="4"/>
    </row>
    <row r="32" spans="1:15">
      <c r="A32" s="3"/>
      <c r="B32" s="600">
        <v>11</v>
      </c>
      <c r="C32" s="803" t="str">
        <f>Data!AO16</f>
        <v>非鉄金属</v>
      </c>
      <c r="D32" s="804"/>
      <c r="E32" s="805"/>
      <c r="F32" s="482">
        <f>Data!AP16/マージン!$C$11</f>
        <v>0</v>
      </c>
      <c r="G32" s="483">
        <f>Data!AQ16/マージン!$C$11</f>
        <v>0</v>
      </c>
      <c r="H32" s="483">
        <f>Data!AR16/マージン!$C$11</f>
        <v>0</v>
      </c>
      <c r="I32" s="483">
        <f>Data!AS16/マージン!$C$11</f>
        <v>0</v>
      </c>
      <c r="M32" s="4"/>
    </row>
    <row r="33" spans="1:15">
      <c r="A33" s="3"/>
      <c r="B33" s="600">
        <v>12</v>
      </c>
      <c r="C33" s="803" t="str">
        <f>Data!AO17</f>
        <v>金属製品</v>
      </c>
      <c r="D33" s="804"/>
      <c r="E33" s="805"/>
      <c r="F33" s="482">
        <f>Data!AP17/マージン!$C$11</f>
        <v>0</v>
      </c>
      <c r="G33" s="483">
        <f>Data!AQ17/マージン!$C$11</f>
        <v>0</v>
      </c>
      <c r="H33" s="483">
        <f>Data!AR17/マージン!$C$11</f>
        <v>0</v>
      </c>
      <c r="I33" s="483">
        <f>Data!AS17/マージン!$C$11</f>
        <v>0</v>
      </c>
      <c r="M33" s="4"/>
    </row>
    <row r="34" spans="1:15">
      <c r="A34" s="3"/>
      <c r="B34" s="600">
        <v>13</v>
      </c>
      <c r="C34" s="803" t="str">
        <f>Data!AO18</f>
        <v>はん用機械</v>
      </c>
      <c r="D34" s="804"/>
      <c r="E34" s="805"/>
      <c r="F34" s="482">
        <f>Data!AP18/マージン!$C$11</f>
        <v>0</v>
      </c>
      <c r="G34" s="483">
        <f>Data!AQ18/マージン!$C$11</f>
        <v>0</v>
      </c>
      <c r="H34" s="483">
        <f>Data!AR18/マージン!$C$11</f>
        <v>0</v>
      </c>
      <c r="I34" s="483">
        <f>Data!AS18/マージン!$C$11</f>
        <v>0</v>
      </c>
      <c r="M34" s="4"/>
    </row>
    <row r="35" spans="1:15">
      <c r="A35" s="3"/>
      <c r="B35" s="600">
        <v>14</v>
      </c>
      <c r="C35" s="803" t="str">
        <f>Data!AO19</f>
        <v>生産用機械</v>
      </c>
      <c r="D35" s="804"/>
      <c r="E35" s="805"/>
      <c r="F35" s="482">
        <f>Data!AP19/マージン!$C$11</f>
        <v>0</v>
      </c>
      <c r="G35" s="483">
        <f>Data!AQ19/マージン!$C$11</f>
        <v>0</v>
      </c>
      <c r="H35" s="483">
        <f>Data!AR19/マージン!$C$11</f>
        <v>0</v>
      </c>
      <c r="I35" s="483">
        <f>Data!AS19/マージン!$C$11</f>
        <v>0</v>
      </c>
      <c r="M35" s="4"/>
    </row>
    <row r="36" spans="1:15">
      <c r="A36" s="3"/>
      <c r="B36" s="600">
        <v>15</v>
      </c>
      <c r="C36" s="803" t="str">
        <f>Data!AO20</f>
        <v>業務用機械</v>
      </c>
      <c r="D36" s="804"/>
      <c r="E36" s="805"/>
      <c r="F36" s="482">
        <f>Data!AP20/マージン!$C$11</f>
        <v>0</v>
      </c>
      <c r="G36" s="483">
        <f>Data!AQ20/マージン!$C$11</f>
        <v>0</v>
      </c>
      <c r="H36" s="483">
        <f>Data!AR20/マージン!$C$11</f>
        <v>0</v>
      </c>
      <c r="I36" s="483">
        <f>Data!AS20/マージン!$C$11</f>
        <v>0</v>
      </c>
      <c r="M36" s="4"/>
    </row>
    <row r="37" spans="1:15">
      <c r="A37" s="3"/>
      <c r="B37" s="600">
        <v>16</v>
      </c>
      <c r="C37" s="803" t="str">
        <f>Data!AO21</f>
        <v>電子部品</v>
      </c>
      <c r="D37" s="804"/>
      <c r="E37" s="805"/>
      <c r="F37" s="482">
        <f>Data!AP21/マージン!$C$11</f>
        <v>0</v>
      </c>
      <c r="G37" s="483">
        <f>Data!AQ21/マージン!$C$11</f>
        <v>0</v>
      </c>
      <c r="H37" s="483">
        <f>Data!AR21/マージン!$C$11</f>
        <v>0</v>
      </c>
      <c r="I37" s="483">
        <f>Data!AS21/マージン!$C$11</f>
        <v>0</v>
      </c>
      <c r="M37" s="4"/>
    </row>
    <row r="38" spans="1:15">
      <c r="A38" s="3"/>
      <c r="B38" s="600">
        <v>17</v>
      </c>
      <c r="C38" s="803" t="str">
        <f>Data!AO22</f>
        <v>電気機械</v>
      </c>
      <c r="D38" s="804"/>
      <c r="E38" s="805"/>
      <c r="F38" s="482">
        <f>Data!AP22/マージン!$C$11</f>
        <v>0</v>
      </c>
      <c r="G38" s="483">
        <f>Data!AQ22/マージン!$C$11</f>
        <v>0</v>
      </c>
      <c r="H38" s="483">
        <f>Data!AR22/マージン!$C$11</f>
        <v>0</v>
      </c>
      <c r="I38" s="483">
        <f>Data!AS22/マージン!$C$11</f>
        <v>0</v>
      </c>
      <c r="M38" s="4"/>
    </row>
    <row r="39" spans="1:15">
      <c r="A39" s="3"/>
      <c r="B39" s="600">
        <v>18</v>
      </c>
      <c r="C39" s="803" t="str">
        <f>Data!AO23</f>
        <v>情報・通信機器</v>
      </c>
      <c r="D39" s="804"/>
      <c r="E39" s="805"/>
      <c r="F39" s="482">
        <f>Data!AP23/マージン!$C$11</f>
        <v>0</v>
      </c>
      <c r="G39" s="483">
        <f>Data!AQ23/マージン!$C$11</f>
        <v>0</v>
      </c>
      <c r="H39" s="483">
        <f>Data!AR23/マージン!$C$11</f>
        <v>0</v>
      </c>
      <c r="I39" s="483">
        <f>Data!AS23/マージン!$C$11</f>
        <v>0</v>
      </c>
      <c r="M39" s="4"/>
    </row>
    <row r="40" spans="1:15">
      <c r="A40" s="3"/>
      <c r="B40" s="600">
        <v>19</v>
      </c>
      <c r="C40" s="803" t="str">
        <f>Data!AO24</f>
        <v>輸送機械</v>
      </c>
      <c r="D40" s="804"/>
      <c r="E40" s="805"/>
      <c r="F40" s="482">
        <f>Data!AP24/マージン!$C$11</f>
        <v>0</v>
      </c>
      <c r="G40" s="483">
        <f>Data!AQ24/マージン!$C$11</f>
        <v>0</v>
      </c>
      <c r="H40" s="483">
        <f>Data!AR24/マージン!$C$11</f>
        <v>0</v>
      </c>
      <c r="I40" s="483">
        <f>Data!AS24/マージン!$C$11</f>
        <v>0</v>
      </c>
      <c r="M40" s="4"/>
    </row>
    <row r="41" spans="1:15">
      <c r="A41" s="3"/>
      <c r="B41" s="600">
        <v>20</v>
      </c>
      <c r="C41" s="803" t="str">
        <f>Data!AO25</f>
        <v>その他の製造工業製品</v>
      </c>
      <c r="D41" s="804"/>
      <c r="E41" s="805"/>
      <c r="F41" s="482">
        <f>Data!AP25/マージン!$C$11</f>
        <v>0</v>
      </c>
      <c r="G41" s="483">
        <f>Data!AQ25/マージン!$C$11</f>
        <v>0</v>
      </c>
      <c r="H41" s="483">
        <f>Data!AR25/マージン!$C$11</f>
        <v>0</v>
      </c>
      <c r="I41" s="483">
        <f>Data!AS25/マージン!$C$11</f>
        <v>0</v>
      </c>
      <c r="M41" s="4"/>
    </row>
    <row r="42" spans="1:15">
      <c r="A42" s="3"/>
      <c r="B42" s="601"/>
      <c r="C42" s="806" t="str">
        <f>Data!AO26</f>
        <v>その他</v>
      </c>
      <c r="D42" s="807"/>
      <c r="E42" s="808"/>
      <c r="F42" s="103">
        <f>Data!AP26/マージン!$C$11</f>
        <v>0</v>
      </c>
      <c r="G42" s="35">
        <f>Data!AQ26/マージン!$C$11</f>
        <v>0</v>
      </c>
      <c r="H42" s="35">
        <f>Data!AR26/マージン!$C$11</f>
        <v>0</v>
      </c>
      <c r="I42" s="35">
        <f>Data!AS26/マージン!$C$11</f>
        <v>0</v>
      </c>
      <c r="M42" s="4"/>
    </row>
    <row r="43" spans="1:15">
      <c r="A43" s="3"/>
      <c r="B43" s="809" t="s">
        <v>292</v>
      </c>
      <c r="C43" s="809"/>
      <c r="D43" s="809"/>
      <c r="E43" s="809"/>
      <c r="F43" s="104">
        <f>SUM(F22:F42)</f>
        <v>0</v>
      </c>
      <c r="G43" s="32">
        <f t="shared" ref="G43:I43" si="1">SUM(G22:G42)</f>
        <v>0</v>
      </c>
      <c r="H43" s="32">
        <f>SUM(H22:H42)</f>
        <v>0</v>
      </c>
      <c r="I43" s="32">
        <f t="shared" si="1"/>
        <v>0</v>
      </c>
      <c r="M43" s="4"/>
    </row>
    <row r="44" spans="1:15">
      <c r="B44" s="6"/>
      <c r="C44" s="6"/>
      <c r="D44" s="6"/>
      <c r="E44" s="6"/>
      <c r="F44" s="33"/>
      <c r="G44" s="5"/>
      <c r="H44" s="5"/>
      <c r="I44" s="5"/>
      <c r="K44" s="5"/>
      <c r="L44" s="5"/>
      <c r="M44" s="4"/>
    </row>
    <row r="45" spans="1:15">
      <c r="C45" s="5" t="s">
        <v>453</v>
      </c>
      <c r="E45" s="5"/>
      <c r="F45" s="5"/>
      <c r="K45" s="5" t="s">
        <v>454</v>
      </c>
      <c r="L45" s="5"/>
      <c r="M45" s="85"/>
      <c r="N45" s="166" t="str">
        <f>"単位："&amp;L2</f>
        <v>単位：千円</v>
      </c>
      <c r="O45" s="4"/>
    </row>
    <row r="46" spans="1:15">
      <c r="B46" s="3"/>
      <c r="C46" s="809" t="s">
        <v>480</v>
      </c>
      <c r="D46" s="809"/>
      <c r="E46" s="809"/>
      <c r="F46" s="160">
        <f>入力消費!H35</f>
        <v>0</v>
      </c>
      <c r="H46" s="4"/>
      <c r="J46" s="3"/>
      <c r="K46" s="816" t="s">
        <v>461</v>
      </c>
      <c r="L46" s="820"/>
      <c r="M46" s="816" t="s">
        <v>454</v>
      </c>
      <c r="N46" s="604"/>
      <c r="O46" s="4"/>
    </row>
    <row r="47" spans="1:15">
      <c r="B47" s="3"/>
      <c r="C47" s="809" t="s">
        <v>481</v>
      </c>
      <c r="D47" s="809"/>
      <c r="E47" s="809"/>
      <c r="F47" s="160">
        <f>入力消費!H43</f>
        <v>0</v>
      </c>
      <c r="J47" s="3"/>
      <c r="K47" s="817"/>
      <c r="L47" s="821"/>
      <c r="M47" s="817"/>
      <c r="N47" s="595" t="s">
        <v>448</v>
      </c>
      <c r="O47" s="4"/>
    </row>
    <row r="48" spans="1:15">
      <c r="C48" s="167" t="s">
        <v>986</v>
      </c>
      <c r="D48" s="5"/>
      <c r="E48" s="7"/>
      <c r="F48" s="7"/>
      <c r="G48" s="5"/>
      <c r="I48" s="36" t="str">
        <f>"単位："&amp;L2</f>
        <v>単位：千円</v>
      </c>
      <c r="J48" s="3"/>
      <c r="K48" s="602" t="s">
        <v>455</v>
      </c>
      <c r="L48" s="604"/>
      <c r="M48" s="32" t="str">
        <f>IF($E$15=0,"",SUM(入力開催!G27:G29)/マージン!$C$11)</f>
        <v/>
      </c>
      <c r="N48" s="32" t="str">
        <f>IF($E$15=0,"",SUM(入力開催!J27:J29)/マージン!$C$11)</f>
        <v/>
      </c>
      <c r="O48" s="4"/>
    </row>
    <row r="49" spans="2:15">
      <c r="B49" s="3"/>
      <c r="C49" s="816" t="s">
        <v>452</v>
      </c>
      <c r="D49" s="818"/>
      <c r="E49" s="820"/>
      <c r="F49" s="816" t="s">
        <v>480</v>
      </c>
      <c r="G49" s="809" t="s">
        <v>481</v>
      </c>
      <c r="H49" s="818" t="s">
        <v>75</v>
      </c>
      <c r="I49" s="604"/>
      <c r="J49" s="62"/>
      <c r="K49" s="602" t="s">
        <v>456</v>
      </c>
      <c r="L49" s="604"/>
      <c r="M49" s="32" t="str">
        <f>IF($E$15=0,"",SUM(入力開催!G30:G32)/マージン!$C$11)</f>
        <v/>
      </c>
      <c r="N49" s="32" t="str">
        <f>IF($E$15=0,"",SUM(入力開催!J30:J32)/マージン!$C$11)</f>
        <v/>
      </c>
      <c r="O49" s="4"/>
    </row>
    <row r="50" spans="2:15">
      <c r="B50" s="3"/>
      <c r="C50" s="817"/>
      <c r="D50" s="819"/>
      <c r="E50" s="821"/>
      <c r="F50" s="817"/>
      <c r="G50" s="809"/>
      <c r="H50" s="819"/>
      <c r="I50" s="595" t="s">
        <v>448</v>
      </c>
      <c r="J50" s="62"/>
      <c r="K50" s="602" t="s">
        <v>457</v>
      </c>
      <c r="L50" s="604"/>
      <c r="M50" s="32" t="str">
        <f>IF($E$15=0,"",SUM(入力開催!G33:G37)/マージン!$C$11)</f>
        <v/>
      </c>
      <c r="N50" s="32" t="str">
        <f>IF($E$15=0,"",SUM(入力開催!J33:J37)/マージン!$C$11)</f>
        <v/>
      </c>
    </row>
    <row r="51" spans="2:15">
      <c r="C51" s="602" t="s">
        <v>449</v>
      </c>
      <c r="D51" s="603"/>
      <c r="E51" s="604"/>
      <c r="F51" s="32" t="str">
        <f>IF($E$13=0,"",SUM(入力消費!L49:L56)/マージン!$C$11)</f>
        <v/>
      </c>
      <c r="G51" s="32" t="str">
        <f>IF($E$13=0,"",SUM(入力消費!L104:L111)/マージン!$C$11)</f>
        <v/>
      </c>
      <c r="H51" s="32">
        <f>IFERROR(F51+G51,0)</f>
        <v>0</v>
      </c>
      <c r="I51" s="32" t="str">
        <f>IF($E$13=0,"",(SUM(入力消費!P49:P56)+SUM(入力消費!P104:P111))/マージン!$C$11)</f>
        <v/>
      </c>
      <c r="J51" s="62"/>
      <c r="K51" s="602" t="s">
        <v>518</v>
      </c>
      <c r="L51" s="604"/>
      <c r="M51" s="32" t="str">
        <f>IF($E$15=0,"",SUM(入力開催!G39:G58)/マージン!$C$11)</f>
        <v/>
      </c>
      <c r="N51" s="32" t="str">
        <f>IF($E$15=0,"",SUM(入力開催!J39:J58)/マージン!$C$11)</f>
        <v/>
      </c>
    </row>
    <row r="52" spans="2:15">
      <c r="C52" s="602" t="s">
        <v>450</v>
      </c>
      <c r="D52" s="603"/>
      <c r="E52" s="604"/>
      <c r="F52" s="32" t="str">
        <f>IF($E$13=0,"",SUM(入力消費!L57:L70)/マージン!$C$11)</f>
        <v/>
      </c>
      <c r="G52" s="32" t="str">
        <f>IF($E$13=0,"",SUM(入力消費!L112:L125)/マージン!$C$11)</f>
        <v/>
      </c>
      <c r="H52" s="32">
        <f t="shared" ref="H52:H56" si="2">IFERROR(F52+G52,0)</f>
        <v>0</v>
      </c>
      <c r="I52" s="32" t="str">
        <f>IF($E$13=0,"",(SUM(入力消費!P57:P70)+SUM(入力消費!P112:P125))/マージン!$C$11)</f>
        <v/>
      </c>
      <c r="J52" s="62"/>
      <c r="K52" s="602" t="s">
        <v>458</v>
      </c>
      <c r="L52" s="604"/>
      <c r="M52" s="32" t="str">
        <f>IF($E$15=0,"",SUM(入力開催!G60:G73)/マージン!$C$11)</f>
        <v/>
      </c>
      <c r="N52" s="32" t="str">
        <f>IF($E$15=0,"",SUM(入力開催!J60:J73)/マージン!$C$11)</f>
        <v/>
      </c>
    </row>
    <row r="53" spans="2:15">
      <c r="C53" s="602" t="s">
        <v>341</v>
      </c>
      <c r="D53" s="603"/>
      <c r="E53" s="604"/>
      <c r="F53" s="32" t="str">
        <f>IF($E$13=0,"",SUM(入力消費!L72:L85)/マージン!$C$11)</f>
        <v/>
      </c>
      <c r="G53" s="32" t="str">
        <f>IF($E$13=0,"",SUM(入力消費!L127:L140)/マージン!$C$11)</f>
        <v/>
      </c>
      <c r="H53" s="32">
        <f t="shared" si="2"/>
        <v>0</v>
      </c>
      <c r="I53" s="32" t="str">
        <f>IF($E$13=0,"",(SUM(入力消費!P72:P85)+SUM(入力消費!P127:P140))/マージン!$C$11)</f>
        <v/>
      </c>
      <c r="J53" s="62"/>
      <c r="K53" s="602" t="s">
        <v>459</v>
      </c>
      <c r="L53" s="604"/>
      <c r="M53" s="32" t="str">
        <f>IF($E$15=0,"",SUM(入力開催!G74:G77)/マージン!$C$11)</f>
        <v/>
      </c>
      <c r="N53" s="32" t="str">
        <f>IF($E$15=0,"",SUM(入力開催!J74:J77)/マージン!$C$11)</f>
        <v/>
      </c>
    </row>
    <row r="54" spans="2:15">
      <c r="C54" s="602" t="s">
        <v>342</v>
      </c>
      <c r="D54" s="603"/>
      <c r="E54" s="604"/>
      <c r="F54" s="32" t="str">
        <f>IF($E$13=0,"",SUM(入力消費!L86:L88)/マージン!$C$11)</f>
        <v/>
      </c>
      <c r="G54" s="32" t="str">
        <f>IF($E$13=0,"",SUM(入力消費!L141:L143)/マージン!$C$11)</f>
        <v/>
      </c>
      <c r="H54" s="32">
        <f t="shared" si="2"/>
        <v>0</v>
      </c>
      <c r="I54" s="32" t="str">
        <f>IF($E$13=0,"",(SUM(入力消費!P86:P88)+SUM(入力消費!P141:P143))/マージン!$C$11)</f>
        <v/>
      </c>
      <c r="J54" s="62"/>
      <c r="K54" s="602" t="s">
        <v>462</v>
      </c>
      <c r="L54" s="604"/>
      <c r="M54" s="32" t="str">
        <f>IF($E$15=0,"",SUM(入力開催!G79:G88)/マージン!$C$11)</f>
        <v/>
      </c>
      <c r="N54" s="32" t="str">
        <f>IF($E$15=0,"",SUM(入力開催!J79:J88)/マージン!$C$11)</f>
        <v/>
      </c>
    </row>
    <row r="55" spans="2:15">
      <c r="C55" s="602" t="s">
        <v>333</v>
      </c>
      <c r="D55" s="603"/>
      <c r="E55" s="604"/>
      <c r="F55" s="168"/>
      <c r="G55" s="32" t="str">
        <f>IF($E$13=0,"",入力消費!L144/マージン!$C$11)</f>
        <v/>
      </c>
      <c r="H55" s="32">
        <f t="shared" si="2"/>
        <v>0</v>
      </c>
      <c r="I55" s="32" t="str">
        <f>IF($E$13=0,"",入力消費!P144/マージン!$C$11)</f>
        <v/>
      </c>
      <c r="J55" s="62"/>
      <c r="K55" s="602" t="s">
        <v>460</v>
      </c>
      <c r="L55" s="604"/>
      <c r="M55" s="32" t="str">
        <f>IF($E$15=0,"",SUM(入力開催!G89:G92)/マージン!$C$11)</f>
        <v/>
      </c>
      <c r="N55" s="32" t="str">
        <f>IF($E$15=0,"",SUM(入力開催!J89:J92)/マージン!$C$11)</f>
        <v/>
      </c>
    </row>
    <row r="56" spans="2:15">
      <c r="C56" s="602" t="s">
        <v>62</v>
      </c>
      <c r="D56" s="603"/>
      <c r="E56" s="604"/>
      <c r="F56" s="32" t="str">
        <f>IF($E$13=0,"",SUM(入力消費!L90:L97)/マージン!$C$11)</f>
        <v/>
      </c>
      <c r="G56" s="32" t="str">
        <f>IF($E$13=0,"",SUM(入力消費!L146:L153)/マージン!$C$11)</f>
        <v/>
      </c>
      <c r="H56" s="32">
        <f t="shared" si="2"/>
        <v>0</v>
      </c>
      <c r="I56" s="32" t="str">
        <f>IF($E$13=0,"",(SUM(入力消費!P90:P97)+SUM(入力消費!P146:P153))/マージン!$C$11)</f>
        <v/>
      </c>
      <c r="J56" s="62"/>
      <c r="K56" s="602" t="s">
        <v>475</v>
      </c>
      <c r="L56" s="604"/>
      <c r="M56" s="32" t="str">
        <f>IF($E$15=0,"",SUM(入力開催!G93:G97)/マージン!$C$11)</f>
        <v/>
      </c>
      <c r="N56" s="32" t="str">
        <f>IF($E$15=0,"",SUM(入力開催!J93:J97)/マージン!$C$11)</f>
        <v/>
      </c>
    </row>
    <row r="57" spans="2:15">
      <c r="B57" s="3"/>
      <c r="C57" s="810" t="s">
        <v>451</v>
      </c>
      <c r="D57" s="811"/>
      <c r="E57" s="812"/>
      <c r="F57" s="32">
        <f>SUM(F51:F55)</f>
        <v>0</v>
      </c>
      <c r="G57" s="32">
        <f>SUM(G51:G56)</f>
        <v>0</v>
      </c>
      <c r="H57" s="32">
        <f>SUM(H51:H56)</f>
        <v>0</v>
      </c>
      <c r="I57" s="32">
        <f>SUM(I51:I56)</f>
        <v>0</v>
      </c>
      <c r="J57" s="62"/>
      <c r="K57" s="810" t="s">
        <v>451</v>
      </c>
      <c r="L57" s="812"/>
      <c r="M57" s="32">
        <f>SUM(M48:M56)</f>
        <v>0</v>
      </c>
      <c r="N57" s="32">
        <f>SUM(N48:N56)</f>
        <v>0</v>
      </c>
    </row>
    <row r="58" spans="2:15" ht="6.75" customHeight="1">
      <c r="C58" s="6"/>
      <c r="D58" s="6"/>
      <c r="E58" s="6"/>
      <c r="F58" s="6"/>
      <c r="G58" s="6"/>
      <c r="H58" s="49"/>
      <c r="I58" s="6"/>
      <c r="J58" s="3"/>
      <c r="O58" s="4"/>
    </row>
    <row r="59" spans="2:15">
      <c r="C59" s="3"/>
      <c r="H59" s="62"/>
      <c r="M59" s="4"/>
    </row>
    <row r="60" spans="2:15">
      <c r="C60" s="3"/>
      <c r="H60" s="62"/>
    </row>
    <row r="61" spans="2:15">
      <c r="C61" s="3"/>
    </row>
    <row r="62" spans="2:15">
      <c r="C62" s="3"/>
      <c r="L62" s="6"/>
    </row>
    <row r="63" spans="2:15">
      <c r="C63" s="3"/>
      <c r="H63" s="4"/>
      <c r="I63" s="6"/>
      <c r="J63" s="6"/>
      <c r="K63" s="6"/>
    </row>
    <row r="64" spans="2:15">
      <c r="C64" s="3"/>
      <c r="H64" s="4"/>
    </row>
    <row r="65" spans="3:14">
      <c r="C65" s="3"/>
      <c r="H65" s="4"/>
    </row>
    <row r="66" spans="3:14">
      <c r="C66" s="3"/>
      <c r="H66" s="4"/>
    </row>
    <row r="67" spans="3:14">
      <c r="D67" s="6"/>
      <c r="E67" s="6"/>
      <c r="F67" s="6"/>
      <c r="G67" s="6"/>
    </row>
    <row r="75" spans="3:14">
      <c r="I75" s="657"/>
      <c r="J75" s="657"/>
      <c r="K75" s="657"/>
      <c r="L75" s="657"/>
      <c r="M75" s="657"/>
      <c r="N75" s="657"/>
    </row>
    <row r="76" spans="3:14" ht="6.75" customHeight="1">
      <c r="I76" s="657"/>
      <c r="J76" s="657"/>
      <c r="K76" s="657"/>
      <c r="L76" s="657"/>
      <c r="M76" s="657"/>
      <c r="N76" s="657"/>
    </row>
    <row r="77" spans="3:14" ht="13.15" customHeight="1">
      <c r="C77" s="258" t="s">
        <v>67</v>
      </c>
      <c r="D77" s="259"/>
      <c r="E77" s="259"/>
      <c r="F77" s="259"/>
      <c r="G77" s="259"/>
      <c r="H77" s="658" t="s">
        <v>1085</v>
      </c>
      <c r="I77" s="849" t="s">
        <v>1086</v>
      </c>
      <c r="J77" s="850"/>
      <c r="K77" s="850"/>
      <c r="L77" s="850"/>
      <c r="M77" s="850"/>
      <c r="N77" s="851"/>
    </row>
    <row r="78" spans="3:14" ht="16.5" customHeight="1">
      <c r="C78" s="259"/>
      <c r="D78" s="259" t="s">
        <v>987</v>
      </c>
      <c r="E78" s="259"/>
      <c r="F78" s="259"/>
      <c r="G78" s="259"/>
      <c r="I78" s="852"/>
      <c r="J78" s="853"/>
      <c r="K78" s="853"/>
      <c r="L78" s="853"/>
      <c r="M78" s="853"/>
      <c r="N78" s="854"/>
    </row>
    <row r="79" spans="3:14">
      <c r="C79" s="259"/>
      <c r="D79" s="259" t="s">
        <v>293</v>
      </c>
      <c r="E79" s="259"/>
      <c r="F79" s="260" t="str">
        <f>マージン!F6&amp;"年"</f>
        <v>2024年</v>
      </c>
      <c r="G79" s="259"/>
      <c r="I79" s="855"/>
      <c r="J79" s="856"/>
      <c r="K79" s="856"/>
      <c r="L79" s="856"/>
      <c r="M79" s="856"/>
      <c r="N79" s="857"/>
    </row>
    <row r="80" spans="3:14" ht="16.5" customHeight="1">
      <c r="C80" s="259"/>
      <c r="D80" s="259" t="s">
        <v>68</v>
      </c>
      <c r="E80" s="259"/>
      <c r="F80" s="488">
        <f>マージン!H6</f>
        <v>0.94501567479740156</v>
      </c>
      <c r="G80" s="259"/>
      <c r="H80" s="257"/>
    </row>
    <row r="81" spans="3:14">
      <c r="C81" s="259"/>
      <c r="D81" s="259" t="s">
        <v>69</v>
      </c>
      <c r="E81" s="259"/>
      <c r="F81" s="261">
        <f>マージン!I6</f>
        <v>0.8187155930141643</v>
      </c>
      <c r="G81" s="259"/>
    </row>
    <row r="87" spans="3:14">
      <c r="D87" s="709"/>
      <c r="E87" s="710"/>
      <c r="F87" s="710"/>
      <c r="G87" s="710"/>
      <c r="H87" s="710"/>
      <c r="I87" s="710"/>
      <c r="J87" s="710"/>
      <c r="K87" s="710"/>
      <c r="L87" s="710"/>
      <c r="M87" s="710"/>
      <c r="N87" s="711"/>
    </row>
    <row r="88" spans="3:14">
      <c r="D88" s="712"/>
      <c r="E88" s="713"/>
      <c r="F88" s="713"/>
      <c r="G88" s="713"/>
      <c r="H88" s="713"/>
      <c r="I88" s="713"/>
      <c r="J88" s="713"/>
      <c r="K88" s="713"/>
      <c r="L88" s="713"/>
      <c r="M88" s="713"/>
      <c r="N88" s="714"/>
    </row>
  </sheetData>
  <mergeCells count="74">
    <mergeCell ref="C57:E57"/>
    <mergeCell ref="D87:N88"/>
    <mergeCell ref="I77:N79"/>
    <mergeCell ref="N17:N18"/>
    <mergeCell ref="C20:H20"/>
    <mergeCell ref="M20:N20"/>
    <mergeCell ref="F17:F18"/>
    <mergeCell ref="G17:G18"/>
    <mergeCell ref="H17:H18"/>
    <mergeCell ref="I17:I18"/>
    <mergeCell ref="C46:E46"/>
    <mergeCell ref="C47:E47"/>
    <mergeCell ref="C49:E50"/>
    <mergeCell ref="B17:D18"/>
    <mergeCell ref="M17:M18"/>
    <mergeCell ref="E17:E18"/>
    <mergeCell ref="N13:N14"/>
    <mergeCell ref="N15:N16"/>
    <mergeCell ref="F15:F16"/>
    <mergeCell ref="G15:G16"/>
    <mergeCell ref="H15:H16"/>
    <mergeCell ref="I15:I16"/>
    <mergeCell ref="L15:L16"/>
    <mergeCell ref="M6:N6"/>
    <mergeCell ref="M9:N10"/>
    <mergeCell ref="C6:D6"/>
    <mergeCell ref="M13:M14"/>
    <mergeCell ref="M15:M16"/>
    <mergeCell ref="I13:I14"/>
    <mergeCell ref="L13:L14"/>
    <mergeCell ref="E7:L8"/>
    <mergeCell ref="B11:D12"/>
    <mergeCell ref="B13:D14"/>
    <mergeCell ref="B15:D16"/>
    <mergeCell ref="E15:E16"/>
    <mergeCell ref="E13:E14"/>
    <mergeCell ref="F13:F14"/>
    <mergeCell ref="G13:G14"/>
    <mergeCell ref="H13:H14"/>
    <mergeCell ref="K57:L57"/>
    <mergeCell ref="J11:K11"/>
    <mergeCell ref="J12:K12"/>
    <mergeCell ref="J13:K14"/>
    <mergeCell ref="J15:K16"/>
    <mergeCell ref="J17:K18"/>
    <mergeCell ref="L17:L18"/>
    <mergeCell ref="M46:M47"/>
    <mergeCell ref="F49:F50"/>
    <mergeCell ref="G49:G50"/>
    <mergeCell ref="H49:H50"/>
    <mergeCell ref="K46:L47"/>
    <mergeCell ref="B43:E43"/>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41:E41"/>
    <mergeCell ref="C42:E42"/>
    <mergeCell ref="C36:E36"/>
    <mergeCell ref="C37:E37"/>
    <mergeCell ref="C38:E38"/>
    <mergeCell ref="C39:E39"/>
    <mergeCell ref="C40:E40"/>
  </mergeCells>
  <phoneticPr fontId="2"/>
  <dataValidations count="3">
    <dataValidation type="list" allowBlank="1" showInputMessage="1" showErrorMessage="1" sqref="L3" xr:uid="{00000000-0002-0000-0400-000000000000}">
      <formula1>はいいいえ</formula1>
    </dataValidation>
    <dataValidation type="list" allowBlank="1" showInputMessage="1" showErrorMessage="1" sqref="L2" xr:uid="{00000000-0002-0000-0400-000001000000}">
      <formula1>単位</formula1>
    </dataValidation>
    <dataValidation type="list" allowBlank="1" showInputMessage="1" showErrorMessage="1" sqref="L4" xr:uid="{00000000-0002-0000-0400-000002000000}">
      <formula1>部門</formula1>
    </dataValidation>
  </dataValidations>
  <pageMargins left="0.70866141732283472" right="0.31496062992125984" top="0.74803149606299213" bottom="0.74803149606299213" header="0.31496062992125984" footer="0.31496062992125984"/>
  <pageSetup paperSize="9" scale="74" fitToHeight="0" orientation="portrait" r:id="rId1"/>
  <ignoredErrors>
    <ignoredError sqref="M49 M52 M55"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autoPageBreaks="0"/>
  </sheetPr>
  <dimension ref="A1:AP75"/>
  <sheetViews>
    <sheetView showGridLines="0" showRowColHeaders="0" zoomScaleNormal="100" workbookViewId="0">
      <pane ySplit="1" topLeftCell="A2" activePane="bottomLeft" state="frozen"/>
      <selection pane="bottomLeft" activeCell="A2" sqref="A2"/>
    </sheetView>
  </sheetViews>
  <sheetFormatPr defaultRowHeight="16.5"/>
  <cols>
    <col min="1" max="1" width="1.625" style="489" customWidth="1"/>
    <col min="2" max="2" width="7.5" style="489" customWidth="1"/>
    <col min="3" max="3" width="5.75" style="489" customWidth="1"/>
    <col min="4" max="4" width="3" style="489" customWidth="1"/>
    <col min="5" max="5" width="11.625" style="489" customWidth="1"/>
    <col min="6" max="6" width="7.625" style="489" customWidth="1"/>
    <col min="7" max="8" width="1.875" style="489" customWidth="1"/>
    <col min="9" max="9" width="12.25" style="489" customWidth="1"/>
    <col min="10" max="10" width="7.625" style="489" customWidth="1"/>
    <col min="11" max="12" width="1.875" style="489" customWidth="1"/>
    <col min="13" max="13" width="3.125" style="489" customWidth="1"/>
    <col min="14" max="14" width="11.625" style="489" customWidth="1"/>
    <col min="15" max="15" width="7.625" style="489" customWidth="1"/>
    <col min="16" max="17" width="1.875" style="489" customWidth="1"/>
    <col min="18" max="18" width="3.125" style="489" customWidth="1"/>
    <col min="19" max="19" width="11.625" style="489" customWidth="1"/>
    <col min="20" max="20" width="7.625" style="489" customWidth="1"/>
    <col min="21" max="21" width="1.875" style="489" customWidth="1"/>
    <col min="22" max="22" width="5" style="489" customWidth="1"/>
    <col min="23" max="23" width="7.5" style="489" customWidth="1"/>
    <col min="24" max="24" width="5.75" style="489" customWidth="1"/>
    <col min="25" max="25" width="3" style="489" customWidth="1"/>
    <col min="26" max="26" width="11.625" style="489" customWidth="1"/>
    <col min="27" max="27" width="7.625" style="489" customWidth="1"/>
    <col min="28" max="29" width="1.875" style="489" customWidth="1"/>
    <col min="30" max="30" width="11.625" style="489" customWidth="1"/>
    <col min="31" max="31" width="7.625" style="489" customWidth="1"/>
    <col min="32" max="33" width="1.875" style="489" customWidth="1"/>
    <col min="34" max="34" width="3.125" style="489" customWidth="1"/>
    <col min="35" max="35" width="11.625" style="489" customWidth="1"/>
    <col min="36" max="36" width="7.625" style="489" customWidth="1"/>
    <col min="37" max="38" width="1.875" style="489" customWidth="1"/>
    <col min="39" max="39" width="3.125" style="489" customWidth="1"/>
    <col min="40" max="40" width="11.625" style="489" customWidth="1"/>
    <col min="41" max="41" width="7.625" style="489" customWidth="1"/>
    <col min="42" max="42" width="3.125" style="489" customWidth="1"/>
    <col min="43" max="43" width="1.625" style="489" customWidth="1"/>
    <col min="44" max="220" width="9" style="489"/>
    <col min="221" max="222" width="3" style="489" customWidth="1"/>
    <col min="223" max="227" width="6.25" style="489" customWidth="1"/>
    <col min="228" max="229" width="3.125" style="489" customWidth="1"/>
    <col min="230" max="230" width="6.25" style="489" customWidth="1"/>
    <col min="231" max="231" width="6" style="489" customWidth="1"/>
    <col min="232" max="232" width="3.125" style="489" customWidth="1"/>
    <col min="233" max="233" width="10.25" style="489" bestFit="1" customWidth="1"/>
    <col min="234" max="234" width="10.875" style="489" bestFit="1" customWidth="1"/>
    <col min="235" max="235" width="6.25" style="489" customWidth="1"/>
    <col min="236" max="476" width="9" style="489"/>
    <col min="477" max="478" width="3" style="489" customWidth="1"/>
    <col min="479" max="483" width="6.25" style="489" customWidth="1"/>
    <col min="484" max="485" width="3.125" style="489" customWidth="1"/>
    <col min="486" max="486" width="6.25" style="489" customWidth="1"/>
    <col min="487" max="487" width="6" style="489" customWidth="1"/>
    <col min="488" max="488" width="3.125" style="489" customWidth="1"/>
    <col min="489" max="489" width="10.25" style="489" bestFit="1" customWidth="1"/>
    <col min="490" max="490" width="10.875" style="489" bestFit="1" customWidth="1"/>
    <col min="491" max="491" width="6.25" style="489" customWidth="1"/>
    <col min="492" max="732" width="9" style="489"/>
    <col min="733" max="734" width="3" style="489" customWidth="1"/>
    <col min="735" max="739" width="6.25" style="489" customWidth="1"/>
    <col min="740" max="741" width="3.125" style="489" customWidth="1"/>
    <col min="742" max="742" width="6.25" style="489" customWidth="1"/>
    <col min="743" max="743" width="6" style="489" customWidth="1"/>
    <col min="744" max="744" width="3.125" style="489" customWidth="1"/>
    <col min="745" max="745" width="10.25" style="489" bestFit="1" customWidth="1"/>
    <col min="746" max="746" width="10.875" style="489" bestFit="1" customWidth="1"/>
    <col min="747" max="747" width="6.25" style="489" customWidth="1"/>
    <col min="748" max="988" width="9" style="489"/>
    <col min="989" max="990" width="3" style="489" customWidth="1"/>
    <col min="991" max="995" width="6.25" style="489" customWidth="1"/>
    <col min="996" max="997" width="3.125" style="489" customWidth="1"/>
    <col min="998" max="998" width="6.25" style="489" customWidth="1"/>
    <col min="999" max="999" width="6" style="489" customWidth="1"/>
    <col min="1000" max="1000" width="3.125" style="489" customWidth="1"/>
    <col min="1001" max="1001" width="10.25" style="489" bestFit="1" customWidth="1"/>
    <col min="1002" max="1002" width="10.875" style="489" bestFit="1" customWidth="1"/>
    <col min="1003" max="1003" width="6.25" style="489" customWidth="1"/>
    <col min="1004" max="1244" width="9" style="489"/>
    <col min="1245" max="1246" width="3" style="489" customWidth="1"/>
    <col min="1247" max="1251" width="6.25" style="489" customWidth="1"/>
    <col min="1252" max="1253" width="3.125" style="489" customWidth="1"/>
    <col min="1254" max="1254" width="6.25" style="489" customWidth="1"/>
    <col min="1255" max="1255" width="6" style="489" customWidth="1"/>
    <col min="1256" max="1256" width="3.125" style="489" customWidth="1"/>
    <col min="1257" max="1257" width="10.25" style="489" bestFit="1" customWidth="1"/>
    <col min="1258" max="1258" width="10.875" style="489" bestFit="1" customWidth="1"/>
    <col min="1259" max="1259" width="6.25" style="489" customWidth="1"/>
    <col min="1260" max="1500" width="9" style="489"/>
    <col min="1501" max="1502" width="3" style="489" customWidth="1"/>
    <col min="1503" max="1507" width="6.25" style="489" customWidth="1"/>
    <col min="1508" max="1509" width="3.125" style="489" customWidth="1"/>
    <col min="1510" max="1510" width="6.25" style="489" customWidth="1"/>
    <col min="1511" max="1511" width="6" style="489" customWidth="1"/>
    <col min="1512" max="1512" width="3.125" style="489" customWidth="1"/>
    <col min="1513" max="1513" width="10.25" style="489" bestFit="1" customWidth="1"/>
    <col min="1514" max="1514" width="10.875" style="489" bestFit="1" customWidth="1"/>
    <col min="1515" max="1515" width="6.25" style="489" customWidth="1"/>
    <col min="1516" max="1756" width="9" style="489"/>
    <col min="1757" max="1758" width="3" style="489" customWidth="1"/>
    <col min="1759" max="1763" width="6.25" style="489" customWidth="1"/>
    <col min="1764" max="1765" width="3.125" style="489" customWidth="1"/>
    <col min="1766" max="1766" width="6.25" style="489" customWidth="1"/>
    <col min="1767" max="1767" width="6" style="489" customWidth="1"/>
    <col min="1768" max="1768" width="3.125" style="489" customWidth="1"/>
    <col min="1769" max="1769" width="10.25" style="489" bestFit="1" customWidth="1"/>
    <col min="1770" max="1770" width="10.875" style="489" bestFit="1" customWidth="1"/>
    <col min="1771" max="1771" width="6.25" style="489" customWidth="1"/>
    <col min="1772" max="2012" width="9" style="489"/>
    <col min="2013" max="2014" width="3" style="489" customWidth="1"/>
    <col min="2015" max="2019" width="6.25" style="489" customWidth="1"/>
    <col min="2020" max="2021" width="3.125" style="489" customWidth="1"/>
    <col min="2022" max="2022" width="6.25" style="489" customWidth="1"/>
    <col min="2023" max="2023" width="6" style="489" customWidth="1"/>
    <col min="2024" max="2024" width="3.125" style="489" customWidth="1"/>
    <col min="2025" max="2025" width="10.25" style="489" bestFit="1" customWidth="1"/>
    <col min="2026" max="2026" width="10.875" style="489" bestFit="1" customWidth="1"/>
    <col min="2027" max="2027" width="6.25" style="489" customWidth="1"/>
    <col min="2028" max="2268" width="9" style="489"/>
    <col min="2269" max="2270" width="3" style="489" customWidth="1"/>
    <col min="2271" max="2275" width="6.25" style="489" customWidth="1"/>
    <col min="2276" max="2277" width="3.125" style="489" customWidth="1"/>
    <col min="2278" max="2278" width="6.25" style="489" customWidth="1"/>
    <col min="2279" max="2279" width="6" style="489" customWidth="1"/>
    <col min="2280" max="2280" width="3.125" style="489" customWidth="1"/>
    <col min="2281" max="2281" width="10.25" style="489" bestFit="1" customWidth="1"/>
    <col min="2282" max="2282" width="10.875" style="489" bestFit="1" customWidth="1"/>
    <col min="2283" max="2283" width="6.25" style="489" customWidth="1"/>
    <col min="2284" max="2524" width="9" style="489"/>
    <col min="2525" max="2526" width="3" style="489" customWidth="1"/>
    <col min="2527" max="2531" width="6.25" style="489" customWidth="1"/>
    <col min="2532" max="2533" width="3.125" style="489" customWidth="1"/>
    <col min="2534" max="2534" width="6.25" style="489" customWidth="1"/>
    <col min="2535" max="2535" width="6" style="489" customWidth="1"/>
    <col min="2536" max="2536" width="3.125" style="489" customWidth="1"/>
    <col min="2537" max="2537" width="10.25" style="489" bestFit="1" customWidth="1"/>
    <col min="2538" max="2538" width="10.875" style="489" bestFit="1" customWidth="1"/>
    <col min="2539" max="2539" width="6.25" style="489" customWidth="1"/>
    <col min="2540" max="2780" width="9" style="489"/>
    <col min="2781" max="2782" width="3" style="489" customWidth="1"/>
    <col min="2783" max="2787" width="6.25" style="489" customWidth="1"/>
    <col min="2788" max="2789" width="3.125" style="489" customWidth="1"/>
    <col min="2790" max="2790" width="6.25" style="489" customWidth="1"/>
    <col min="2791" max="2791" width="6" style="489" customWidth="1"/>
    <col min="2792" max="2792" width="3.125" style="489" customWidth="1"/>
    <col min="2793" max="2793" width="10.25" style="489" bestFit="1" customWidth="1"/>
    <col min="2794" max="2794" width="10.875" style="489" bestFit="1" customWidth="1"/>
    <col min="2795" max="2795" width="6.25" style="489" customWidth="1"/>
    <col min="2796" max="3036" width="9" style="489"/>
    <col min="3037" max="3038" width="3" style="489" customWidth="1"/>
    <col min="3039" max="3043" width="6.25" style="489" customWidth="1"/>
    <col min="3044" max="3045" width="3.125" style="489" customWidth="1"/>
    <col min="3046" max="3046" width="6.25" style="489" customWidth="1"/>
    <col min="3047" max="3047" width="6" style="489" customWidth="1"/>
    <col min="3048" max="3048" width="3.125" style="489" customWidth="1"/>
    <col min="3049" max="3049" width="10.25" style="489" bestFit="1" customWidth="1"/>
    <col min="3050" max="3050" width="10.875" style="489" bestFit="1" customWidth="1"/>
    <col min="3051" max="3051" width="6.25" style="489" customWidth="1"/>
    <col min="3052" max="3292" width="9" style="489"/>
    <col min="3293" max="3294" width="3" style="489" customWidth="1"/>
    <col min="3295" max="3299" width="6.25" style="489" customWidth="1"/>
    <col min="3300" max="3301" width="3.125" style="489" customWidth="1"/>
    <col min="3302" max="3302" width="6.25" style="489" customWidth="1"/>
    <col min="3303" max="3303" width="6" style="489" customWidth="1"/>
    <col min="3304" max="3304" width="3.125" style="489" customWidth="1"/>
    <col min="3305" max="3305" width="10.25" style="489" bestFit="1" customWidth="1"/>
    <col min="3306" max="3306" width="10.875" style="489" bestFit="1" customWidth="1"/>
    <col min="3307" max="3307" width="6.25" style="489" customWidth="1"/>
    <col min="3308" max="3548" width="9" style="489"/>
    <col min="3549" max="3550" width="3" style="489" customWidth="1"/>
    <col min="3551" max="3555" width="6.25" style="489" customWidth="1"/>
    <col min="3556" max="3557" width="3.125" style="489" customWidth="1"/>
    <col min="3558" max="3558" width="6.25" style="489" customWidth="1"/>
    <col min="3559" max="3559" width="6" style="489" customWidth="1"/>
    <col min="3560" max="3560" width="3.125" style="489" customWidth="1"/>
    <col min="3561" max="3561" width="10.25" style="489" bestFit="1" customWidth="1"/>
    <col min="3562" max="3562" width="10.875" style="489" bestFit="1" customWidth="1"/>
    <col min="3563" max="3563" width="6.25" style="489" customWidth="1"/>
    <col min="3564" max="3804" width="9" style="489"/>
    <col min="3805" max="3806" width="3" style="489" customWidth="1"/>
    <col min="3807" max="3811" width="6.25" style="489" customWidth="1"/>
    <col min="3812" max="3813" width="3.125" style="489" customWidth="1"/>
    <col min="3814" max="3814" width="6.25" style="489" customWidth="1"/>
    <col min="3815" max="3815" width="6" style="489" customWidth="1"/>
    <col min="3816" max="3816" width="3.125" style="489" customWidth="1"/>
    <col min="3817" max="3817" width="10.25" style="489" bestFit="1" customWidth="1"/>
    <col min="3818" max="3818" width="10.875" style="489" bestFit="1" customWidth="1"/>
    <col min="3819" max="3819" width="6.25" style="489" customWidth="1"/>
    <col min="3820" max="4060" width="9" style="489"/>
    <col min="4061" max="4062" width="3" style="489" customWidth="1"/>
    <col min="4063" max="4067" width="6.25" style="489" customWidth="1"/>
    <col min="4068" max="4069" width="3.125" style="489" customWidth="1"/>
    <col min="4070" max="4070" width="6.25" style="489" customWidth="1"/>
    <col min="4071" max="4071" width="6" style="489" customWidth="1"/>
    <col min="4072" max="4072" width="3.125" style="489" customWidth="1"/>
    <col min="4073" max="4073" width="10.25" style="489" bestFit="1" customWidth="1"/>
    <col min="4074" max="4074" width="10.875" style="489" bestFit="1" customWidth="1"/>
    <col min="4075" max="4075" width="6.25" style="489" customWidth="1"/>
    <col min="4076" max="4316" width="9" style="489"/>
    <col min="4317" max="4318" width="3" style="489" customWidth="1"/>
    <col min="4319" max="4323" width="6.25" style="489" customWidth="1"/>
    <col min="4324" max="4325" width="3.125" style="489" customWidth="1"/>
    <col min="4326" max="4326" width="6.25" style="489" customWidth="1"/>
    <col min="4327" max="4327" width="6" style="489" customWidth="1"/>
    <col min="4328" max="4328" width="3.125" style="489" customWidth="1"/>
    <col min="4329" max="4329" width="10.25" style="489" bestFit="1" customWidth="1"/>
    <col min="4330" max="4330" width="10.875" style="489" bestFit="1" customWidth="1"/>
    <col min="4331" max="4331" width="6.25" style="489" customWidth="1"/>
    <col min="4332" max="4572" width="9" style="489"/>
    <col min="4573" max="4574" width="3" style="489" customWidth="1"/>
    <col min="4575" max="4579" width="6.25" style="489" customWidth="1"/>
    <col min="4580" max="4581" width="3.125" style="489" customWidth="1"/>
    <col min="4582" max="4582" width="6.25" style="489" customWidth="1"/>
    <col min="4583" max="4583" width="6" style="489" customWidth="1"/>
    <col min="4584" max="4584" width="3.125" style="489" customWidth="1"/>
    <col min="4585" max="4585" width="10.25" style="489" bestFit="1" customWidth="1"/>
    <col min="4586" max="4586" width="10.875" style="489" bestFit="1" customWidth="1"/>
    <col min="4587" max="4587" width="6.25" style="489" customWidth="1"/>
    <col min="4588" max="4828" width="9" style="489"/>
    <col min="4829" max="4830" width="3" style="489" customWidth="1"/>
    <col min="4831" max="4835" width="6.25" style="489" customWidth="1"/>
    <col min="4836" max="4837" width="3.125" style="489" customWidth="1"/>
    <col min="4838" max="4838" width="6.25" style="489" customWidth="1"/>
    <col min="4839" max="4839" width="6" style="489" customWidth="1"/>
    <col min="4840" max="4840" width="3.125" style="489" customWidth="1"/>
    <col min="4841" max="4841" width="10.25" style="489" bestFit="1" customWidth="1"/>
    <col min="4842" max="4842" width="10.875" style="489" bestFit="1" customWidth="1"/>
    <col min="4843" max="4843" width="6.25" style="489" customWidth="1"/>
    <col min="4844" max="5084" width="9" style="489"/>
    <col min="5085" max="5086" width="3" style="489" customWidth="1"/>
    <col min="5087" max="5091" width="6.25" style="489" customWidth="1"/>
    <col min="5092" max="5093" width="3.125" style="489" customWidth="1"/>
    <col min="5094" max="5094" width="6.25" style="489" customWidth="1"/>
    <col min="5095" max="5095" width="6" style="489" customWidth="1"/>
    <col min="5096" max="5096" width="3.125" style="489" customWidth="1"/>
    <col min="5097" max="5097" width="10.25" style="489" bestFit="1" customWidth="1"/>
    <col min="5098" max="5098" width="10.875" style="489" bestFit="1" customWidth="1"/>
    <col min="5099" max="5099" width="6.25" style="489" customWidth="1"/>
    <col min="5100" max="5340" width="9" style="489"/>
    <col min="5341" max="5342" width="3" style="489" customWidth="1"/>
    <col min="5343" max="5347" width="6.25" style="489" customWidth="1"/>
    <col min="5348" max="5349" width="3.125" style="489" customWidth="1"/>
    <col min="5350" max="5350" width="6.25" style="489" customWidth="1"/>
    <col min="5351" max="5351" width="6" style="489" customWidth="1"/>
    <col min="5352" max="5352" width="3.125" style="489" customWidth="1"/>
    <col min="5353" max="5353" width="10.25" style="489" bestFit="1" customWidth="1"/>
    <col min="5354" max="5354" width="10.875" style="489" bestFit="1" customWidth="1"/>
    <col min="5355" max="5355" width="6.25" style="489" customWidth="1"/>
    <col min="5356" max="5596" width="9" style="489"/>
    <col min="5597" max="5598" width="3" style="489" customWidth="1"/>
    <col min="5599" max="5603" width="6.25" style="489" customWidth="1"/>
    <col min="5604" max="5605" width="3.125" style="489" customWidth="1"/>
    <col min="5606" max="5606" width="6.25" style="489" customWidth="1"/>
    <col min="5607" max="5607" width="6" style="489" customWidth="1"/>
    <col min="5608" max="5608" width="3.125" style="489" customWidth="1"/>
    <col min="5609" max="5609" width="10.25" style="489" bestFit="1" customWidth="1"/>
    <col min="5610" max="5610" width="10.875" style="489" bestFit="1" customWidth="1"/>
    <col min="5611" max="5611" width="6.25" style="489" customWidth="1"/>
    <col min="5612" max="5852" width="9" style="489"/>
    <col min="5853" max="5854" width="3" style="489" customWidth="1"/>
    <col min="5855" max="5859" width="6.25" style="489" customWidth="1"/>
    <col min="5860" max="5861" width="3.125" style="489" customWidth="1"/>
    <col min="5862" max="5862" width="6.25" style="489" customWidth="1"/>
    <col min="5863" max="5863" width="6" style="489" customWidth="1"/>
    <col min="5864" max="5864" width="3.125" style="489" customWidth="1"/>
    <col min="5865" max="5865" width="10.25" style="489" bestFit="1" customWidth="1"/>
    <col min="5866" max="5866" width="10.875" style="489" bestFit="1" customWidth="1"/>
    <col min="5867" max="5867" width="6.25" style="489" customWidth="1"/>
    <col min="5868" max="6108" width="9" style="489"/>
    <col min="6109" max="6110" width="3" style="489" customWidth="1"/>
    <col min="6111" max="6115" width="6.25" style="489" customWidth="1"/>
    <col min="6116" max="6117" width="3.125" style="489" customWidth="1"/>
    <col min="6118" max="6118" width="6.25" style="489" customWidth="1"/>
    <col min="6119" max="6119" width="6" style="489" customWidth="1"/>
    <col min="6120" max="6120" width="3.125" style="489" customWidth="1"/>
    <col min="6121" max="6121" width="10.25" style="489" bestFit="1" customWidth="1"/>
    <col min="6122" max="6122" width="10.875" style="489" bestFit="1" customWidth="1"/>
    <col min="6123" max="6123" width="6.25" style="489" customWidth="1"/>
    <col min="6124" max="6364" width="9" style="489"/>
    <col min="6365" max="6366" width="3" style="489" customWidth="1"/>
    <col min="6367" max="6371" width="6.25" style="489" customWidth="1"/>
    <col min="6372" max="6373" width="3.125" style="489" customWidth="1"/>
    <col min="6374" max="6374" width="6.25" style="489" customWidth="1"/>
    <col min="6375" max="6375" width="6" style="489" customWidth="1"/>
    <col min="6376" max="6376" width="3.125" style="489" customWidth="1"/>
    <col min="6377" max="6377" width="10.25" style="489" bestFit="1" customWidth="1"/>
    <col min="6378" max="6378" width="10.875" style="489" bestFit="1" customWidth="1"/>
    <col min="6379" max="6379" width="6.25" style="489" customWidth="1"/>
    <col min="6380" max="6620" width="9" style="489"/>
    <col min="6621" max="6622" width="3" style="489" customWidth="1"/>
    <col min="6623" max="6627" width="6.25" style="489" customWidth="1"/>
    <col min="6628" max="6629" width="3.125" style="489" customWidth="1"/>
    <col min="6630" max="6630" width="6.25" style="489" customWidth="1"/>
    <col min="6631" max="6631" width="6" style="489" customWidth="1"/>
    <col min="6632" max="6632" width="3.125" style="489" customWidth="1"/>
    <col min="6633" max="6633" width="10.25" style="489" bestFit="1" customWidth="1"/>
    <col min="6634" max="6634" width="10.875" style="489" bestFit="1" customWidth="1"/>
    <col min="6635" max="6635" width="6.25" style="489" customWidth="1"/>
    <col min="6636" max="6876" width="9" style="489"/>
    <col min="6877" max="6878" width="3" style="489" customWidth="1"/>
    <col min="6879" max="6883" width="6.25" style="489" customWidth="1"/>
    <col min="6884" max="6885" width="3.125" style="489" customWidth="1"/>
    <col min="6886" max="6886" width="6.25" style="489" customWidth="1"/>
    <col min="6887" max="6887" width="6" style="489" customWidth="1"/>
    <col min="6888" max="6888" width="3.125" style="489" customWidth="1"/>
    <col min="6889" max="6889" width="10.25" style="489" bestFit="1" customWidth="1"/>
    <col min="6890" max="6890" width="10.875" style="489" bestFit="1" customWidth="1"/>
    <col min="6891" max="6891" width="6.25" style="489" customWidth="1"/>
    <col min="6892" max="7132" width="9" style="489"/>
    <col min="7133" max="7134" width="3" style="489" customWidth="1"/>
    <col min="7135" max="7139" width="6.25" style="489" customWidth="1"/>
    <col min="7140" max="7141" width="3.125" style="489" customWidth="1"/>
    <col min="7142" max="7142" width="6.25" style="489" customWidth="1"/>
    <col min="7143" max="7143" width="6" style="489" customWidth="1"/>
    <col min="7144" max="7144" width="3.125" style="489" customWidth="1"/>
    <col min="7145" max="7145" width="10.25" style="489" bestFit="1" customWidth="1"/>
    <col min="7146" max="7146" width="10.875" style="489" bestFit="1" customWidth="1"/>
    <col min="7147" max="7147" width="6.25" style="489" customWidth="1"/>
    <col min="7148" max="7388" width="9" style="489"/>
    <col min="7389" max="7390" width="3" style="489" customWidth="1"/>
    <col min="7391" max="7395" width="6.25" style="489" customWidth="1"/>
    <col min="7396" max="7397" width="3.125" style="489" customWidth="1"/>
    <col min="7398" max="7398" width="6.25" style="489" customWidth="1"/>
    <col min="7399" max="7399" width="6" style="489" customWidth="1"/>
    <col min="7400" max="7400" width="3.125" style="489" customWidth="1"/>
    <col min="7401" max="7401" width="10.25" style="489" bestFit="1" customWidth="1"/>
    <col min="7402" max="7402" width="10.875" style="489" bestFit="1" customWidth="1"/>
    <col min="7403" max="7403" width="6.25" style="489" customWidth="1"/>
    <col min="7404" max="7644" width="9" style="489"/>
    <col min="7645" max="7646" width="3" style="489" customWidth="1"/>
    <col min="7647" max="7651" width="6.25" style="489" customWidth="1"/>
    <col min="7652" max="7653" width="3.125" style="489" customWidth="1"/>
    <col min="7654" max="7654" width="6.25" style="489" customWidth="1"/>
    <col min="7655" max="7655" width="6" style="489" customWidth="1"/>
    <col min="7656" max="7656" width="3.125" style="489" customWidth="1"/>
    <col min="7657" max="7657" width="10.25" style="489" bestFit="1" customWidth="1"/>
    <col min="7658" max="7658" width="10.875" style="489" bestFit="1" customWidth="1"/>
    <col min="7659" max="7659" width="6.25" style="489" customWidth="1"/>
    <col min="7660" max="7900" width="9" style="489"/>
    <col min="7901" max="7902" width="3" style="489" customWidth="1"/>
    <col min="7903" max="7907" width="6.25" style="489" customWidth="1"/>
    <col min="7908" max="7909" width="3.125" style="489" customWidth="1"/>
    <col min="7910" max="7910" width="6.25" style="489" customWidth="1"/>
    <col min="7911" max="7911" width="6" style="489" customWidth="1"/>
    <col min="7912" max="7912" width="3.125" style="489" customWidth="1"/>
    <col min="7913" max="7913" width="10.25" style="489" bestFit="1" customWidth="1"/>
    <col min="7914" max="7914" width="10.875" style="489" bestFit="1" customWidth="1"/>
    <col min="7915" max="7915" width="6.25" style="489" customWidth="1"/>
    <col min="7916" max="8156" width="9" style="489"/>
    <col min="8157" max="8158" width="3" style="489" customWidth="1"/>
    <col min="8159" max="8163" width="6.25" style="489" customWidth="1"/>
    <col min="8164" max="8165" width="3.125" style="489" customWidth="1"/>
    <col min="8166" max="8166" width="6.25" style="489" customWidth="1"/>
    <col min="8167" max="8167" width="6" style="489" customWidth="1"/>
    <col min="8168" max="8168" width="3.125" style="489" customWidth="1"/>
    <col min="8169" max="8169" width="10.25" style="489" bestFit="1" customWidth="1"/>
    <col min="8170" max="8170" width="10.875" style="489" bestFit="1" customWidth="1"/>
    <col min="8171" max="8171" width="6.25" style="489" customWidth="1"/>
    <col min="8172" max="8412" width="9" style="489"/>
    <col min="8413" max="8414" width="3" style="489" customWidth="1"/>
    <col min="8415" max="8419" width="6.25" style="489" customWidth="1"/>
    <col min="8420" max="8421" width="3.125" style="489" customWidth="1"/>
    <col min="8422" max="8422" width="6.25" style="489" customWidth="1"/>
    <col min="8423" max="8423" width="6" style="489" customWidth="1"/>
    <col min="8424" max="8424" width="3.125" style="489" customWidth="1"/>
    <col min="8425" max="8425" width="10.25" style="489" bestFit="1" customWidth="1"/>
    <col min="8426" max="8426" width="10.875" style="489" bestFit="1" customWidth="1"/>
    <col min="8427" max="8427" width="6.25" style="489" customWidth="1"/>
    <col min="8428" max="8668" width="9" style="489"/>
    <col min="8669" max="8670" width="3" style="489" customWidth="1"/>
    <col min="8671" max="8675" width="6.25" style="489" customWidth="1"/>
    <col min="8676" max="8677" width="3.125" style="489" customWidth="1"/>
    <col min="8678" max="8678" width="6.25" style="489" customWidth="1"/>
    <col min="8679" max="8679" width="6" style="489" customWidth="1"/>
    <col min="8680" max="8680" width="3.125" style="489" customWidth="1"/>
    <col min="8681" max="8681" width="10.25" style="489" bestFit="1" customWidth="1"/>
    <col min="8682" max="8682" width="10.875" style="489" bestFit="1" customWidth="1"/>
    <col min="8683" max="8683" width="6.25" style="489" customWidth="1"/>
    <col min="8684" max="8924" width="9" style="489"/>
    <col min="8925" max="8926" width="3" style="489" customWidth="1"/>
    <col min="8927" max="8931" width="6.25" style="489" customWidth="1"/>
    <col min="8932" max="8933" width="3.125" style="489" customWidth="1"/>
    <col min="8934" max="8934" width="6.25" style="489" customWidth="1"/>
    <col min="8935" max="8935" width="6" style="489" customWidth="1"/>
    <col min="8936" max="8936" width="3.125" style="489" customWidth="1"/>
    <col min="8937" max="8937" width="10.25" style="489" bestFit="1" customWidth="1"/>
    <col min="8938" max="8938" width="10.875" style="489" bestFit="1" customWidth="1"/>
    <col min="8939" max="8939" width="6.25" style="489" customWidth="1"/>
    <col min="8940" max="9180" width="9" style="489"/>
    <col min="9181" max="9182" width="3" style="489" customWidth="1"/>
    <col min="9183" max="9187" width="6.25" style="489" customWidth="1"/>
    <col min="9188" max="9189" width="3.125" style="489" customWidth="1"/>
    <col min="9190" max="9190" width="6.25" style="489" customWidth="1"/>
    <col min="9191" max="9191" width="6" style="489" customWidth="1"/>
    <col min="9192" max="9192" width="3.125" style="489" customWidth="1"/>
    <col min="9193" max="9193" width="10.25" style="489" bestFit="1" customWidth="1"/>
    <col min="9194" max="9194" width="10.875" style="489" bestFit="1" customWidth="1"/>
    <col min="9195" max="9195" width="6.25" style="489" customWidth="1"/>
    <col min="9196" max="9436" width="9" style="489"/>
    <col min="9437" max="9438" width="3" style="489" customWidth="1"/>
    <col min="9439" max="9443" width="6.25" style="489" customWidth="1"/>
    <col min="9444" max="9445" width="3.125" style="489" customWidth="1"/>
    <col min="9446" max="9446" width="6.25" style="489" customWidth="1"/>
    <col min="9447" max="9447" width="6" style="489" customWidth="1"/>
    <col min="9448" max="9448" width="3.125" style="489" customWidth="1"/>
    <col min="9449" max="9449" width="10.25" style="489" bestFit="1" customWidth="1"/>
    <col min="9450" max="9450" width="10.875" style="489" bestFit="1" customWidth="1"/>
    <col min="9451" max="9451" width="6.25" style="489" customWidth="1"/>
    <col min="9452" max="9692" width="9" style="489"/>
    <col min="9693" max="9694" width="3" style="489" customWidth="1"/>
    <col min="9695" max="9699" width="6.25" style="489" customWidth="1"/>
    <col min="9700" max="9701" width="3.125" style="489" customWidth="1"/>
    <col min="9702" max="9702" width="6.25" style="489" customWidth="1"/>
    <col min="9703" max="9703" width="6" style="489" customWidth="1"/>
    <col min="9704" max="9704" width="3.125" style="489" customWidth="1"/>
    <col min="9705" max="9705" width="10.25" style="489" bestFit="1" customWidth="1"/>
    <col min="9706" max="9706" width="10.875" style="489" bestFit="1" customWidth="1"/>
    <col min="9707" max="9707" width="6.25" style="489" customWidth="1"/>
    <col min="9708" max="9948" width="9" style="489"/>
    <col min="9949" max="9950" width="3" style="489" customWidth="1"/>
    <col min="9951" max="9955" width="6.25" style="489" customWidth="1"/>
    <col min="9956" max="9957" width="3.125" style="489" customWidth="1"/>
    <col min="9958" max="9958" width="6.25" style="489" customWidth="1"/>
    <col min="9959" max="9959" width="6" style="489" customWidth="1"/>
    <col min="9960" max="9960" width="3.125" style="489" customWidth="1"/>
    <col min="9961" max="9961" width="10.25" style="489" bestFit="1" customWidth="1"/>
    <col min="9962" max="9962" width="10.875" style="489" bestFit="1" customWidth="1"/>
    <col min="9963" max="9963" width="6.25" style="489" customWidth="1"/>
    <col min="9964" max="10204" width="9" style="489"/>
    <col min="10205" max="10206" width="3" style="489" customWidth="1"/>
    <col min="10207" max="10211" width="6.25" style="489" customWidth="1"/>
    <col min="10212" max="10213" width="3.125" style="489" customWidth="1"/>
    <col min="10214" max="10214" width="6.25" style="489" customWidth="1"/>
    <col min="10215" max="10215" width="6" style="489" customWidth="1"/>
    <col min="10216" max="10216" width="3.125" style="489" customWidth="1"/>
    <col min="10217" max="10217" width="10.25" style="489" bestFit="1" customWidth="1"/>
    <col min="10218" max="10218" width="10.875" style="489" bestFit="1" customWidth="1"/>
    <col min="10219" max="10219" width="6.25" style="489" customWidth="1"/>
    <col min="10220" max="10460" width="9" style="489"/>
    <col min="10461" max="10462" width="3" style="489" customWidth="1"/>
    <col min="10463" max="10467" width="6.25" style="489" customWidth="1"/>
    <col min="10468" max="10469" width="3.125" style="489" customWidth="1"/>
    <col min="10470" max="10470" width="6.25" style="489" customWidth="1"/>
    <col min="10471" max="10471" width="6" style="489" customWidth="1"/>
    <col min="10472" max="10472" width="3.125" style="489" customWidth="1"/>
    <col min="10473" max="10473" width="10.25" style="489" bestFit="1" customWidth="1"/>
    <col min="10474" max="10474" width="10.875" style="489" bestFit="1" customWidth="1"/>
    <col min="10475" max="10475" width="6.25" style="489" customWidth="1"/>
    <col min="10476" max="10716" width="9" style="489"/>
    <col min="10717" max="10718" width="3" style="489" customWidth="1"/>
    <col min="10719" max="10723" width="6.25" style="489" customWidth="1"/>
    <col min="10724" max="10725" width="3.125" style="489" customWidth="1"/>
    <col min="10726" max="10726" width="6.25" style="489" customWidth="1"/>
    <col min="10727" max="10727" width="6" style="489" customWidth="1"/>
    <col min="10728" max="10728" width="3.125" style="489" customWidth="1"/>
    <col min="10729" max="10729" width="10.25" style="489" bestFit="1" customWidth="1"/>
    <col min="10730" max="10730" width="10.875" style="489" bestFit="1" customWidth="1"/>
    <col min="10731" max="10731" width="6.25" style="489" customWidth="1"/>
    <col min="10732" max="10972" width="9" style="489"/>
    <col min="10973" max="10974" width="3" style="489" customWidth="1"/>
    <col min="10975" max="10979" width="6.25" style="489" customWidth="1"/>
    <col min="10980" max="10981" width="3.125" style="489" customWidth="1"/>
    <col min="10982" max="10982" width="6.25" style="489" customWidth="1"/>
    <col min="10983" max="10983" width="6" style="489" customWidth="1"/>
    <col min="10984" max="10984" width="3.125" style="489" customWidth="1"/>
    <col min="10985" max="10985" width="10.25" style="489" bestFit="1" customWidth="1"/>
    <col min="10986" max="10986" width="10.875" style="489" bestFit="1" customWidth="1"/>
    <col min="10987" max="10987" width="6.25" style="489" customWidth="1"/>
    <col min="10988" max="11228" width="9" style="489"/>
    <col min="11229" max="11230" width="3" style="489" customWidth="1"/>
    <col min="11231" max="11235" width="6.25" style="489" customWidth="1"/>
    <col min="11236" max="11237" width="3.125" style="489" customWidth="1"/>
    <col min="11238" max="11238" width="6.25" style="489" customWidth="1"/>
    <col min="11239" max="11239" width="6" style="489" customWidth="1"/>
    <col min="11240" max="11240" width="3.125" style="489" customWidth="1"/>
    <col min="11241" max="11241" width="10.25" style="489" bestFit="1" customWidth="1"/>
    <col min="11242" max="11242" width="10.875" style="489" bestFit="1" customWidth="1"/>
    <col min="11243" max="11243" width="6.25" style="489" customWidth="1"/>
    <col min="11244" max="11484" width="9" style="489"/>
    <col min="11485" max="11486" width="3" style="489" customWidth="1"/>
    <col min="11487" max="11491" width="6.25" style="489" customWidth="1"/>
    <col min="11492" max="11493" width="3.125" style="489" customWidth="1"/>
    <col min="11494" max="11494" width="6.25" style="489" customWidth="1"/>
    <col min="11495" max="11495" width="6" style="489" customWidth="1"/>
    <col min="11496" max="11496" width="3.125" style="489" customWidth="1"/>
    <col min="11497" max="11497" width="10.25" style="489" bestFit="1" customWidth="1"/>
    <col min="11498" max="11498" width="10.875" style="489" bestFit="1" customWidth="1"/>
    <col min="11499" max="11499" width="6.25" style="489" customWidth="1"/>
    <col min="11500" max="11740" width="9" style="489"/>
    <col min="11741" max="11742" width="3" style="489" customWidth="1"/>
    <col min="11743" max="11747" width="6.25" style="489" customWidth="1"/>
    <col min="11748" max="11749" width="3.125" style="489" customWidth="1"/>
    <col min="11750" max="11750" width="6.25" style="489" customWidth="1"/>
    <col min="11751" max="11751" width="6" style="489" customWidth="1"/>
    <col min="11752" max="11752" width="3.125" style="489" customWidth="1"/>
    <col min="11753" max="11753" width="10.25" style="489" bestFit="1" customWidth="1"/>
    <col min="11754" max="11754" width="10.875" style="489" bestFit="1" customWidth="1"/>
    <col min="11755" max="11755" width="6.25" style="489" customWidth="1"/>
    <col min="11756" max="11996" width="9" style="489"/>
    <col min="11997" max="11998" width="3" style="489" customWidth="1"/>
    <col min="11999" max="12003" width="6.25" style="489" customWidth="1"/>
    <col min="12004" max="12005" width="3.125" style="489" customWidth="1"/>
    <col min="12006" max="12006" width="6.25" style="489" customWidth="1"/>
    <col min="12007" max="12007" width="6" style="489" customWidth="1"/>
    <col min="12008" max="12008" width="3.125" style="489" customWidth="1"/>
    <col min="12009" max="12009" width="10.25" style="489" bestFit="1" customWidth="1"/>
    <col min="12010" max="12010" width="10.875" style="489" bestFit="1" customWidth="1"/>
    <col min="12011" max="12011" width="6.25" style="489" customWidth="1"/>
    <col min="12012" max="12252" width="9" style="489"/>
    <col min="12253" max="12254" width="3" style="489" customWidth="1"/>
    <col min="12255" max="12259" width="6.25" style="489" customWidth="1"/>
    <col min="12260" max="12261" width="3.125" style="489" customWidth="1"/>
    <col min="12262" max="12262" width="6.25" style="489" customWidth="1"/>
    <col min="12263" max="12263" width="6" style="489" customWidth="1"/>
    <col min="12264" max="12264" width="3.125" style="489" customWidth="1"/>
    <col min="12265" max="12265" width="10.25" style="489" bestFit="1" customWidth="1"/>
    <col min="12266" max="12266" width="10.875" style="489" bestFit="1" customWidth="1"/>
    <col min="12267" max="12267" width="6.25" style="489" customWidth="1"/>
    <col min="12268" max="12508" width="9" style="489"/>
    <col min="12509" max="12510" width="3" style="489" customWidth="1"/>
    <col min="12511" max="12515" width="6.25" style="489" customWidth="1"/>
    <col min="12516" max="12517" width="3.125" style="489" customWidth="1"/>
    <col min="12518" max="12518" width="6.25" style="489" customWidth="1"/>
    <col min="12519" max="12519" width="6" style="489" customWidth="1"/>
    <col min="12520" max="12520" width="3.125" style="489" customWidth="1"/>
    <col min="12521" max="12521" width="10.25" style="489" bestFit="1" customWidth="1"/>
    <col min="12522" max="12522" width="10.875" style="489" bestFit="1" customWidth="1"/>
    <col min="12523" max="12523" width="6.25" style="489" customWidth="1"/>
    <col min="12524" max="12764" width="9" style="489"/>
    <col min="12765" max="12766" width="3" style="489" customWidth="1"/>
    <col min="12767" max="12771" width="6.25" style="489" customWidth="1"/>
    <col min="12772" max="12773" width="3.125" style="489" customWidth="1"/>
    <col min="12774" max="12774" width="6.25" style="489" customWidth="1"/>
    <col min="12775" max="12775" width="6" style="489" customWidth="1"/>
    <col min="12776" max="12776" width="3.125" style="489" customWidth="1"/>
    <col min="12777" max="12777" width="10.25" style="489" bestFit="1" customWidth="1"/>
    <col min="12778" max="12778" width="10.875" style="489" bestFit="1" customWidth="1"/>
    <col min="12779" max="12779" width="6.25" style="489" customWidth="1"/>
    <col min="12780" max="13020" width="9" style="489"/>
    <col min="13021" max="13022" width="3" style="489" customWidth="1"/>
    <col min="13023" max="13027" width="6.25" style="489" customWidth="1"/>
    <col min="13028" max="13029" width="3.125" style="489" customWidth="1"/>
    <col min="13030" max="13030" width="6.25" style="489" customWidth="1"/>
    <col min="13031" max="13031" width="6" style="489" customWidth="1"/>
    <col min="13032" max="13032" width="3.125" style="489" customWidth="1"/>
    <col min="13033" max="13033" width="10.25" style="489" bestFit="1" customWidth="1"/>
    <col min="13034" max="13034" width="10.875" style="489" bestFit="1" customWidth="1"/>
    <col min="13035" max="13035" width="6.25" style="489" customWidth="1"/>
    <col min="13036" max="13276" width="9" style="489"/>
    <col min="13277" max="13278" width="3" style="489" customWidth="1"/>
    <col min="13279" max="13283" width="6.25" style="489" customWidth="1"/>
    <col min="13284" max="13285" width="3.125" style="489" customWidth="1"/>
    <col min="13286" max="13286" width="6.25" style="489" customWidth="1"/>
    <col min="13287" max="13287" width="6" style="489" customWidth="1"/>
    <col min="13288" max="13288" width="3.125" style="489" customWidth="1"/>
    <col min="13289" max="13289" width="10.25" style="489" bestFit="1" customWidth="1"/>
    <col min="13290" max="13290" width="10.875" style="489" bestFit="1" customWidth="1"/>
    <col min="13291" max="13291" width="6.25" style="489" customWidth="1"/>
    <col min="13292" max="13532" width="9" style="489"/>
    <col min="13533" max="13534" width="3" style="489" customWidth="1"/>
    <col min="13535" max="13539" width="6.25" style="489" customWidth="1"/>
    <col min="13540" max="13541" width="3.125" style="489" customWidth="1"/>
    <col min="13542" max="13542" width="6.25" style="489" customWidth="1"/>
    <col min="13543" max="13543" width="6" style="489" customWidth="1"/>
    <col min="13544" max="13544" width="3.125" style="489" customWidth="1"/>
    <col min="13545" max="13545" width="10.25" style="489" bestFit="1" customWidth="1"/>
    <col min="13546" max="13546" width="10.875" style="489" bestFit="1" customWidth="1"/>
    <col min="13547" max="13547" width="6.25" style="489" customWidth="1"/>
    <col min="13548" max="13788" width="9" style="489"/>
    <col min="13789" max="13790" width="3" style="489" customWidth="1"/>
    <col min="13791" max="13795" width="6.25" style="489" customWidth="1"/>
    <col min="13796" max="13797" width="3.125" style="489" customWidth="1"/>
    <col min="13798" max="13798" width="6.25" style="489" customWidth="1"/>
    <col min="13799" max="13799" width="6" style="489" customWidth="1"/>
    <col min="13800" max="13800" width="3.125" style="489" customWidth="1"/>
    <col min="13801" max="13801" width="10.25" style="489" bestFit="1" customWidth="1"/>
    <col min="13802" max="13802" width="10.875" style="489" bestFit="1" customWidth="1"/>
    <col min="13803" max="13803" width="6.25" style="489" customWidth="1"/>
    <col min="13804" max="14044" width="9" style="489"/>
    <col min="14045" max="14046" width="3" style="489" customWidth="1"/>
    <col min="14047" max="14051" width="6.25" style="489" customWidth="1"/>
    <col min="14052" max="14053" width="3.125" style="489" customWidth="1"/>
    <col min="14054" max="14054" width="6.25" style="489" customWidth="1"/>
    <col min="14055" max="14055" width="6" style="489" customWidth="1"/>
    <col min="14056" max="14056" width="3.125" style="489" customWidth="1"/>
    <col min="14057" max="14057" width="10.25" style="489" bestFit="1" customWidth="1"/>
    <col min="14058" max="14058" width="10.875" style="489" bestFit="1" customWidth="1"/>
    <col min="14059" max="14059" width="6.25" style="489" customWidth="1"/>
    <col min="14060" max="14300" width="9" style="489"/>
    <col min="14301" max="14302" width="3" style="489" customWidth="1"/>
    <col min="14303" max="14307" width="6.25" style="489" customWidth="1"/>
    <col min="14308" max="14309" width="3.125" style="489" customWidth="1"/>
    <col min="14310" max="14310" width="6.25" style="489" customWidth="1"/>
    <col min="14311" max="14311" width="6" style="489" customWidth="1"/>
    <col min="14312" max="14312" width="3.125" style="489" customWidth="1"/>
    <col min="14313" max="14313" width="10.25" style="489" bestFit="1" customWidth="1"/>
    <col min="14314" max="14314" width="10.875" style="489" bestFit="1" customWidth="1"/>
    <col min="14315" max="14315" width="6.25" style="489" customWidth="1"/>
    <col min="14316" max="14556" width="9" style="489"/>
    <col min="14557" max="14558" width="3" style="489" customWidth="1"/>
    <col min="14559" max="14563" width="6.25" style="489" customWidth="1"/>
    <col min="14564" max="14565" width="3.125" style="489" customWidth="1"/>
    <col min="14566" max="14566" width="6.25" style="489" customWidth="1"/>
    <col min="14567" max="14567" width="6" style="489" customWidth="1"/>
    <col min="14568" max="14568" width="3.125" style="489" customWidth="1"/>
    <col min="14569" max="14569" width="10.25" style="489" bestFit="1" customWidth="1"/>
    <col min="14570" max="14570" width="10.875" style="489" bestFit="1" customWidth="1"/>
    <col min="14571" max="14571" width="6.25" style="489" customWidth="1"/>
    <col min="14572" max="14812" width="9" style="489"/>
    <col min="14813" max="14814" width="3" style="489" customWidth="1"/>
    <col min="14815" max="14819" width="6.25" style="489" customWidth="1"/>
    <col min="14820" max="14821" width="3.125" style="489" customWidth="1"/>
    <col min="14822" max="14822" width="6.25" style="489" customWidth="1"/>
    <col min="14823" max="14823" width="6" style="489" customWidth="1"/>
    <col min="14824" max="14824" width="3.125" style="489" customWidth="1"/>
    <col min="14825" max="14825" width="10.25" style="489" bestFit="1" customWidth="1"/>
    <col min="14826" max="14826" width="10.875" style="489" bestFit="1" customWidth="1"/>
    <col min="14827" max="14827" width="6.25" style="489" customWidth="1"/>
    <col min="14828" max="15068" width="9" style="489"/>
    <col min="15069" max="15070" width="3" style="489" customWidth="1"/>
    <col min="15071" max="15075" width="6.25" style="489" customWidth="1"/>
    <col min="15076" max="15077" width="3.125" style="489" customWidth="1"/>
    <col min="15078" max="15078" width="6.25" style="489" customWidth="1"/>
    <col min="15079" max="15079" width="6" style="489" customWidth="1"/>
    <col min="15080" max="15080" width="3.125" style="489" customWidth="1"/>
    <col min="15081" max="15081" width="10.25" style="489" bestFit="1" customWidth="1"/>
    <col min="15082" max="15082" width="10.875" style="489" bestFit="1" customWidth="1"/>
    <col min="15083" max="15083" width="6.25" style="489" customWidth="1"/>
    <col min="15084" max="15324" width="9" style="489"/>
    <col min="15325" max="15326" width="3" style="489" customWidth="1"/>
    <col min="15327" max="15331" width="6.25" style="489" customWidth="1"/>
    <col min="15332" max="15333" width="3.125" style="489" customWidth="1"/>
    <col min="15334" max="15334" width="6.25" style="489" customWidth="1"/>
    <col min="15335" max="15335" width="6" style="489" customWidth="1"/>
    <col min="15336" max="15336" width="3.125" style="489" customWidth="1"/>
    <col min="15337" max="15337" width="10.25" style="489" bestFit="1" customWidth="1"/>
    <col min="15338" max="15338" width="10.875" style="489" bestFit="1" customWidth="1"/>
    <col min="15339" max="15339" width="6.25" style="489" customWidth="1"/>
    <col min="15340" max="15580" width="9" style="489"/>
    <col min="15581" max="15582" width="3" style="489" customWidth="1"/>
    <col min="15583" max="15587" width="6.25" style="489" customWidth="1"/>
    <col min="15588" max="15589" width="3.125" style="489" customWidth="1"/>
    <col min="15590" max="15590" width="6.25" style="489" customWidth="1"/>
    <col min="15591" max="15591" width="6" style="489" customWidth="1"/>
    <col min="15592" max="15592" width="3.125" style="489" customWidth="1"/>
    <col min="15593" max="15593" width="10.25" style="489" bestFit="1" customWidth="1"/>
    <col min="15594" max="15594" width="10.875" style="489" bestFit="1" customWidth="1"/>
    <col min="15595" max="15595" width="6.25" style="489" customWidth="1"/>
    <col min="15596" max="15836" width="9" style="489"/>
    <col min="15837" max="15838" width="3" style="489" customWidth="1"/>
    <col min="15839" max="15843" width="6.25" style="489" customWidth="1"/>
    <col min="15844" max="15845" width="3.125" style="489" customWidth="1"/>
    <col min="15846" max="15846" width="6.25" style="489" customWidth="1"/>
    <col min="15847" max="15847" width="6" style="489" customWidth="1"/>
    <col min="15848" max="15848" width="3.125" style="489" customWidth="1"/>
    <col min="15849" max="15849" width="10.25" style="489" bestFit="1" customWidth="1"/>
    <col min="15850" max="15850" width="10.875" style="489" bestFit="1" customWidth="1"/>
    <col min="15851" max="15851" width="6.25" style="489" customWidth="1"/>
    <col min="15852" max="16092" width="9" style="489"/>
    <col min="16093" max="16094" width="3" style="489" customWidth="1"/>
    <col min="16095" max="16099" width="6.25" style="489" customWidth="1"/>
    <col min="16100" max="16101" width="3.125" style="489" customWidth="1"/>
    <col min="16102" max="16102" width="6.25" style="489" customWidth="1"/>
    <col min="16103" max="16103" width="6" style="489" customWidth="1"/>
    <col min="16104" max="16104" width="3.125" style="489" customWidth="1"/>
    <col min="16105" max="16105" width="10.25" style="489" bestFit="1" customWidth="1"/>
    <col min="16106" max="16106" width="10.875" style="489" bestFit="1" customWidth="1"/>
    <col min="16107" max="16107" width="6.25" style="489" customWidth="1"/>
    <col min="16108" max="16384" width="9" style="489"/>
  </cols>
  <sheetData>
    <row r="1" spans="1:40" ht="37.5" customHeight="1">
      <c r="B1" s="490"/>
    </row>
    <row r="3" spans="1:40">
      <c r="F3" s="491"/>
      <c r="G3" s="491"/>
      <c r="H3" s="491"/>
      <c r="I3" s="491"/>
      <c r="J3" s="491"/>
      <c r="K3" s="491"/>
      <c r="L3" s="491"/>
      <c r="M3" s="491"/>
      <c r="N3" s="491"/>
      <c r="O3" s="491"/>
      <c r="AA3" s="491"/>
      <c r="AB3" s="491"/>
      <c r="AC3" s="491"/>
      <c r="AD3" s="491"/>
      <c r="AE3" s="491"/>
      <c r="AF3" s="491"/>
      <c r="AG3" s="491"/>
      <c r="AH3" s="491"/>
      <c r="AI3" s="491"/>
      <c r="AJ3" s="491"/>
    </row>
    <row r="4" spans="1:40" ht="16.5" customHeight="1">
      <c r="E4" s="492"/>
      <c r="F4" s="877" t="str">
        <f>入力消費!$G$4</f>
        <v>○○大会による経済波及効果</v>
      </c>
      <c r="G4" s="878"/>
      <c r="H4" s="878"/>
      <c r="I4" s="878"/>
      <c r="J4" s="878"/>
      <c r="K4" s="878"/>
      <c r="L4" s="878"/>
      <c r="M4" s="878"/>
      <c r="N4" s="878"/>
      <c r="O4" s="879"/>
      <c r="P4" s="493"/>
      <c r="Z4" s="492"/>
      <c r="AA4" s="877" t="str">
        <f>入力消費!$G$4</f>
        <v>○○大会による経済波及効果</v>
      </c>
      <c r="AB4" s="878"/>
      <c r="AC4" s="878"/>
      <c r="AD4" s="878"/>
      <c r="AE4" s="878"/>
      <c r="AF4" s="878"/>
      <c r="AG4" s="878"/>
      <c r="AH4" s="878"/>
      <c r="AI4" s="878"/>
      <c r="AJ4" s="879"/>
      <c r="AK4" s="493"/>
    </row>
    <row r="5" spans="1:40" ht="17.25" customHeight="1" thickBot="1">
      <c r="E5" s="492"/>
      <c r="F5" s="880"/>
      <c r="G5" s="881"/>
      <c r="H5" s="881"/>
      <c r="I5" s="881"/>
      <c r="J5" s="881"/>
      <c r="K5" s="881"/>
      <c r="L5" s="881"/>
      <c r="M5" s="881"/>
      <c r="N5" s="881"/>
      <c r="O5" s="882"/>
      <c r="P5" s="493"/>
      <c r="Z5" s="492"/>
      <c r="AA5" s="880"/>
      <c r="AB5" s="881"/>
      <c r="AC5" s="881"/>
      <c r="AD5" s="881"/>
      <c r="AE5" s="881"/>
      <c r="AF5" s="881"/>
      <c r="AG5" s="881"/>
      <c r="AH5" s="881"/>
      <c r="AI5" s="881"/>
      <c r="AJ5" s="882"/>
      <c r="AK5" s="493"/>
    </row>
    <row r="6" spans="1:40">
      <c r="C6" s="883" t="s">
        <v>1019</v>
      </c>
      <c r="D6" s="884"/>
      <c r="E6" s="884"/>
      <c r="F6" s="885"/>
      <c r="G6" s="494"/>
      <c r="H6" s="494"/>
      <c r="I6" s="494"/>
      <c r="J6" s="494"/>
      <c r="K6" s="494"/>
      <c r="L6" s="494"/>
      <c r="M6" s="494"/>
      <c r="N6" s="494"/>
      <c r="O6" s="494"/>
      <c r="S6" s="495"/>
      <c r="X6" s="883" t="s">
        <v>1020</v>
      </c>
      <c r="Y6" s="884"/>
      <c r="Z6" s="884"/>
      <c r="AA6" s="885"/>
      <c r="AB6" s="494"/>
      <c r="AC6" s="494"/>
      <c r="AD6" s="496"/>
      <c r="AE6" s="496"/>
      <c r="AF6" s="496"/>
      <c r="AG6" s="494"/>
      <c r="AH6" s="494"/>
      <c r="AI6" s="494"/>
      <c r="AJ6" s="494"/>
      <c r="AN6" s="495"/>
    </row>
    <row r="7" spans="1:40" ht="17.25" thickBot="1">
      <c r="D7" s="491"/>
      <c r="H7" s="491"/>
      <c r="I7" s="494"/>
      <c r="J7" s="886" t="str">
        <f>"単位："&amp;報告書!$L$2</f>
        <v>単位：千円</v>
      </c>
      <c r="K7" s="887"/>
      <c r="L7" s="888"/>
      <c r="S7" s="495"/>
      <c r="Y7" s="491"/>
      <c r="AC7" s="497"/>
      <c r="AD7" s="886" t="str">
        <f>"単位："&amp;報告書!$L$2</f>
        <v>単位：千円</v>
      </c>
      <c r="AE7" s="887"/>
      <c r="AF7" s="888"/>
      <c r="AG7" s="493"/>
      <c r="AN7" s="495"/>
    </row>
    <row r="8" spans="1:40" ht="16.5" customHeight="1">
      <c r="A8" s="492"/>
      <c r="B8" s="492"/>
      <c r="C8" s="492"/>
      <c r="D8" s="871" t="s">
        <v>1021</v>
      </c>
      <c r="E8" s="872"/>
      <c r="F8" s="872"/>
      <c r="G8" s="498"/>
      <c r="H8" s="499"/>
      <c r="I8" s="500"/>
      <c r="J8" s="494"/>
      <c r="K8" s="494"/>
      <c r="L8" s="494"/>
      <c r="W8" s="492"/>
      <c r="X8" s="492"/>
      <c r="Y8" s="871" t="s">
        <v>1022</v>
      </c>
      <c r="Z8" s="892"/>
      <c r="AA8" s="892"/>
      <c r="AB8" s="892"/>
      <c r="AC8" s="893"/>
      <c r="AD8" s="500"/>
      <c r="AE8" s="494"/>
      <c r="AF8" s="494"/>
    </row>
    <row r="9" spans="1:40">
      <c r="A9" s="492"/>
      <c r="B9" s="492"/>
      <c r="C9" s="492"/>
      <c r="D9" s="873"/>
      <c r="E9" s="874"/>
      <c r="F9" s="874"/>
      <c r="G9" s="501"/>
      <c r="H9" s="499"/>
      <c r="I9" s="500"/>
      <c r="W9" s="492"/>
      <c r="X9" s="492"/>
      <c r="Y9" s="894"/>
      <c r="Z9" s="895"/>
      <c r="AA9" s="895"/>
      <c r="AB9" s="895"/>
      <c r="AC9" s="896"/>
      <c r="AD9" s="500"/>
    </row>
    <row r="10" spans="1:40" ht="17.25" thickBot="1">
      <c r="A10" s="492"/>
      <c r="B10" s="492"/>
      <c r="C10" s="492"/>
      <c r="D10" s="502"/>
      <c r="E10" s="875">
        <f>消費波及!$D$113/マージン!$C$11</f>
        <v>0</v>
      </c>
      <c r="F10" s="875"/>
      <c r="G10" s="503"/>
      <c r="H10" s="499"/>
      <c r="I10" s="500"/>
      <c r="W10" s="492"/>
      <c r="X10" s="492"/>
      <c r="Y10" s="502"/>
      <c r="Z10" s="504"/>
      <c r="AA10" s="897">
        <f>開催波及!$D$117/マージン!$C$11</f>
        <v>0</v>
      </c>
      <c r="AB10" s="897"/>
      <c r="AC10" s="898"/>
      <c r="AD10" s="500"/>
    </row>
    <row r="11" spans="1:40">
      <c r="D11" s="494"/>
      <c r="E11" s="494"/>
      <c r="F11" s="494"/>
      <c r="G11" s="494"/>
      <c r="H11" s="494"/>
      <c r="I11" s="494"/>
      <c r="O11" s="496"/>
      <c r="P11" s="496"/>
      <c r="Q11" s="496"/>
      <c r="R11" s="496"/>
      <c r="Y11" s="494"/>
      <c r="Z11" s="494"/>
      <c r="AA11" s="494"/>
      <c r="AB11" s="494"/>
      <c r="AC11" s="494"/>
      <c r="AD11" s="494"/>
      <c r="AJ11" s="496"/>
      <c r="AK11" s="496"/>
      <c r="AL11" s="496"/>
      <c r="AM11" s="496"/>
    </row>
    <row r="12" spans="1:40" ht="17.25" thickBot="1">
      <c r="D12" s="496"/>
      <c r="E12" s="496"/>
      <c r="G12" s="496"/>
      <c r="I12" s="496"/>
      <c r="J12" s="491"/>
      <c r="K12" s="491"/>
      <c r="O12" s="491"/>
      <c r="P12" s="491"/>
      <c r="Y12" s="496"/>
      <c r="Z12" s="496"/>
      <c r="AB12" s="496"/>
      <c r="AD12" s="496"/>
      <c r="AE12" s="491"/>
      <c r="AF12" s="491"/>
      <c r="AH12" s="491"/>
      <c r="AI12" s="491"/>
      <c r="AJ12" s="491"/>
      <c r="AK12" s="491"/>
    </row>
    <row r="13" spans="1:40" ht="15" customHeight="1" thickBot="1">
      <c r="C13" s="492"/>
      <c r="D13" s="505"/>
      <c r="E13" s="506"/>
      <c r="F13" s="507" t="s">
        <v>1053</v>
      </c>
      <c r="G13" s="508"/>
      <c r="H13" s="509"/>
      <c r="I13" s="510"/>
      <c r="J13" s="510"/>
      <c r="K13" s="510"/>
      <c r="L13" s="511"/>
      <c r="M13" s="491"/>
      <c r="N13" s="491"/>
      <c r="O13" s="491"/>
      <c r="P13" s="491"/>
      <c r="X13" s="492"/>
      <c r="Y13" s="512"/>
      <c r="Z13" s="512"/>
      <c r="AA13" s="491" t="s">
        <v>1063</v>
      </c>
      <c r="AB13" s="512"/>
      <c r="AC13" s="509"/>
      <c r="AD13" s="513"/>
      <c r="AE13" s="513"/>
      <c r="AF13" s="513"/>
      <c r="AG13" s="514"/>
      <c r="AL13" s="493"/>
    </row>
    <row r="14" spans="1:40" ht="17.25" thickBot="1">
      <c r="C14" s="492"/>
      <c r="D14" s="515"/>
      <c r="E14" s="516"/>
      <c r="F14" s="516"/>
      <c r="G14" s="517"/>
      <c r="I14" s="515"/>
      <c r="J14" s="516"/>
      <c r="K14" s="516"/>
      <c r="L14" s="517"/>
      <c r="M14" s="511"/>
      <c r="N14" s="491"/>
      <c r="O14" s="491"/>
      <c r="P14" s="491"/>
      <c r="X14" s="492"/>
      <c r="Y14" s="515"/>
      <c r="Z14" s="516"/>
      <c r="AA14" s="516"/>
      <c r="AB14" s="517"/>
      <c r="AD14" s="515"/>
      <c r="AE14" s="516"/>
      <c r="AF14" s="516"/>
      <c r="AG14" s="518"/>
      <c r="AH14" s="493"/>
      <c r="AL14" s="493"/>
    </row>
    <row r="15" spans="1:40" ht="17.25" thickBot="1">
      <c r="C15" s="492"/>
      <c r="D15" s="519"/>
      <c r="E15" s="520" t="s">
        <v>1023</v>
      </c>
      <c r="F15" s="521"/>
      <c r="G15" s="522"/>
      <c r="I15" s="523" t="s">
        <v>1024</v>
      </c>
      <c r="J15" s="521"/>
      <c r="K15" s="521"/>
      <c r="L15" s="522"/>
      <c r="M15" s="511"/>
      <c r="N15" s="491"/>
      <c r="O15" s="491"/>
      <c r="P15" s="491"/>
      <c r="X15" s="492"/>
      <c r="Y15" s="519"/>
      <c r="Z15" s="520" t="s">
        <v>1023</v>
      </c>
      <c r="AA15" s="521"/>
      <c r="AB15" s="522"/>
      <c r="AD15" s="523" t="s">
        <v>1024</v>
      </c>
      <c r="AE15" s="521"/>
      <c r="AF15" s="521"/>
      <c r="AG15" s="524"/>
      <c r="AH15" s="493"/>
      <c r="AL15" s="493"/>
    </row>
    <row r="16" spans="1:40" ht="17.25" thickBot="1">
      <c r="C16" s="492"/>
      <c r="D16" s="519"/>
      <c r="E16" s="889">
        <f>消費波及!$E$113/マージン!$C$11</f>
        <v>0</v>
      </c>
      <c r="F16" s="889"/>
      <c r="G16" s="522"/>
      <c r="H16" s="492"/>
      <c r="I16" s="519"/>
      <c r="J16" s="889">
        <f>消費波及!$F$113/マージン!$C$11</f>
        <v>0</v>
      </c>
      <c r="K16" s="889"/>
      <c r="L16" s="522"/>
      <c r="M16" s="511"/>
      <c r="N16" s="491"/>
      <c r="O16" s="491"/>
      <c r="P16" s="491"/>
      <c r="X16" s="492"/>
      <c r="Y16" s="519"/>
      <c r="Z16" s="889">
        <f>開催波及!$E$117/マージン!$C$11</f>
        <v>0</v>
      </c>
      <c r="AA16" s="889"/>
      <c r="AB16" s="522"/>
      <c r="AD16" s="891">
        <f>開催波及!$F$117/マージン!$C$11</f>
        <v>0</v>
      </c>
      <c r="AE16" s="889"/>
      <c r="AF16" s="889"/>
      <c r="AG16" s="524"/>
      <c r="AH16" s="493"/>
      <c r="AL16" s="493"/>
    </row>
    <row r="17" spans="3:38" ht="17.25" thickBot="1">
      <c r="C17" s="492"/>
      <c r="D17" s="525"/>
      <c r="E17" s="526"/>
      <c r="F17" s="526"/>
      <c r="G17" s="527"/>
      <c r="I17" s="528" t="s">
        <v>1025</v>
      </c>
      <c r="J17" s="890">
        <f>消費波及!$J$113/マージン!$C$11</f>
        <v>0</v>
      </c>
      <c r="K17" s="890"/>
      <c r="L17" s="527"/>
      <c r="M17" s="511"/>
      <c r="N17" s="491"/>
      <c r="O17" s="491"/>
      <c r="P17" s="491"/>
      <c r="X17" s="492"/>
      <c r="Y17" s="525"/>
      <c r="Z17" s="526"/>
      <c r="AA17" s="526"/>
      <c r="AB17" s="527"/>
      <c r="AD17" s="529" t="s">
        <v>1026</v>
      </c>
      <c r="AE17" s="890">
        <f>開催波及!$J$113/マージン!$C$11</f>
        <v>0</v>
      </c>
      <c r="AF17" s="890"/>
      <c r="AG17" s="530"/>
      <c r="AH17" s="493"/>
      <c r="AL17" s="493"/>
    </row>
    <row r="18" spans="3:38">
      <c r="D18" s="496"/>
      <c r="E18" s="496"/>
      <c r="F18" s="496"/>
      <c r="G18" s="496"/>
      <c r="I18" s="496"/>
      <c r="J18" s="496"/>
      <c r="K18" s="496"/>
      <c r="L18" s="494"/>
      <c r="M18" s="491"/>
      <c r="N18" s="491"/>
      <c r="O18" s="491"/>
      <c r="P18" s="491"/>
      <c r="Y18" s="496"/>
      <c r="Z18" s="496"/>
      <c r="AA18" s="496"/>
      <c r="AB18" s="496"/>
      <c r="AD18" s="496"/>
      <c r="AE18" s="496"/>
      <c r="AF18" s="496"/>
      <c r="AG18" s="494"/>
      <c r="AH18" s="496"/>
      <c r="AI18" s="496"/>
      <c r="AJ18" s="496"/>
      <c r="AK18" s="496"/>
    </row>
    <row r="19" spans="3:38">
      <c r="D19" s="491"/>
      <c r="E19" s="491"/>
      <c r="F19" s="491"/>
      <c r="G19" s="491"/>
      <c r="H19" s="491"/>
      <c r="I19" s="491"/>
      <c r="J19" s="491"/>
      <c r="K19" s="491"/>
      <c r="M19" s="491"/>
      <c r="N19" s="491"/>
      <c r="O19" s="491"/>
      <c r="P19" s="491"/>
      <c r="Y19" s="491"/>
      <c r="Z19" s="491"/>
      <c r="AA19" s="491"/>
      <c r="AB19" s="491"/>
      <c r="AC19" s="491"/>
      <c r="AD19" s="491"/>
      <c r="AE19" s="491"/>
      <c r="AF19" s="491"/>
      <c r="AH19" s="491"/>
      <c r="AI19" s="491"/>
      <c r="AJ19" s="491"/>
      <c r="AK19" s="491"/>
    </row>
    <row r="20" spans="3:38" ht="16.5" customHeight="1" thickBot="1">
      <c r="F20" s="489" t="s">
        <v>1027</v>
      </c>
      <c r="H20" s="493"/>
      <c r="AA20" s="489" t="s">
        <v>1027</v>
      </c>
      <c r="AC20" s="493"/>
    </row>
    <row r="21" spans="3:38">
      <c r="D21" s="515"/>
      <c r="E21" s="516"/>
      <c r="F21" s="516"/>
      <c r="G21" s="517"/>
      <c r="H21" s="493"/>
      <c r="Y21" s="515"/>
      <c r="Z21" s="516"/>
      <c r="AA21" s="516"/>
      <c r="AB21" s="517"/>
      <c r="AC21" s="493"/>
    </row>
    <row r="22" spans="3:38">
      <c r="D22" s="519"/>
      <c r="E22" s="520" t="s">
        <v>1028</v>
      </c>
      <c r="F22" s="521"/>
      <c r="G22" s="522"/>
      <c r="H22" s="493"/>
      <c r="Y22" s="519"/>
      <c r="Z22" s="520" t="s">
        <v>1028</v>
      </c>
      <c r="AA22" s="521"/>
      <c r="AB22" s="522"/>
      <c r="AC22" s="493"/>
    </row>
    <row r="23" spans="3:38" ht="17.25" thickBot="1">
      <c r="D23" s="525"/>
      <c r="E23" s="526"/>
      <c r="F23" s="526">
        <f>消費波及!$K$113/マージン!$C$11</f>
        <v>0</v>
      </c>
      <c r="G23" s="527"/>
      <c r="H23" s="493"/>
      <c r="Y23" s="525"/>
      <c r="Z23" s="526"/>
      <c r="AA23" s="526">
        <f>開催波及!$K$117/マージン!$C$11</f>
        <v>0</v>
      </c>
      <c r="AB23" s="527"/>
      <c r="AC23" s="493"/>
    </row>
    <row r="24" spans="3:38">
      <c r="H24" s="493"/>
      <c r="AC24" s="493"/>
    </row>
    <row r="25" spans="3:38">
      <c r="Q25" s="493"/>
      <c r="AL25" s="493"/>
    </row>
    <row r="26" spans="3:38" ht="17.25" thickBot="1">
      <c r="D26" s="531"/>
      <c r="F26" s="531" t="s">
        <v>1054</v>
      </c>
      <c r="G26" s="531"/>
      <c r="I26" s="531"/>
      <c r="K26" s="531"/>
      <c r="Q26" s="493"/>
      <c r="Y26" s="531"/>
      <c r="AA26" s="531" t="s">
        <v>1054</v>
      </c>
      <c r="AB26" s="531"/>
      <c r="AD26" s="531"/>
      <c r="AF26" s="531"/>
      <c r="AI26" s="531" t="s">
        <v>1064</v>
      </c>
      <c r="AL26" s="493"/>
    </row>
    <row r="27" spans="3:38" ht="16.5" customHeight="1">
      <c r="D27" s="532"/>
      <c r="E27" s="533"/>
      <c r="F27" s="533"/>
      <c r="G27" s="533"/>
      <c r="H27" s="533"/>
      <c r="I27" s="533"/>
      <c r="J27" s="533"/>
      <c r="K27" s="534"/>
      <c r="Q27" s="493"/>
      <c r="Y27" s="532" t="s">
        <v>1029</v>
      </c>
      <c r="Z27" s="533"/>
      <c r="AA27" s="533"/>
      <c r="AB27" s="533"/>
      <c r="AC27" s="533"/>
      <c r="AD27" s="533"/>
      <c r="AE27" s="533"/>
      <c r="AF27" s="534"/>
      <c r="AH27" s="532"/>
      <c r="AI27" s="533"/>
      <c r="AJ27" s="533"/>
      <c r="AK27" s="534"/>
      <c r="AL27" s="493"/>
    </row>
    <row r="28" spans="3:38">
      <c r="D28" s="535"/>
      <c r="E28" s="536" t="s">
        <v>1030</v>
      </c>
      <c r="F28" s="536"/>
      <c r="G28" s="536"/>
      <c r="H28" s="536"/>
      <c r="I28" s="536" t="s">
        <v>1031</v>
      </c>
      <c r="J28" s="536"/>
      <c r="K28" s="537"/>
      <c r="Q28" s="493"/>
      <c r="Y28" s="535"/>
      <c r="Z28" s="899" t="s">
        <v>1032</v>
      </c>
      <c r="AA28" s="899"/>
      <c r="AB28" s="536"/>
      <c r="AC28" s="536"/>
      <c r="AD28" s="536" t="s">
        <v>1031</v>
      </c>
      <c r="AE28" s="536"/>
      <c r="AF28" s="537"/>
      <c r="AH28" s="535"/>
      <c r="AI28" s="536" t="s">
        <v>1033</v>
      </c>
      <c r="AJ28" s="538" t="s">
        <v>1034</v>
      </c>
      <c r="AK28" s="537"/>
      <c r="AL28" s="493"/>
    </row>
    <row r="29" spans="3:38" ht="17.25" thickBot="1">
      <c r="D29" s="539"/>
      <c r="E29" s="540"/>
      <c r="F29" s="540"/>
      <c r="G29" s="540"/>
      <c r="H29" s="540"/>
      <c r="I29" s="868">
        <f>消費波及!$M$113/マージン!$C$11</f>
        <v>0</v>
      </c>
      <c r="J29" s="868"/>
      <c r="K29" s="541"/>
      <c r="Q29" s="493"/>
      <c r="Y29" s="539"/>
      <c r="Z29" s="540"/>
      <c r="AA29" s="540"/>
      <c r="AB29" s="540"/>
      <c r="AC29" s="540"/>
      <c r="AD29" s="868">
        <f>開催波及!M113/マージン!$C$11</f>
        <v>0</v>
      </c>
      <c r="AE29" s="868"/>
      <c r="AF29" s="541"/>
      <c r="AH29" s="539"/>
      <c r="AI29" s="868">
        <f>開催波及!M115/マージン!$C$11</f>
        <v>0</v>
      </c>
      <c r="AJ29" s="868"/>
      <c r="AK29" s="541"/>
      <c r="AL29" s="493"/>
    </row>
    <row r="31" spans="3:38" ht="17.25" thickBot="1">
      <c r="F31" s="496" t="s">
        <v>1055</v>
      </c>
      <c r="G31" s="496"/>
      <c r="H31" s="496"/>
      <c r="AA31" s="496" t="s">
        <v>1055</v>
      </c>
      <c r="AB31" s="496"/>
      <c r="AC31" s="496"/>
    </row>
    <row r="32" spans="3:38" ht="16.5" customHeight="1">
      <c r="D32" s="542"/>
      <c r="E32" s="543"/>
      <c r="F32" s="543"/>
      <c r="G32" s="543"/>
      <c r="H32" s="543"/>
      <c r="I32" s="543"/>
      <c r="J32" s="543"/>
      <c r="K32" s="544"/>
      <c r="Q32" s="493"/>
      <c r="Y32" s="542"/>
      <c r="Z32" s="543"/>
      <c r="AA32" s="543"/>
      <c r="AB32" s="543"/>
      <c r="AC32" s="543"/>
      <c r="AD32" s="543"/>
      <c r="AE32" s="543"/>
      <c r="AF32" s="544"/>
      <c r="AL32" s="493"/>
    </row>
    <row r="33" spans="4:39">
      <c r="D33" s="545"/>
      <c r="E33" s="546" t="s">
        <v>1035</v>
      </c>
      <c r="F33" s="546"/>
      <c r="G33" s="546"/>
      <c r="H33" s="546"/>
      <c r="I33" s="876" t="s">
        <v>1036</v>
      </c>
      <c r="J33" s="876"/>
      <c r="K33" s="547"/>
      <c r="M33" s="491"/>
      <c r="N33" s="491"/>
      <c r="O33" s="491"/>
      <c r="P33" s="491"/>
      <c r="Q33" s="493"/>
      <c r="Y33" s="545"/>
      <c r="Z33" s="546" t="s">
        <v>1035</v>
      </c>
      <c r="AA33" s="546"/>
      <c r="AB33" s="546"/>
      <c r="AC33" s="546"/>
      <c r="AD33" s="876" t="s">
        <v>1036</v>
      </c>
      <c r="AE33" s="876"/>
      <c r="AF33" s="547"/>
      <c r="AH33" s="491"/>
      <c r="AI33" s="491"/>
      <c r="AJ33" s="491"/>
      <c r="AK33" s="491"/>
      <c r="AL33" s="493"/>
    </row>
    <row r="34" spans="4:39" ht="17.25" thickBot="1">
      <c r="D34" s="548"/>
      <c r="E34" s="870">
        <f>消費波及!$N$113/マージン!$C$11</f>
        <v>0</v>
      </c>
      <c r="F34" s="870"/>
      <c r="G34" s="549"/>
      <c r="H34" s="549"/>
      <c r="I34" s="870">
        <f>消費波及!$O$113/マージン!$C$11</f>
        <v>0</v>
      </c>
      <c r="J34" s="870"/>
      <c r="K34" s="550"/>
      <c r="Q34" s="493"/>
      <c r="Y34" s="548"/>
      <c r="Z34" s="870">
        <f>開催波及!$N$113/マージン!$C$11</f>
        <v>0</v>
      </c>
      <c r="AA34" s="870"/>
      <c r="AB34" s="549"/>
      <c r="AC34" s="549"/>
      <c r="AD34" s="870">
        <f>開催波及!$O$113/マージン!$C$11</f>
        <v>0</v>
      </c>
      <c r="AE34" s="870"/>
      <c r="AF34" s="550"/>
      <c r="AL34" s="493"/>
    </row>
    <row r="35" spans="4:39">
      <c r="D35" s="494"/>
      <c r="E35" s="494"/>
      <c r="F35" s="494"/>
      <c r="G35" s="494"/>
      <c r="H35" s="494"/>
      <c r="I35" s="494"/>
      <c r="J35" s="494"/>
      <c r="K35" s="494"/>
      <c r="Q35" s="493"/>
      <c r="Y35" s="494"/>
      <c r="Z35" s="494"/>
      <c r="AA35" s="494"/>
      <c r="AB35" s="494"/>
      <c r="AC35" s="494"/>
      <c r="AD35" s="494"/>
      <c r="AE35" s="494"/>
      <c r="AF35" s="494"/>
      <c r="AL35" s="493"/>
    </row>
    <row r="36" spans="4:39" ht="17.25" thickBot="1">
      <c r="F36" s="496" t="s">
        <v>1056</v>
      </c>
      <c r="G36" s="496"/>
      <c r="H36" s="496"/>
      <c r="N36" s="531" t="s">
        <v>1057</v>
      </c>
      <c r="Q36" s="493"/>
      <c r="AA36" s="496" t="s">
        <v>1056</v>
      </c>
      <c r="AB36" s="496"/>
      <c r="AC36" s="496"/>
      <c r="AI36" s="531" t="s">
        <v>1057</v>
      </c>
      <c r="AL36" s="493"/>
    </row>
    <row r="37" spans="4:39" ht="16.5" customHeight="1">
      <c r="D37" s="551"/>
      <c r="E37" s="552"/>
      <c r="F37" s="552"/>
      <c r="G37" s="552"/>
      <c r="H37" s="552"/>
      <c r="I37" s="552"/>
      <c r="J37" s="552"/>
      <c r="K37" s="553"/>
      <c r="M37" s="532"/>
      <c r="N37" s="533" t="s">
        <v>1037</v>
      </c>
      <c r="O37" s="533"/>
      <c r="P37" s="534"/>
      <c r="Q37" s="493"/>
      <c r="Y37" s="551"/>
      <c r="Z37" s="552"/>
      <c r="AA37" s="552"/>
      <c r="AB37" s="552"/>
      <c r="AC37" s="552"/>
      <c r="AD37" s="552"/>
      <c r="AE37" s="552"/>
      <c r="AF37" s="553"/>
      <c r="AH37" s="532"/>
      <c r="AI37" s="533" t="s">
        <v>1037</v>
      </c>
      <c r="AJ37" s="533"/>
      <c r="AK37" s="534"/>
      <c r="AL37" s="493"/>
    </row>
    <row r="38" spans="4:39" ht="20.25">
      <c r="D38" s="554"/>
      <c r="E38" s="555" t="s">
        <v>1038</v>
      </c>
      <c r="F38" s="555"/>
      <c r="G38" s="555"/>
      <c r="H38" s="555"/>
      <c r="I38" s="555"/>
      <c r="J38" s="555"/>
      <c r="K38" s="556"/>
      <c r="M38" s="535"/>
      <c r="N38" s="536" t="s">
        <v>1030</v>
      </c>
      <c r="O38" s="865">
        <f>マージン!$F$6</f>
        <v>2024</v>
      </c>
      <c r="P38" s="866"/>
      <c r="Q38" s="493"/>
      <c r="R38" s="557"/>
      <c r="Y38" s="554"/>
      <c r="Z38" s="555" t="s">
        <v>1038</v>
      </c>
      <c r="AA38" s="555"/>
      <c r="AB38" s="555"/>
      <c r="AC38" s="555"/>
      <c r="AD38" s="555"/>
      <c r="AE38" s="555"/>
      <c r="AF38" s="556"/>
      <c r="AH38" s="535"/>
      <c r="AI38" s="536" t="s">
        <v>1030</v>
      </c>
      <c r="AJ38" s="558">
        <f>マージン!$F$6</f>
        <v>2024</v>
      </c>
      <c r="AK38" s="537"/>
      <c r="AL38" s="493"/>
      <c r="AM38" s="557" t="s">
        <v>1039</v>
      </c>
    </row>
    <row r="39" spans="4:39" ht="17.25" thickBot="1">
      <c r="D39" s="559"/>
      <c r="E39" s="560"/>
      <c r="F39" s="560"/>
      <c r="G39" s="560"/>
      <c r="H39" s="560"/>
      <c r="I39" s="869">
        <f>消費波及!$R$113/マージン!$C$11</f>
        <v>0</v>
      </c>
      <c r="J39" s="869"/>
      <c r="K39" s="561"/>
      <c r="M39" s="539"/>
      <c r="N39" s="868">
        <f>消費波及!$P$113/マージン!$C$11</f>
        <v>0</v>
      </c>
      <c r="O39" s="868"/>
      <c r="P39" s="541"/>
      <c r="Q39" s="493"/>
      <c r="Y39" s="559"/>
      <c r="Z39" s="560"/>
      <c r="AA39" s="560"/>
      <c r="AB39" s="560"/>
      <c r="AC39" s="560"/>
      <c r="AD39" s="869">
        <f>開催波及!$R$113/マージン!$C$11</f>
        <v>0</v>
      </c>
      <c r="AE39" s="869"/>
      <c r="AF39" s="561"/>
      <c r="AH39" s="539"/>
      <c r="AI39" s="868">
        <f>開催波及!$P$113/マージン!$C$11</f>
        <v>0</v>
      </c>
      <c r="AJ39" s="868"/>
      <c r="AK39" s="541"/>
      <c r="AL39" s="493"/>
    </row>
    <row r="41" spans="4:39" ht="17.25" thickBot="1">
      <c r="F41" s="489" t="s">
        <v>1058</v>
      </c>
      <c r="AA41" s="489" t="s">
        <v>1058</v>
      </c>
    </row>
    <row r="42" spans="4:39" ht="16.5" customHeight="1">
      <c r="D42" s="551"/>
      <c r="E42" s="552"/>
      <c r="F42" s="552"/>
      <c r="G42" s="552"/>
      <c r="H42" s="552"/>
      <c r="I42" s="552"/>
      <c r="J42" s="552"/>
      <c r="K42" s="553"/>
      <c r="Y42" s="551"/>
      <c r="Z42" s="552"/>
      <c r="AA42" s="552"/>
      <c r="AB42" s="552"/>
      <c r="AC42" s="552"/>
      <c r="AD42" s="552"/>
      <c r="AE42" s="552"/>
      <c r="AF42" s="553"/>
    </row>
    <row r="43" spans="4:39">
      <c r="D43" s="554"/>
      <c r="E43" s="555" t="s">
        <v>1040</v>
      </c>
      <c r="F43" s="555"/>
      <c r="G43" s="555"/>
      <c r="H43" s="555"/>
      <c r="I43" s="555"/>
      <c r="J43" s="555"/>
      <c r="K43" s="556"/>
      <c r="Y43" s="554"/>
      <c r="Z43" s="555" t="s">
        <v>1040</v>
      </c>
      <c r="AA43" s="555"/>
      <c r="AB43" s="555"/>
      <c r="AC43" s="555"/>
      <c r="AD43" s="555"/>
      <c r="AE43" s="555"/>
      <c r="AF43" s="556"/>
    </row>
    <row r="44" spans="4:39" ht="17.25" thickBot="1">
      <c r="D44" s="559"/>
      <c r="E44" s="560"/>
      <c r="F44" s="560"/>
      <c r="G44" s="560"/>
      <c r="H44" s="560"/>
      <c r="I44" s="869">
        <f>消費波及!$S$117/マージン!$C$11</f>
        <v>0</v>
      </c>
      <c r="J44" s="869"/>
      <c r="K44" s="561"/>
      <c r="Y44" s="559"/>
      <c r="Z44" s="560"/>
      <c r="AA44" s="560"/>
      <c r="AB44" s="560"/>
      <c r="AC44" s="560"/>
      <c r="AD44" s="869">
        <f>開催波及!$S$117/マージン!$C$11</f>
        <v>0</v>
      </c>
      <c r="AE44" s="869"/>
      <c r="AF44" s="561"/>
    </row>
    <row r="46" spans="4:39" ht="17.25" thickBot="1">
      <c r="D46" s="531"/>
      <c r="F46" s="496" t="s">
        <v>1059</v>
      </c>
      <c r="G46" s="531"/>
      <c r="H46" s="531"/>
      <c r="K46" s="531"/>
      <c r="Y46" s="531"/>
      <c r="AA46" s="496" t="s">
        <v>1059</v>
      </c>
      <c r="AB46" s="531"/>
      <c r="AC46" s="531"/>
      <c r="AF46" s="531"/>
    </row>
    <row r="47" spans="4:39" ht="16.5" customHeight="1">
      <c r="D47" s="551"/>
      <c r="E47" s="552"/>
      <c r="F47" s="552"/>
      <c r="G47" s="552"/>
      <c r="H47" s="552"/>
      <c r="I47" s="552"/>
      <c r="J47" s="552"/>
      <c r="K47" s="553"/>
      <c r="Y47" s="551"/>
      <c r="Z47" s="552"/>
      <c r="AA47" s="552"/>
      <c r="AB47" s="552"/>
      <c r="AC47" s="552"/>
      <c r="AD47" s="552"/>
      <c r="AE47" s="552"/>
      <c r="AF47" s="553"/>
    </row>
    <row r="48" spans="4:39">
      <c r="D48" s="554"/>
      <c r="E48" s="555" t="s">
        <v>1041</v>
      </c>
      <c r="F48" s="555"/>
      <c r="G48" s="555"/>
      <c r="H48" s="555"/>
      <c r="I48" s="555"/>
      <c r="J48" s="555"/>
      <c r="K48" s="556"/>
      <c r="M48" s="562"/>
      <c r="Y48" s="554"/>
      <c r="Z48" s="555" t="s">
        <v>1041</v>
      </c>
      <c r="AA48" s="555"/>
      <c r="AB48" s="555"/>
      <c r="AC48" s="555"/>
      <c r="AD48" s="555"/>
      <c r="AE48" s="555"/>
      <c r="AF48" s="556"/>
      <c r="AH48" s="562"/>
    </row>
    <row r="49" spans="1:40" ht="17.25" thickBot="1">
      <c r="D49" s="559"/>
      <c r="E49" s="560"/>
      <c r="F49" s="560"/>
      <c r="G49" s="560"/>
      <c r="H49" s="560"/>
      <c r="I49" s="869">
        <f>消費波及!$T$117/マージン!$C$11</f>
        <v>0</v>
      </c>
      <c r="J49" s="869"/>
      <c r="K49" s="561"/>
      <c r="Y49" s="559"/>
      <c r="Z49" s="560"/>
      <c r="AA49" s="560"/>
      <c r="AB49" s="560"/>
      <c r="AC49" s="560"/>
      <c r="AD49" s="869">
        <f>開催波及!$T$121/マージン!$C$11</f>
        <v>0</v>
      </c>
      <c r="AE49" s="869"/>
      <c r="AF49" s="561"/>
    </row>
    <row r="51" spans="1:40" ht="17.25" thickBot="1">
      <c r="D51" s="531"/>
      <c r="F51" s="491" t="s">
        <v>1060</v>
      </c>
      <c r="G51" s="531"/>
      <c r="H51" s="531"/>
      <c r="K51" s="531"/>
      <c r="Y51" s="531"/>
      <c r="AA51" s="491" t="s">
        <v>1060</v>
      </c>
      <c r="AB51" s="531"/>
      <c r="AC51" s="531"/>
      <c r="AF51" s="531"/>
    </row>
    <row r="52" spans="1:40" ht="16.5" customHeight="1">
      <c r="D52" s="551"/>
      <c r="E52" s="552"/>
      <c r="F52" s="552"/>
      <c r="G52" s="552"/>
      <c r="H52" s="552"/>
      <c r="I52" s="552"/>
      <c r="J52" s="552"/>
      <c r="K52" s="553"/>
      <c r="Y52" s="551"/>
      <c r="Z52" s="552"/>
      <c r="AA52" s="552"/>
      <c r="AB52" s="552"/>
      <c r="AC52" s="552"/>
      <c r="AD52" s="552"/>
      <c r="AE52" s="552"/>
      <c r="AF52" s="553"/>
    </row>
    <row r="53" spans="1:40">
      <c r="D53" s="554"/>
      <c r="E53" s="555" t="s">
        <v>1042</v>
      </c>
      <c r="F53" s="555"/>
      <c r="G53" s="555"/>
      <c r="H53" s="555"/>
      <c r="I53" s="555"/>
      <c r="J53" s="555"/>
      <c r="K53" s="556"/>
      <c r="Y53" s="554"/>
      <c r="Z53" s="555" t="s">
        <v>1042</v>
      </c>
      <c r="AA53" s="555"/>
      <c r="AB53" s="555"/>
      <c r="AC53" s="555"/>
      <c r="AD53" s="555"/>
      <c r="AE53" s="555"/>
      <c r="AF53" s="556"/>
    </row>
    <row r="54" spans="1:40" ht="17.25" thickBot="1">
      <c r="D54" s="559"/>
      <c r="E54" s="560"/>
      <c r="F54" s="560"/>
      <c r="G54" s="560"/>
      <c r="H54" s="560"/>
      <c r="I54" s="869">
        <f>消費波及!$W$113/マージン!$C$11</f>
        <v>0</v>
      </c>
      <c r="J54" s="869"/>
      <c r="K54" s="561"/>
      <c r="Y54" s="559"/>
      <c r="Z54" s="560"/>
      <c r="AA54" s="560"/>
      <c r="AB54" s="560"/>
      <c r="AC54" s="560"/>
      <c r="AD54" s="869">
        <f>開催波及!$W$113/マージン!$C$11</f>
        <v>0</v>
      </c>
      <c r="AE54" s="869"/>
      <c r="AF54" s="561"/>
    </row>
    <row r="56" spans="1:40" ht="17.25" thickBot="1">
      <c r="D56" s="531"/>
      <c r="F56" s="491" t="s">
        <v>1055</v>
      </c>
      <c r="G56" s="491"/>
      <c r="H56" s="491"/>
      <c r="Y56" s="531"/>
      <c r="AA56" s="491" t="s">
        <v>1055</v>
      </c>
      <c r="AB56" s="491"/>
      <c r="AC56" s="491"/>
    </row>
    <row r="57" spans="1:40" ht="16.5" customHeight="1">
      <c r="A57" s="492"/>
      <c r="B57" s="492"/>
      <c r="C57" s="492"/>
      <c r="D57" s="542"/>
      <c r="E57" s="543"/>
      <c r="F57" s="543"/>
      <c r="G57" s="543"/>
      <c r="H57" s="543"/>
      <c r="I57" s="543"/>
      <c r="J57" s="543"/>
      <c r="K57" s="544"/>
      <c r="L57" s="493"/>
      <c r="W57" s="492"/>
      <c r="X57" s="492"/>
      <c r="Y57" s="542"/>
      <c r="Z57" s="543"/>
      <c r="AA57" s="543"/>
      <c r="AB57" s="543"/>
      <c r="AC57" s="543"/>
      <c r="AD57" s="543"/>
      <c r="AE57" s="543"/>
      <c r="AF57" s="544"/>
      <c r="AG57" s="493"/>
    </row>
    <row r="58" spans="1:40">
      <c r="A58" s="492"/>
      <c r="B58" s="492"/>
      <c r="C58" s="492"/>
      <c r="D58" s="545"/>
      <c r="E58" s="546" t="s">
        <v>1043</v>
      </c>
      <c r="F58" s="546"/>
      <c r="G58" s="546"/>
      <c r="H58" s="546"/>
      <c r="I58" s="546"/>
      <c r="J58" s="546"/>
      <c r="K58" s="547"/>
      <c r="L58" s="493"/>
      <c r="W58" s="492"/>
      <c r="X58" s="492"/>
      <c r="Y58" s="545"/>
      <c r="Z58" s="546" t="s">
        <v>1043</v>
      </c>
      <c r="AA58" s="546"/>
      <c r="AB58" s="546"/>
      <c r="AC58" s="546"/>
      <c r="AD58" s="546"/>
      <c r="AE58" s="546"/>
      <c r="AF58" s="547"/>
      <c r="AG58" s="493"/>
    </row>
    <row r="59" spans="1:40" ht="17.25" thickBot="1">
      <c r="A59" s="492"/>
      <c r="B59" s="492"/>
      <c r="C59" s="492"/>
      <c r="D59" s="548"/>
      <c r="E59" s="549"/>
      <c r="F59" s="549"/>
      <c r="G59" s="549"/>
      <c r="H59" s="549"/>
      <c r="I59" s="870">
        <f>消費波及!$X$113/マージン!$C$11</f>
        <v>0</v>
      </c>
      <c r="J59" s="870"/>
      <c r="K59" s="550"/>
      <c r="L59" s="493"/>
      <c r="W59" s="492"/>
      <c r="X59" s="492"/>
      <c r="Y59" s="548"/>
      <c r="Z59" s="549"/>
      <c r="AA59" s="549"/>
      <c r="AB59" s="549"/>
      <c r="AC59" s="549"/>
      <c r="AD59" s="870">
        <f>開催波及!$X$113/マージン!$C$11</f>
        <v>0</v>
      </c>
      <c r="AE59" s="870"/>
      <c r="AF59" s="550"/>
      <c r="AG59" s="493"/>
    </row>
    <row r="60" spans="1:40">
      <c r="D60" s="494"/>
      <c r="E60" s="494"/>
      <c r="F60" s="494"/>
      <c r="G60" s="494"/>
      <c r="H60" s="494"/>
      <c r="I60" s="494"/>
      <c r="J60" s="494"/>
      <c r="K60" s="494"/>
      <c r="Y60" s="494"/>
      <c r="Z60" s="494"/>
      <c r="AA60" s="494"/>
      <c r="AB60" s="494"/>
      <c r="AC60" s="494"/>
      <c r="AD60" s="494"/>
      <c r="AE60" s="494"/>
      <c r="AF60" s="494"/>
    </row>
    <row r="61" spans="1:40" ht="17.25" thickBot="1">
      <c r="N61" s="531" t="s">
        <v>1061</v>
      </c>
      <c r="AI61" s="531" t="s">
        <v>1065</v>
      </c>
    </row>
    <row r="62" spans="1:40" ht="16.5" customHeight="1">
      <c r="M62" s="532"/>
      <c r="N62" s="533" t="s">
        <v>1043</v>
      </c>
      <c r="O62" s="533"/>
      <c r="P62" s="534"/>
      <c r="AH62" s="532"/>
      <c r="AI62" s="533" t="s">
        <v>1043</v>
      </c>
      <c r="AJ62" s="533"/>
      <c r="AK62" s="534"/>
    </row>
    <row r="63" spans="1:40">
      <c r="M63" s="535"/>
      <c r="N63" s="536" t="s">
        <v>1030</v>
      </c>
      <c r="O63" s="865">
        <f>マージン!$F$6</f>
        <v>2024</v>
      </c>
      <c r="P63" s="866"/>
      <c r="AH63" s="535"/>
      <c r="AI63" s="536" t="s">
        <v>1030</v>
      </c>
      <c r="AJ63" s="558">
        <f>マージン!$F$6</f>
        <v>2024</v>
      </c>
      <c r="AK63" s="537"/>
    </row>
    <row r="64" spans="1:40" ht="17.25" thickBot="1">
      <c r="M64" s="539"/>
      <c r="N64" s="868">
        <f>消費波及!$Y$113/マージン!$C$11</f>
        <v>0</v>
      </c>
      <c r="O64" s="868"/>
      <c r="P64" s="541"/>
      <c r="S64" s="563" t="s">
        <v>1044</v>
      </c>
      <c r="AH64" s="539"/>
      <c r="AI64" s="868">
        <f>開催波及!$Y$113/マージン!$C$11</f>
        <v>0</v>
      </c>
      <c r="AJ64" s="868"/>
      <c r="AK64" s="541"/>
      <c r="AN64" s="563" t="s">
        <v>1044</v>
      </c>
    </row>
    <row r="65" spans="5:42">
      <c r="S65" s="489" t="s">
        <v>1045</v>
      </c>
      <c r="AN65" s="489" t="s">
        <v>1045</v>
      </c>
    </row>
    <row r="66" spans="5:42" ht="17.25" thickBot="1">
      <c r="S66" s="489" t="s">
        <v>1046</v>
      </c>
      <c r="AN66" s="489" t="s">
        <v>1046</v>
      </c>
    </row>
    <row r="67" spans="5:42" ht="16.5" customHeight="1">
      <c r="L67" s="493"/>
      <c r="R67" s="532"/>
      <c r="S67" s="533" t="s">
        <v>1047</v>
      </c>
      <c r="T67" s="533"/>
      <c r="U67" s="534"/>
      <c r="AG67" s="493"/>
      <c r="AM67" s="532"/>
      <c r="AN67" s="533" t="s">
        <v>1047</v>
      </c>
      <c r="AO67" s="533"/>
      <c r="AP67" s="534"/>
    </row>
    <row r="68" spans="5:42">
      <c r="L68" s="493"/>
      <c r="R68" s="535"/>
      <c r="S68" s="536"/>
      <c r="T68" s="536"/>
      <c r="U68" s="537"/>
      <c r="AG68" s="493"/>
      <c r="AM68" s="535"/>
      <c r="AN68" s="536"/>
      <c r="AO68" s="536"/>
      <c r="AP68" s="537"/>
    </row>
    <row r="69" spans="5:42" ht="17.25" thickBot="1">
      <c r="L69" s="493"/>
      <c r="R69" s="539"/>
      <c r="S69" s="868">
        <f>消費波及!$AC$113/マージン!$C$11</f>
        <v>0</v>
      </c>
      <c r="T69" s="868"/>
      <c r="U69" s="541"/>
      <c r="AG69" s="493"/>
      <c r="AM69" s="539"/>
      <c r="AN69" s="868">
        <f>開催波及!$AC$117/マージン!$C$11</f>
        <v>0</v>
      </c>
      <c r="AO69" s="868"/>
      <c r="AP69" s="541"/>
    </row>
    <row r="70" spans="5:42">
      <c r="G70" s="494"/>
      <c r="H70" s="494"/>
      <c r="I70" s="494"/>
      <c r="J70" s="494"/>
      <c r="K70" s="494"/>
      <c r="AB70" s="494"/>
      <c r="AC70" s="494"/>
      <c r="AD70" s="494"/>
      <c r="AE70" s="494"/>
      <c r="AF70" s="494"/>
    </row>
    <row r="71" spans="5:42" ht="17.25" customHeight="1" thickBot="1">
      <c r="E71" s="491"/>
      <c r="F71" s="491"/>
      <c r="G71" s="491"/>
      <c r="H71" s="491"/>
      <c r="I71" s="491"/>
      <c r="J71" s="491"/>
      <c r="K71" s="491"/>
      <c r="M71" s="491"/>
      <c r="N71" s="605" t="s">
        <v>1062</v>
      </c>
      <c r="O71" s="491"/>
      <c r="P71" s="491"/>
      <c r="R71" s="491"/>
      <c r="S71" s="491"/>
      <c r="T71" s="491"/>
      <c r="U71" s="491"/>
      <c r="Z71" s="491"/>
      <c r="AA71" s="491"/>
      <c r="AB71" s="491"/>
      <c r="AC71" s="491"/>
      <c r="AD71" s="491"/>
      <c r="AE71" s="491"/>
      <c r="AF71" s="491"/>
      <c r="AH71" s="491"/>
      <c r="AI71" s="605" t="s">
        <v>1062</v>
      </c>
      <c r="AJ71" s="491"/>
      <c r="AK71" s="491"/>
      <c r="AM71" s="491"/>
      <c r="AN71" s="491"/>
      <c r="AO71" s="491"/>
      <c r="AP71" s="491"/>
    </row>
    <row r="72" spans="5:42">
      <c r="E72" s="564" t="s">
        <v>1048</v>
      </c>
      <c r="F72" s="565"/>
      <c r="G72" s="566"/>
      <c r="I72" s="564" t="s">
        <v>1049</v>
      </c>
      <c r="J72" s="565"/>
      <c r="K72" s="566"/>
      <c r="L72" s="509"/>
      <c r="M72" s="567"/>
      <c r="N72" s="568" t="s">
        <v>1050</v>
      </c>
      <c r="O72" s="568"/>
      <c r="P72" s="569"/>
      <c r="Q72" s="509"/>
      <c r="R72" s="570"/>
      <c r="S72" s="571" t="s">
        <v>1051</v>
      </c>
      <c r="T72" s="571"/>
      <c r="U72" s="572"/>
      <c r="Z72" s="564" t="s">
        <v>1048</v>
      </c>
      <c r="AA72" s="565"/>
      <c r="AB72" s="566"/>
      <c r="AD72" s="564" t="s">
        <v>1049</v>
      </c>
      <c r="AE72" s="565"/>
      <c r="AF72" s="566"/>
      <c r="AG72" s="509"/>
      <c r="AH72" s="567"/>
      <c r="AI72" s="568" t="s">
        <v>1050</v>
      </c>
      <c r="AJ72" s="568"/>
      <c r="AK72" s="569"/>
      <c r="AL72" s="509"/>
      <c r="AM72" s="570"/>
      <c r="AN72" s="571" t="s">
        <v>1051</v>
      </c>
      <c r="AO72" s="571"/>
      <c r="AP72" s="572"/>
    </row>
    <row r="73" spans="5:42">
      <c r="E73" s="573"/>
      <c r="F73" s="574"/>
      <c r="G73" s="575"/>
      <c r="I73" s="573"/>
      <c r="J73" s="574"/>
      <c r="K73" s="575"/>
      <c r="L73" s="509"/>
      <c r="M73" s="576"/>
      <c r="N73" s="577"/>
      <c r="O73" s="578"/>
      <c r="P73" s="579"/>
      <c r="Q73" s="509"/>
      <c r="R73" s="580"/>
      <c r="S73" s="581"/>
      <c r="T73" s="581"/>
      <c r="U73" s="582"/>
      <c r="Z73" s="573"/>
      <c r="AA73" s="574"/>
      <c r="AB73" s="575"/>
      <c r="AD73" s="573"/>
      <c r="AE73" s="574"/>
      <c r="AF73" s="575"/>
      <c r="AG73" s="509"/>
      <c r="AH73" s="576"/>
      <c r="AI73" s="577"/>
      <c r="AJ73" s="578"/>
      <c r="AK73" s="579"/>
      <c r="AL73" s="509"/>
      <c r="AM73" s="580"/>
      <c r="AN73" s="581"/>
      <c r="AO73" s="581"/>
      <c r="AP73" s="582"/>
    </row>
    <row r="74" spans="5:42" ht="17.25" thickBot="1">
      <c r="E74" s="863">
        <f>消費波及!$AI$113</f>
        <v>0</v>
      </c>
      <c r="F74" s="864"/>
      <c r="G74" s="583"/>
      <c r="H74" s="531"/>
      <c r="I74" s="863">
        <f>消費波及!$AH$113</f>
        <v>0</v>
      </c>
      <c r="J74" s="864"/>
      <c r="K74" s="583"/>
      <c r="L74" s="509"/>
      <c r="M74" s="584"/>
      <c r="N74" s="585" t="s">
        <v>1052</v>
      </c>
      <c r="O74" s="586" t="str">
        <f>IF(F23=0,"",S69/F23)</f>
        <v/>
      </c>
      <c r="P74" s="587"/>
      <c r="Q74" s="509"/>
      <c r="R74" s="588"/>
      <c r="S74" s="867">
        <f>消費波及!$AG$113/マージン!$C$11</f>
        <v>0</v>
      </c>
      <c r="T74" s="867"/>
      <c r="U74" s="589"/>
      <c r="Z74" s="590"/>
      <c r="AA74" s="591">
        <f>開催波及!$AI$113</f>
        <v>0</v>
      </c>
      <c r="AB74" s="583"/>
      <c r="AC74" s="531"/>
      <c r="AD74" s="590"/>
      <c r="AE74" s="591">
        <f>開催波及!$AH$113</f>
        <v>0</v>
      </c>
      <c r="AF74" s="583"/>
      <c r="AG74" s="509"/>
      <c r="AH74" s="584"/>
      <c r="AI74" s="585" t="s">
        <v>1052</v>
      </c>
      <c r="AJ74" s="586" t="str">
        <f>IF(AA23=0,"",AN69/AA23)</f>
        <v/>
      </c>
      <c r="AK74" s="587"/>
      <c r="AL74" s="509"/>
      <c r="AM74" s="588"/>
      <c r="AN74" s="867">
        <f>開催波及!$AG$117/マージン!$C$11</f>
        <v>0</v>
      </c>
      <c r="AO74" s="867"/>
      <c r="AP74" s="589"/>
    </row>
    <row r="75" spans="5:42">
      <c r="F75" s="494"/>
      <c r="G75" s="494"/>
      <c r="H75" s="494"/>
      <c r="I75" s="494"/>
      <c r="J75" s="494"/>
      <c r="K75" s="494"/>
      <c r="M75" s="494"/>
      <c r="N75" s="494"/>
      <c r="O75" s="494"/>
      <c r="P75" s="494"/>
      <c r="R75" s="494"/>
      <c r="S75" s="494"/>
      <c r="T75" s="494"/>
      <c r="U75" s="494"/>
      <c r="AA75" s="494"/>
      <c r="AB75" s="494"/>
      <c r="AC75" s="494"/>
      <c r="AD75" s="494"/>
      <c r="AE75" s="494"/>
      <c r="AF75" s="494"/>
      <c r="AH75" s="494"/>
      <c r="AI75" s="494"/>
      <c r="AJ75" s="494"/>
      <c r="AK75" s="494"/>
      <c r="AM75" s="494"/>
      <c r="AN75" s="494"/>
      <c r="AO75" s="494"/>
      <c r="AP75" s="494"/>
    </row>
  </sheetData>
  <sheetProtection sheet="1" objects="1" scenarios="1"/>
  <mergeCells count="48">
    <mergeCell ref="AN74:AO74"/>
    <mergeCell ref="AI39:AJ39"/>
    <mergeCell ref="AD44:AE44"/>
    <mergeCell ref="AD49:AE49"/>
    <mergeCell ref="AD54:AE54"/>
    <mergeCell ref="AD59:AE59"/>
    <mergeCell ref="AD39:AE39"/>
    <mergeCell ref="AN69:AO69"/>
    <mergeCell ref="AI64:AJ64"/>
    <mergeCell ref="O38:P38"/>
    <mergeCell ref="Y8:AC9"/>
    <mergeCell ref="AA10:AC10"/>
    <mergeCell ref="J17:K17"/>
    <mergeCell ref="Z28:AA28"/>
    <mergeCell ref="I33:J33"/>
    <mergeCell ref="Z16:AA16"/>
    <mergeCell ref="AI29:AJ29"/>
    <mergeCell ref="AA4:AJ5"/>
    <mergeCell ref="X6:AA6"/>
    <mergeCell ref="AD7:AF7"/>
    <mergeCell ref="F4:O5"/>
    <mergeCell ref="C6:F6"/>
    <mergeCell ref="J7:L7"/>
    <mergeCell ref="E16:F16"/>
    <mergeCell ref="AE17:AF17"/>
    <mergeCell ref="AD29:AE29"/>
    <mergeCell ref="J16:K16"/>
    <mergeCell ref="AD16:AF16"/>
    <mergeCell ref="E34:F34"/>
    <mergeCell ref="D8:F9"/>
    <mergeCell ref="E10:F10"/>
    <mergeCell ref="Z34:AA34"/>
    <mergeCell ref="AD34:AE34"/>
    <mergeCell ref="I34:J34"/>
    <mergeCell ref="I29:J29"/>
    <mergeCell ref="AD33:AE33"/>
    <mergeCell ref="E74:F74"/>
    <mergeCell ref="I74:J74"/>
    <mergeCell ref="O63:P63"/>
    <mergeCell ref="S74:T74"/>
    <mergeCell ref="N39:O39"/>
    <mergeCell ref="I44:J44"/>
    <mergeCell ref="I49:J49"/>
    <mergeCell ref="I54:J54"/>
    <mergeCell ref="I59:J59"/>
    <mergeCell ref="S69:T69"/>
    <mergeCell ref="N64:O64"/>
    <mergeCell ref="I39:J39"/>
  </mergeCells>
  <phoneticPr fontId="2"/>
  <pageMargins left="0.70866141732283472" right="0.70866141732283472" top="0.74803149606299213" bottom="0.74803149606299213" header="0.31496062992125984" footer="0.31496062992125984"/>
  <pageSetup paperSize="9" scale="65" orientation="portrait" r:id="rId1"/>
  <colBreaks count="1" manualBreakCount="1">
    <brk id="2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499984740745262"/>
    <pageSetUpPr fitToPage="1"/>
  </sheetPr>
  <dimension ref="A1:AI125"/>
  <sheetViews>
    <sheetView showGridLines="0" showRowColHeaders="0" zoomScaleNormal="100" workbookViewId="0">
      <pane xSplit="3" ySplit="5" topLeftCell="D6" activePane="bottomRight" state="frozen"/>
      <selection pane="topRight" activeCell="D1" sqref="D1"/>
      <selection pane="bottomLeft" activeCell="A7" sqref="A7"/>
      <selection pane="bottomRight" activeCell="D6" sqref="D6"/>
    </sheetView>
  </sheetViews>
  <sheetFormatPr defaultColWidth="9" defaultRowHeight="13.5"/>
  <cols>
    <col min="1" max="1" width="1.625" style="2" customWidth="1"/>
    <col min="2" max="2" width="9" style="47"/>
    <col min="3" max="3" width="24.625" style="47" customWidth="1"/>
    <col min="4" max="4" width="12.625" style="47" customWidth="1"/>
    <col min="5" max="35" width="12.625" style="2" customWidth="1"/>
    <col min="36" max="16384" width="9" style="2"/>
  </cols>
  <sheetData>
    <row r="1" spans="1:35" ht="37.5" customHeight="1">
      <c r="B1" s="45"/>
      <c r="C1" s="46"/>
      <c r="D1" s="46"/>
    </row>
    <row r="2" spans="1:35" ht="16.5" customHeight="1">
      <c r="A2" s="3"/>
      <c r="B2" s="901" t="s">
        <v>964</v>
      </c>
      <c r="C2" s="901"/>
      <c r="D2" s="903" t="s">
        <v>441</v>
      </c>
      <c r="E2" s="900" t="s">
        <v>442</v>
      </c>
      <c r="F2" s="900" t="s">
        <v>476</v>
      </c>
      <c r="G2" s="900" t="s">
        <v>443</v>
      </c>
      <c r="H2" s="900" t="s">
        <v>477</v>
      </c>
      <c r="I2" s="911" t="s">
        <v>445</v>
      </c>
      <c r="J2" s="900" t="s">
        <v>478</v>
      </c>
      <c r="K2" s="900" t="s">
        <v>1088</v>
      </c>
      <c r="L2" s="900" t="s">
        <v>70</v>
      </c>
      <c r="M2" s="904" t="s">
        <v>422</v>
      </c>
      <c r="N2" s="908" t="s">
        <v>444</v>
      </c>
      <c r="O2" s="904" t="s">
        <v>53</v>
      </c>
      <c r="P2" s="900" t="s">
        <v>53</v>
      </c>
      <c r="Q2" s="907" t="s">
        <v>45</v>
      </c>
      <c r="R2" s="904" t="s">
        <v>42</v>
      </c>
      <c r="S2" s="900" t="s">
        <v>72</v>
      </c>
      <c r="T2" s="900" t="s">
        <v>73</v>
      </c>
      <c r="U2" s="907" t="s">
        <v>74</v>
      </c>
      <c r="V2" s="907" t="s">
        <v>43</v>
      </c>
      <c r="W2" s="900" t="s">
        <v>80</v>
      </c>
      <c r="X2" s="900" t="s">
        <v>54</v>
      </c>
      <c r="Y2" s="900" t="s">
        <v>54</v>
      </c>
      <c r="Z2" s="907" t="s">
        <v>44</v>
      </c>
      <c r="AA2" s="907"/>
      <c r="AB2" s="907"/>
      <c r="AC2" s="907"/>
      <c r="AD2" s="914" t="s">
        <v>46</v>
      </c>
      <c r="AE2" s="914"/>
      <c r="AF2" s="914"/>
      <c r="AG2" s="914"/>
      <c r="AH2" s="904" t="s">
        <v>679</v>
      </c>
      <c r="AI2" s="904" t="s">
        <v>52</v>
      </c>
    </row>
    <row r="3" spans="1:35" ht="16.5" customHeight="1">
      <c r="A3" s="3"/>
      <c r="B3" s="901"/>
      <c r="C3" s="901"/>
      <c r="D3" s="901"/>
      <c r="E3" s="907"/>
      <c r="F3" s="907"/>
      <c r="G3" s="907"/>
      <c r="H3" s="907"/>
      <c r="I3" s="912"/>
      <c r="J3" s="907"/>
      <c r="K3" s="907"/>
      <c r="L3" s="907"/>
      <c r="M3" s="905"/>
      <c r="N3" s="909"/>
      <c r="O3" s="905"/>
      <c r="P3" s="900"/>
      <c r="Q3" s="907"/>
      <c r="R3" s="905"/>
      <c r="S3" s="900"/>
      <c r="T3" s="907"/>
      <c r="U3" s="907"/>
      <c r="V3" s="907"/>
      <c r="W3" s="907"/>
      <c r="X3" s="907"/>
      <c r="Y3" s="900"/>
      <c r="Z3" s="914" t="s">
        <v>41</v>
      </c>
      <c r="AA3" s="915" t="s">
        <v>53</v>
      </c>
      <c r="AB3" s="915" t="s">
        <v>54</v>
      </c>
      <c r="AC3" s="907" t="s">
        <v>75</v>
      </c>
      <c r="AD3" s="914" t="s">
        <v>41</v>
      </c>
      <c r="AE3" s="915" t="s">
        <v>53</v>
      </c>
      <c r="AF3" s="915" t="s">
        <v>54</v>
      </c>
      <c r="AG3" s="914" t="s">
        <v>75</v>
      </c>
      <c r="AH3" s="905"/>
      <c r="AI3" s="905"/>
    </row>
    <row r="4" spans="1:35">
      <c r="A4" s="3"/>
      <c r="B4" s="901"/>
      <c r="C4" s="901"/>
      <c r="D4" s="901"/>
      <c r="E4" s="907"/>
      <c r="F4" s="907"/>
      <c r="G4" s="907"/>
      <c r="H4" s="907"/>
      <c r="I4" s="913"/>
      <c r="J4" s="907"/>
      <c r="K4" s="907"/>
      <c r="L4" s="907"/>
      <c r="M4" s="87" t="s">
        <v>71</v>
      </c>
      <c r="N4" s="910"/>
      <c r="O4" s="906"/>
      <c r="P4" s="87" t="s">
        <v>71</v>
      </c>
      <c r="Q4" s="907"/>
      <c r="R4" s="906"/>
      <c r="S4" s="900"/>
      <c r="T4" s="907"/>
      <c r="U4" s="907"/>
      <c r="V4" s="907"/>
      <c r="W4" s="907"/>
      <c r="X4" s="907"/>
      <c r="Y4" s="87" t="s">
        <v>71</v>
      </c>
      <c r="Z4" s="914"/>
      <c r="AA4" s="915"/>
      <c r="AB4" s="915"/>
      <c r="AC4" s="907"/>
      <c r="AD4" s="914"/>
      <c r="AE4" s="915"/>
      <c r="AF4" s="915"/>
      <c r="AG4" s="914"/>
      <c r="AH4" s="906"/>
      <c r="AI4" s="906"/>
    </row>
    <row r="5" spans="1:35">
      <c r="A5" s="3"/>
      <c r="B5" s="902"/>
      <c r="C5" s="902"/>
      <c r="D5" s="456">
        <f>マージン!$F$6</f>
        <v>2024</v>
      </c>
      <c r="E5" s="456">
        <f>マージン!$F$6</f>
        <v>2024</v>
      </c>
      <c r="F5" s="456">
        <f>マージン!$F$6</f>
        <v>2024</v>
      </c>
      <c r="G5" s="456">
        <f>マージン!$F$6</f>
        <v>2024</v>
      </c>
      <c r="H5" s="456">
        <f>マージン!$F$6</f>
        <v>2024</v>
      </c>
      <c r="I5" s="456">
        <v>2015</v>
      </c>
      <c r="J5" s="456">
        <f>マージン!$F$6</f>
        <v>2024</v>
      </c>
      <c r="K5" s="456">
        <f>マージン!$F$6</f>
        <v>2024</v>
      </c>
      <c r="L5" s="88"/>
      <c r="M5" s="456">
        <v>2015</v>
      </c>
      <c r="N5" s="456">
        <v>2015</v>
      </c>
      <c r="O5" s="456">
        <v>2015</v>
      </c>
      <c r="P5" s="456">
        <f>マージン!$F$6</f>
        <v>2024</v>
      </c>
      <c r="Q5" s="40"/>
      <c r="R5" s="456">
        <v>2015</v>
      </c>
      <c r="S5" s="56"/>
      <c r="T5" s="56"/>
      <c r="U5" s="89"/>
      <c r="V5" s="456">
        <v>2015</v>
      </c>
      <c r="W5" s="456">
        <v>2015</v>
      </c>
      <c r="X5" s="456">
        <v>2015</v>
      </c>
      <c r="Y5" s="456">
        <f>マージン!$F$6</f>
        <v>2024</v>
      </c>
      <c r="Z5" s="456">
        <f>マージン!$F$6</f>
        <v>2024</v>
      </c>
      <c r="AA5" s="456">
        <f>マージン!$F$6</f>
        <v>2024</v>
      </c>
      <c r="AB5" s="456">
        <f>マージン!$F$6</f>
        <v>2024</v>
      </c>
      <c r="AC5" s="456">
        <f>マージン!$F$6</f>
        <v>2024</v>
      </c>
      <c r="AD5" s="456">
        <f>マージン!$F$6</f>
        <v>2024</v>
      </c>
      <c r="AE5" s="456">
        <f>マージン!$F$6</f>
        <v>2024</v>
      </c>
      <c r="AF5" s="456">
        <f>マージン!$F$6</f>
        <v>2024</v>
      </c>
      <c r="AG5" s="456">
        <f>マージン!$F$6</f>
        <v>2024</v>
      </c>
      <c r="AH5" s="120"/>
      <c r="AI5" s="120"/>
    </row>
    <row r="6" spans="1:35">
      <c r="A6" s="3"/>
      <c r="B6" s="37">
        <v>11</v>
      </c>
      <c r="C6" s="53" t="s">
        <v>689</v>
      </c>
      <c r="D6" s="144">
        <f>SUMIF(入力消費!$R$49:$R$153,B6,入力消費!$L$49:$L$153)</f>
        <v>0</v>
      </c>
      <c r="E6" s="144">
        <f>SUMIF(入力消費!$R$49:$R$153,B6,入力消費!$P$49:$P$153)</f>
        <v>0</v>
      </c>
      <c r="F6" s="144">
        <f>D6-E6</f>
        <v>0</v>
      </c>
      <c r="G6" s="18">
        <f t="array" ref="G6:G112">MMULT(マージン!P6:DR112,E6:E112)</f>
        <v>0</v>
      </c>
      <c r="H6" s="18">
        <f t="array" ref="H6:H112">MMULT(マージン!DS6:HU112,F6:F112)</f>
        <v>0</v>
      </c>
      <c r="I6" s="10">
        <f>係数!D6</f>
        <v>0.20784579383421919</v>
      </c>
      <c r="J6" s="163"/>
      <c r="K6" s="18">
        <f>G6+J6</f>
        <v>0</v>
      </c>
      <c r="L6" s="10">
        <f>マージン!M6</f>
        <v>1.0101726963510551</v>
      </c>
      <c r="M6" s="17">
        <f t="shared" ref="M6:M37" si="0">K6/L6</f>
        <v>0</v>
      </c>
      <c r="N6" s="144">
        <f t="array" ref="N6:N112">MMULT(係数!J6:DL112,M6:M112)</f>
        <v>0</v>
      </c>
      <c r="O6" s="17">
        <f>N6-M6</f>
        <v>0</v>
      </c>
      <c r="P6" s="17">
        <f t="shared" ref="P6:P37" si="1">O6*L6</f>
        <v>0</v>
      </c>
      <c r="Q6" s="10">
        <f>係数!E6+係数!F6</f>
        <v>0.38013597391062592</v>
      </c>
      <c r="R6" s="17">
        <f>N6*Q6</f>
        <v>0</v>
      </c>
      <c r="S6" s="48"/>
      <c r="T6" s="49"/>
      <c r="U6" s="10">
        <f>係数!G6</f>
        <v>9.3013907178468528E-3</v>
      </c>
      <c r="V6" s="17">
        <f t="shared" ref="V6:V37" si="2">U6*$T$117</f>
        <v>0</v>
      </c>
      <c r="W6" s="17">
        <f t="shared" ref="W6:W37" si="3">V6*I6</f>
        <v>0</v>
      </c>
      <c r="X6" s="17">
        <f t="array" ref="X6:X112">MMULT(係数!J6:DL112,W6:W112)</f>
        <v>0</v>
      </c>
      <c r="Y6" s="17">
        <f t="shared" ref="Y6:Y37" si="4">X6*L6</f>
        <v>0</v>
      </c>
      <c r="Z6" s="18">
        <f t="shared" ref="Z6:Z37" si="5">K6</f>
        <v>0</v>
      </c>
      <c r="AA6" s="17">
        <f t="shared" ref="AA6:AA37" si="6">P6</f>
        <v>0</v>
      </c>
      <c r="AB6" s="17">
        <f>Y6</f>
        <v>0</v>
      </c>
      <c r="AC6" s="17">
        <f>SUM(Z6:AB6)</f>
        <v>0</v>
      </c>
      <c r="AD6" s="18">
        <f>Z6*(1-マージン!$N6)</f>
        <v>0</v>
      </c>
      <c r="AE6" s="17">
        <f>AA6*(1-マージン!$N6)</f>
        <v>0</v>
      </c>
      <c r="AF6" s="17">
        <f>AB6*(1-マージン!$N6)</f>
        <v>0</v>
      </c>
      <c r="AG6" s="17">
        <f>SUM(AD6:AF6)</f>
        <v>0</v>
      </c>
      <c r="AH6" s="122">
        <f>(N6+X6)*係数!H6/1000000</f>
        <v>0</v>
      </c>
      <c r="AI6" s="121">
        <f>(N6+X6)*係数!I6/1000000</f>
        <v>0</v>
      </c>
    </row>
    <row r="7" spans="1:35">
      <c r="A7" s="3"/>
      <c r="B7" s="37">
        <v>12</v>
      </c>
      <c r="C7" s="53" t="s">
        <v>690</v>
      </c>
      <c r="D7" s="144">
        <f>SUMIF(入力消費!$R$49:$R$153,B7,入力消費!$L$49:$L$153)</f>
        <v>0</v>
      </c>
      <c r="E7" s="18">
        <f>SUMIF(入力消費!$R$49:$R$153,B7,入力消費!$P$49:$P$153)</f>
        <v>0</v>
      </c>
      <c r="F7" s="18">
        <f t="shared" ref="F7:F70" si="7">D7-E7</f>
        <v>0</v>
      </c>
      <c r="G7" s="18">
        <v>0</v>
      </c>
      <c r="H7" s="18">
        <v>0</v>
      </c>
      <c r="I7" s="10">
        <f>係数!D7</f>
        <v>0.13915363743023856</v>
      </c>
      <c r="J7" s="163"/>
      <c r="K7" s="18">
        <f t="shared" ref="K7:K70" si="8">G7+J7</f>
        <v>0</v>
      </c>
      <c r="L7" s="10">
        <f>マージン!M7</f>
        <v>0.978145692990946</v>
      </c>
      <c r="M7" s="17">
        <f t="shared" si="0"/>
        <v>0</v>
      </c>
      <c r="N7" s="144">
        <v>0</v>
      </c>
      <c r="O7" s="17">
        <f t="shared" ref="O7:O70" si="9">N7-M7</f>
        <v>0</v>
      </c>
      <c r="P7" s="17">
        <f t="shared" si="1"/>
        <v>0</v>
      </c>
      <c r="Q7" s="10">
        <f>係数!E7+係数!F7</f>
        <v>0.1357676188092207</v>
      </c>
      <c r="R7" s="17">
        <f t="shared" ref="R7:R70" si="10">N7*Q7</f>
        <v>0</v>
      </c>
      <c r="S7" s="4"/>
      <c r="T7" s="3"/>
      <c r="U7" s="10">
        <f>係数!G7</f>
        <v>7.8831062867913432E-4</v>
      </c>
      <c r="V7" s="17">
        <f t="shared" si="2"/>
        <v>0</v>
      </c>
      <c r="W7" s="17">
        <f t="shared" si="3"/>
        <v>0</v>
      </c>
      <c r="X7" s="17">
        <v>0</v>
      </c>
      <c r="Y7" s="17">
        <f t="shared" si="4"/>
        <v>0</v>
      </c>
      <c r="Z7" s="18">
        <f t="shared" si="5"/>
        <v>0</v>
      </c>
      <c r="AA7" s="17">
        <f t="shared" si="6"/>
        <v>0</v>
      </c>
      <c r="AB7" s="17">
        <f t="shared" ref="AB7:AB70" si="11">Y7</f>
        <v>0</v>
      </c>
      <c r="AC7" s="17">
        <f t="shared" ref="AC7:AC69" si="12">SUM(Z7:AB7)</f>
        <v>0</v>
      </c>
      <c r="AD7" s="18">
        <f>Z7*(1-マージン!$N7)</f>
        <v>0</v>
      </c>
      <c r="AE7" s="17">
        <f>AA7*(1-マージン!$N7)</f>
        <v>0</v>
      </c>
      <c r="AF7" s="17">
        <f>AB7*(1-マージン!$N7)</f>
        <v>0</v>
      </c>
      <c r="AG7" s="17">
        <f t="shared" ref="AG7:AG70" si="13">SUM(AD7:AF7)</f>
        <v>0</v>
      </c>
      <c r="AH7" s="122">
        <f>(N7+X7)*係数!H7/1000000</f>
        <v>0</v>
      </c>
      <c r="AI7" s="121">
        <f>(N7+X7)*係数!I7/1000000</f>
        <v>0</v>
      </c>
    </row>
    <row r="8" spans="1:35">
      <c r="A8" s="3"/>
      <c r="B8" s="37">
        <v>13</v>
      </c>
      <c r="C8" s="53" t="s">
        <v>691</v>
      </c>
      <c r="D8" s="144">
        <f>SUMIF(入力消費!$R$49:$R$153,B8,入力消費!$L$49:$L$153)</f>
        <v>0</v>
      </c>
      <c r="E8" s="18">
        <f>SUMIF(入力消費!$R$49:$R$153,B8,入力消費!$P$49:$P$153)</f>
        <v>0</v>
      </c>
      <c r="F8" s="18">
        <f t="shared" si="7"/>
        <v>0</v>
      </c>
      <c r="G8" s="18">
        <v>0</v>
      </c>
      <c r="H8" s="18">
        <v>0</v>
      </c>
      <c r="I8" s="10">
        <f>係数!D8</f>
        <v>0.92395582372349983</v>
      </c>
      <c r="J8" s="163"/>
      <c r="K8" s="18">
        <f t="shared" si="8"/>
        <v>0</v>
      </c>
      <c r="L8" s="10">
        <f>マージン!M8</f>
        <v>1.0211988526532143</v>
      </c>
      <c r="M8" s="17">
        <f t="shared" si="0"/>
        <v>0</v>
      </c>
      <c r="N8" s="144">
        <v>0</v>
      </c>
      <c r="O8" s="17">
        <f t="shared" si="9"/>
        <v>0</v>
      </c>
      <c r="P8" s="17">
        <f t="shared" si="1"/>
        <v>0</v>
      </c>
      <c r="Q8" s="10">
        <f>係数!E8+係数!F8</f>
        <v>0.55385566744771497</v>
      </c>
      <c r="R8" s="17">
        <f t="shared" si="10"/>
        <v>0</v>
      </c>
      <c r="S8" s="4"/>
      <c r="T8" s="3"/>
      <c r="U8" s="10">
        <f>係数!G8</f>
        <v>1.5984411586738069E-3</v>
      </c>
      <c r="V8" s="17">
        <f t="shared" si="2"/>
        <v>0</v>
      </c>
      <c r="W8" s="17">
        <f t="shared" si="3"/>
        <v>0</v>
      </c>
      <c r="X8" s="17">
        <v>0</v>
      </c>
      <c r="Y8" s="17">
        <f t="shared" si="4"/>
        <v>0</v>
      </c>
      <c r="Z8" s="18">
        <f t="shared" si="5"/>
        <v>0</v>
      </c>
      <c r="AA8" s="17">
        <f t="shared" si="6"/>
        <v>0</v>
      </c>
      <c r="AB8" s="17">
        <f t="shared" si="11"/>
        <v>0</v>
      </c>
      <c r="AC8" s="17">
        <f t="shared" si="12"/>
        <v>0</v>
      </c>
      <c r="AD8" s="18">
        <f>Z8*(1-マージン!$N8)</f>
        <v>0</v>
      </c>
      <c r="AE8" s="17">
        <f>AA8*(1-マージン!$N8)</f>
        <v>0</v>
      </c>
      <c r="AF8" s="17">
        <f>AB8*(1-マージン!$N8)</f>
        <v>0</v>
      </c>
      <c r="AG8" s="17">
        <f t="shared" si="13"/>
        <v>0</v>
      </c>
      <c r="AH8" s="122">
        <f>(N8+X8)*係数!H8/1000000</f>
        <v>0</v>
      </c>
      <c r="AI8" s="121">
        <f>(N8+X8)*係数!I8/1000000</f>
        <v>0</v>
      </c>
    </row>
    <row r="9" spans="1:35">
      <c r="A9" s="3"/>
      <c r="B9" s="37">
        <v>15</v>
      </c>
      <c r="C9" s="54" t="s">
        <v>692</v>
      </c>
      <c r="D9" s="52">
        <f>SUMIF(入力消費!$R$49:$R$153,B9,入力消費!$L$49:$L$153)</f>
        <v>0</v>
      </c>
      <c r="E9" s="18">
        <f>SUMIF(入力消費!$R$49:$R$153,B9,入力消費!$P$49:$P$153)</f>
        <v>0</v>
      </c>
      <c r="F9" s="18">
        <f t="shared" si="7"/>
        <v>0</v>
      </c>
      <c r="G9" s="18">
        <v>0</v>
      </c>
      <c r="H9" s="18">
        <v>0</v>
      </c>
      <c r="I9" s="10">
        <f>係数!D9</f>
        <v>0.12320699458214301</v>
      </c>
      <c r="J9" s="163"/>
      <c r="K9" s="18">
        <f t="shared" si="8"/>
        <v>0</v>
      </c>
      <c r="L9" s="10">
        <f>マージン!M9</f>
        <v>0.98930155186745561</v>
      </c>
      <c r="M9" s="17">
        <f t="shared" si="0"/>
        <v>0</v>
      </c>
      <c r="N9" s="52">
        <v>0</v>
      </c>
      <c r="O9" s="17">
        <f t="shared" si="9"/>
        <v>0</v>
      </c>
      <c r="P9" s="17">
        <f t="shared" si="1"/>
        <v>0</v>
      </c>
      <c r="Q9" s="10">
        <f>係数!E9+係数!F9</f>
        <v>0.50899856537007948</v>
      </c>
      <c r="R9" s="17">
        <f t="shared" si="10"/>
        <v>0</v>
      </c>
      <c r="S9" s="4"/>
      <c r="T9" s="3"/>
      <c r="U9" s="10">
        <f>係数!G9</f>
        <v>5.7072542457466829E-4</v>
      </c>
      <c r="V9" s="17">
        <f t="shared" si="2"/>
        <v>0</v>
      </c>
      <c r="W9" s="17">
        <f t="shared" si="3"/>
        <v>0</v>
      </c>
      <c r="X9" s="17">
        <v>0</v>
      </c>
      <c r="Y9" s="17">
        <f t="shared" si="4"/>
        <v>0</v>
      </c>
      <c r="Z9" s="18">
        <f t="shared" si="5"/>
        <v>0</v>
      </c>
      <c r="AA9" s="17">
        <f t="shared" si="6"/>
        <v>0</v>
      </c>
      <c r="AB9" s="17">
        <f t="shared" si="11"/>
        <v>0</v>
      </c>
      <c r="AC9" s="17">
        <f t="shared" si="12"/>
        <v>0</v>
      </c>
      <c r="AD9" s="18">
        <f>Z9*(1-マージン!$N9)</f>
        <v>0</v>
      </c>
      <c r="AE9" s="17">
        <f>AA9*(1-マージン!$N9)</f>
        <v>0</v>
      </c>
      <c r="AF9" s="17">
        <f>AB9*(1-マージン!$N9)</f>
        <v>0</v>
      </c>
      <c r="AG9" s="17">
        <f t="shared" si="13"/>
        <v>0</v>
      </c>
      <c r="AH9" s="122">
        <f>(N9+X9)*係数!H9/1000000</f>
        <v>0</v>
      </c>
      <c r="AI9" s="121">
        <f>(N9+X9)*係数!I9/1000000</f>
        <v>0</v>
      </c>
    </row>
    <row r="10" spans="1:35">
      <c r="A10" s="3"/>
      <c r="B10" s="37">
        <v>17</v>
      </c>
      <c r="C10" s="54" t="s">
        <v>693</v>
      </c>
      <c r="D10" s="52">
        <f>SUMIF(入力消費!$R$49:$R$153,B10,入力消費!$L$49:$L$153)</f>
        <v>0</v>
      </c>
      <c r="E10" s="18">
        <f>SUMIF(入力消費!$R$49:$R$153,B10,入力消費!$P$49:$P$153)</f>
        <v>0</v>
      </c>
      <c r="F10" s="18">
        <f t="shared" si="7"/>
        <v>0</v>
      </c>
      <c r="G10" s="18">
        <v>0</v>
      </c>
      <c r="H10" s="18">
        <v>0</v>
      </c>
      <c r="I10" s="10">
        <f>係数!D10</f>
        <v>7.7524852073075357E-3</v>
      </c>
      <c r="J10" s="163"/>
      <c r="K10" s="18">
        <f t="shared" si="8"/>
        <v>0</v>
      </c>
      <c r="L10" s="10">
        <f>マージン!M10</f>
        <v>1.0595125522431865</v>
      </c>
      <c r="M10" s="17">
        <f t="shared" si="0"/>
        <v>0</v>
      </c>
      <c r="N10" s="52">
        <v>0</v>
      </c>
      <c r="O10" s="17">
        <f t="shared" si="9"/>
        <v>0</v>
      </c>
      <c r="P10" s="17">
        <f t="shared" si="1"/>
        <v>0</v>
      </c>
      <c r="Q10" s="10">
        <f>係数!E10+係数!F10</f>
        <v>0.20376245707389912</v>
      </c>
      <c r="R10" s="17">
        <f t="shared" si="10"/>
        <v>0</v>
      </c>
      <c r="S10" s="4"/>
      <c r="T10" s="3"/>
      <c r="U10" s="10">
        <f>係数!G10</f>
        <v>9.5267298600370555E-4</v>
      </c>
      <c r="V10" s="17">
        <f t="shared" si="2"/>
        <v>0</v>
      </c>
      <c r="W10" s="17">
        <f t="shared" si="3"/>
        <v>0</v>
      </c>
      <c r="X10" s="17">
        <v>0</v>
      </c>
      <c r="Y10" s="17">
        <f t="shared" si="4"/>
        <v>0</v>
      </c>
      <c r="Z10" s="18">
        <f t="shared" si="5"/>
        <v>0</v>
      </c>
      <c r="AA10" s="17">
        <f t="shared" si="6"/>
        <v>0</v>
      </c>
      <c r="AB10" s="17">
        <f t="shared" si="11"/>
        <v>0</v>
      </c>
      <c r="AC10" s="17">
        <f t="shared" si="12"/>
        <v>0</v>
      </c>
      <c r="AD10" s="18">
        <f>Z10*(1-マージン!$N10)</f>
        <v>0</v>
      </c>
      <c r="AE10" s="17">
        <f>AA10*(1-マージン!$N10)</f>
        <v>0</v>
      </c>
      <c r="AF10" s="17">
        <f>AB10*(1-マージン!$N10)</f>
        <v>0</v>
      </c>
      <c r="AG10" s="17">
        <f t="shared" si="13"/>
        <v>0</v>
      </c>
      <c r="AH10" s="122">
        <f>(N10+X10)*係数!H10/1000000</f>
        <v>0</v>
      </c>
      <c r="AI10" s="121">
        <f>(N10+X10)*係数!I10/1000000</f>
        <v>0</v>
      </c>
    </row>
    <row r="11" spans="1:35">
      <c r="A11" s="3"/>
      <c r="B11" s="37">
        <v>61</v>
      </c>
      <c r="C11" s="54" t="s">
        <v>694</v>
      </c>
      <c r="D11" s="52">
        <f>SUMIF(入力消費!$R$49:$R$153,B11,入力消費!$L$49:$L$153)</f>
        <v>0</v>
      </c>
      <c r="E11" s="18">
        <f>SUMIF(入力消費!$R$49:$R$153,B11,入力消費!$P$49:$P$153)</f>
        <v>0</v>
      </c>
      <c r="F11" s="18">
        <f t="shared" si="7"/>
        <v>0</v>
      </c>
      <c r="G11" s="18">
        <v>0</v>
      </c>
      <c r="H11" s="18">
        <v>0</v>
      </c>
      <c r="I11" s="10">
        <f>係数!D11</f>
        <v>0</v>
      </c>
      <c r="J11" s="163"/>
      <c r="K11" s="18">
        <f t="shared" si="8"/>
        <v>0</v>
      </c>
      <c r="L11" s="10">
        <f>マージン!M11</f>
        <v>0.72749792322593165</v>
      </c>
      <c r="M11" s="17">
        <f t="shared" si="0"/>
        <v>0</v>
      </c>
      <c r="N11" s="52">
        <v>0</v>
      </c>
      <c r="O11" s="17">
        <f t="shared" si="9"/>
        <v>0</v>
      </c>
      <c r="P11" s="17">
        <f t="shared" si="1"/>
        <v>0</v>
      </c>
      <c r="Q11" s="10">
        <f>係数!E11+係数!F11</f>
        <v>0.28201428571428577</v>
      </c>
      <c r="R11" s="17">
        <f t="shared" si="10"/>
        <v>0</v>
      </c>
      <c r="S11" s="4"/>
      <c r="T11" s="3"/>
      <c r="U11" s="10">
        <f>係数!G11</f>
        <v>2.469975451108595E-8</v>
      </c>
      <c r="V11" s="17">
        <f t="shared" si="2"/>
        <v>0</v>
      </c>
      <c r="W11" s="17">
        <f t="shared" si="3"/>
        <v>0</v>
      </c>
      <c r="X11" s="17">
        <v>0</v>
      </c>
      <c r="Y11" s="17">
        <f t="shared" si="4"/>
        <v>0</v>
      </c>
      <c r="Z11" s="18">
        <f t="shared" si="5"/>
        <v>0</v>
      </c>
      <c r="AA11" s="17">
        <f t="shared" si="6"/>
        <v>0</v>
      </c>
      <c r="AB11" s="17">
        <f t="shared" si="11"/>
        <v>0</v>
      </c>
      <c r="AC11" s="17">
        <f t="shared" si="12"/>
        <v>0</v>
      </c>
      <c r="AD11" s="18">
        <f>Z11*(1-マージン!$N11)</f>
        <v>0</v>
      </c>
      <c r="AE11" s="17">
        <f>AA11*(1-マージン!$N11)</f>
        <v>0</v>
      </c>
      <c r="AF11" s="17">
        <f>AB11*(1-マージン!$N11)</f>
        <v>0</v>
      </c>
      <c r="AG11" s="17">
        <f t="shared" si="13"/>
        <v>0</v>
      </c>
      <c r="AH11" s="122">
        <f>(N11+X11)*係数!H11/1000000</f>
        <v>0</v>
      </c>
      <c r="AI11" s="121">
        <f>(N11+X11)*係数!I11/1000000</f>
        <v>0</v>
      </c>
    </row>
    <row r="12" spans="1:35">
      <c r="A12" s="3"/>
      <c r="B12" s="37">
        <v>62</v>
      </c>
      <c r="C12" s="54" t="s">
        <v>695</v>
      </c>
      <c r="D12" s="52">
        <f>SUMIF(入力消費!$R$49:$R$153,B12,入力消費!$L$49:$L$153)</f>
        <v>0</v>
      </c>
      <c r="E12" s="18">
        <f>SUMIF(入力消費!$R$49:$R$153,B12,入力消費!$P$49:$P$153)</f>
        <v>0</v>
      </c>
      <c r="F12" s="18">
        <f t="shared" si="7"/>
        <v>0</v>
      </c>
      <c r="G12" s="18">
        <v>0</v>
      </c>
      <c r="H12" s="18">
        <v>0</v>
      </c>
      <c r="I12" s="10">
        <f>係数!D12</f>
        <v>0.14470502565080734</v>
      </c>
      <c r="J12" s="163"/>
      <c r="K12" s="18">
        <f t="shared" si="8"/>
        <v>0</v>
      </c>
      <c r="L12" s="10">
        <f>マージン!M12</f>
        <v>1.052872863658173</v>
      </c>
      <c r="M12" s="17">
        <f t="shared" si="0"/>
        <v>0</v>
      </c>
      <c r="N12" s="52">
        <v>0</v>
      </c>
      <c r="O12" s="17">
        <f t="shared" si="9"/>
        <v>0</v>
      </c>
      <c r="P12" s="17">
        <f t="shared" si="1"/>
        <v>0</v>
      </c>
      <c r="Q12" s="10">
        <f>係数!E12+係数!F12</f>
        <v>0.26810282460038931</v>
      </c>
      <c r="R12" s="17">
        <f t="shared" si="10"/>
        <v>0</v>
      </c>
      <c r="S12" s="4"/>
      <c r="T12" s="3"/>
      <c r="U12" s="10">
        <f>係数!G12</f>
        <v>1.1457461882764812E-7</v>
      </c>
      <c r="V12" s="17">
        <f t="shared" si="2"/>
        <v>0</v>
      </c>
      <c r="W12" s="17">
        <f t="shared" si="3"/>
        <v>0</v>
      </c>
      <c r="X12" s="17">
        <v>0</v>
      </c>
      <c r="Y12" s="17">
        <f t="shared" si="4"/>
        <v>0</v>
      </c>
      <c r="Z12" s="18">
        <f t="shared" si="5"/>
        <v>0</v>
      </c>
      <c r="AA12" s="17">
        <f t="shared" si="6"/>
        <v>0</v>
      </c>
      <c r="AB12" s="17">
        <f t="shared" si="11"/>
        <v>0</v>
      </c>
      <c r="AC12" s="17">
        <f t="shared" si="12"/>
        <v>0</v>
      </c>
      <c r="AD12" s="18">
        <f>Z12*(1-マージン!$N12)</f>
        <v>0</v>
      </c>
      <c r="AE12" s="17">
        <f>AA12*(1-マージン!$N12)</f>
        <v>0</v>
      </c>
      <c r="AF12" s="17">
        <f>AB12*(1-マージン!$N12)</f>
        <v>0</v>
      </c>
      <c r="AG12" s="17">
        <f t="shared" si="13"/>
        <v>0</v>
      </c>
      <c r="AH12" s="122">
        <f>(N12+X12)*係数!H12/1000000</f>
        <v>0</v>
      </c>
      <c r="AI12" s="121">
        <f>(N12+X12)*係数!I12/1000000</f>
        <v>0</v>
      </c>
    </row>
    <row r="13" spans="1:35">
      <c r="A13" s="3"/>
      <c r="B13" s="37">
        <v>111</v>
      </c>
      <c r="C13" s="54" t="s">
        <v>696</v>
      </c>
      <c r="D13" s="52">
        <f>SUMIF(入力消費!$R$49:$R$153,B13,入力消費!$L$49:$L$153)</f>
        <v>0</v>
      </c>
      <c r="E13" s="18">
        <f>SUMIF(入力消費!$R$49:$R$153,B13,入力消費!$P$49:$P$153)</f>
        <v>0</v>
      </c>
      <c r="F13" s="18">
        <f t="shared" si="7"/>
        <v>0</v>
      </c>
      <c r="G13" s="18">
        <v>0</v>
      </c>
      <c r="H13" s="18">
        <v>0</v>
      </c>
      <c r="I13" s="10">
        <f>係数!D13</f>
        <v>0.16155246163895098</v>
      </c>
      <c r="J13" s="163"/>
      <c r="K13" s="18">
        <f t="shared" si="8"/>
        <v>0</v>
      </c>
      <c r="L13" s="10">
        <f>マージン!M13</f>
        <v>1.0084843754513064</v>
      </c>
      <c r="M13" s="17">
        <f t="shared" si="0"/>
        <v>0</v>
      </c>
      <c r="N13" s="52">
        <v>0</v>
      </c>
      <c r="O13" s="17">
        <f t="shared" si="9"/>
        <v>0</v>
      </c>
      <c r="P13" s="17">
        <f t="shared" si="1"/>
        <v>0</v>
      </c>
      <c r="Q13" s="10">
        <f>係数!E13+係数!F13</f>
        <v>0.26324323143109113</v>
      </c>
      <c r="R13" s="17">
        <f t="shared" si="10"/>
        <v>0</v>
      </c>
      <c r="S13" s="4"/>
      <c r="T13" s="3"/>
      <c r="U13" s="10">
        <f>係数!G13</f>
        <v>6.7059915657387836E-2</v>
      </c>
      <c r="V13" s="17">
        <f t="shared" si="2"/>
        <v>0</v>
      </c>
      <c r="W13" s="17">
        <f t="shared" si="3"/>
        <v>0</v>
      </c>
      <c r="X13" s="17">
        <v>0</v>
      </c>
      <c r="Y13" s="17">
        <f t="shared" si="4"/>
        <v>0</v>
      </c>
      <c r="Z13" s="18">
        <f t="shared" si="5"/>
        <v>0</v>
      </c>
      <c r="AA13" s="17">
        <f t="shared" si="6"/>
        <v>0</v>
      </c>
      <c r="AB13" s="17">
        <f t="shared" si="11"/>
        <v>0</v>
      </c>
      <c r="AC13" s="17">
        <f t="shared" si="12"/>
        <v>0</v>
      </c>
      <c r="AD13" s="18">
        <f>Z13*(1-マージン!$N13)</f>
        <v>0</v>
      </c>
      <c r="AE13" s="17">
        <f>AA13*(1-マージン!$N13)</f>
        <v>0</v>
      </c>
      <c r="AF13" s="17">
        <f>AB13*(1-マージン!$N13)</f>
        <v>0</v>
      </c>
      <c r="AG13" s="17">
        <f t="shared" si="13"/>
        <v>0</v>
      </c>
      <c r="AH13" s="122">
        <f>(N13+X13)*係数!H13/1000000</f>
        <v>0</v>
      </c>
      <c r="AI13" s="121">
        <f>(N13+X13)*係数!I13/1000000</f>
        <v>0</v>
      </c>
    </row>
    <row r="14" spans="1:35">
      <c r="A14" s="3"/>
      <c r="B14" s="37">
        <v>112</v>
      </c>
      <c r="C14" s="54" t="s">
        <v>697</v>
      </c>
      <c r="D14" s="52">
        <f>SUMIF(入力消費!$R$49:$R$153,B14,入力消費!$L$49:$L$153)</f>
        <v>0</v>
      </c>
      <c r="E14" s="18">
        <f>SUMIF(入力消費!$R$49:$R$153,B14,入力消費!$P$49:$P$153)</f>
        <v>0</v>
      </c>
      <c r="F14" s="18">
        <f t="shared" si="7"/>
        <v>0</v>
      </c>
      <c r="G14" s="18">
        <v>0</v>
      </c>
      <c r="H14" s="18">
        <v>0</v>
      </c>
      <c r="I14" s="10">
        <f>係数!D14</f>
        <v>8.8432949014278672E-2</v>
      </c>
      <c r="J14" s="163"/>
      <c r="K14" s="18">
        <f t="shared" si="8"/>
        <v>0</v>
      </c>
      <c r="L14" s="10">
        <f>マージン!M14</f>
        <v>0.97318317345916849</v>
      </c>
      <c r="M14" s="17">
        <f t="shared" si="0"/>
        <v>0</v>
      </c>
      <c r="N14" s="52">
        <v>0</v>
      </c>
      <c r="O14" s="17">
        <f t="shared" si="9"/>
        <v>0</v>
      </c>
      <c r="P14" s="17">
        <f t="shared" si="1"/>
        <v>0</v>
      </c>
      <c r="Q14" s="10">
        <f>係数!E14+係数!F14</f>
        <v>0.2996998703392616</v>
      </c>
      <c r="R14" s="17">
        <f t="shared" si="10"/>
        <v>0</v>
      </c>
      <c r="S14" s="4"/>
      <c r="T14" s="3"/>
      <c r="U14" s="10">
        <f>係数!G14</f>
        <v>1.4185589034790658E-2</v>
      </c>
      <c r="V14" s="17">
        <f t="shared" si="2"/>
        <v>0</v>
      </c>
      <c r="W14" s="17">
        <f t="shared" si="3"/>
        <v>0</v>
      </c>
      <c r="X14" s="17">
        <v>0</v>
      </c>
      <c r="Y14" s="17">
        <f t="shared" si="4"/>
        <v>0</v>
      </c>
      <c r="Z14" s="18">
        <f t="shared" si="5"/>
        <v>0</v>
      </c>
      <c r="AA14" s="17">
        <f t="shared" si="6"/>
        <v>0</v>
      </c>
      <c r="AB14" s="17">
        <f t="shared" si="11"/>
        <v>0</v>
      </c>
      <c r="AC14" s="17">
        <f t="shared" si="12"/>
        <v>0</v>
      </c>
      <c r="AD14" s="18">
        <f>Z14*(1-マージン!$N14)</f>
        <v>0</v>
      </c>
      <c r="AE14" s="17">
        <f>AA14*(1-マージン!$N14)</f>
        <v>0</v>
      </c>
      <c r="AF14" s="17">
        <f>AB14*(1-マージン!$N14)</f>
        <v>0</v>
      </c>
      <c r="AG14" s="17">
        <f t="shared" si="13"/>
        <v>0</v>
      </c>
      <c r="AH14" s="122">
        <f>(N14+X14)*係数!H14/1000000</f>
        <v>0</v>
      </c>
      <c r="AI14" s="121">
        <f>(N14+X14)*係数!I14/1000000</f>
        <v>0</v>
      </c>
    </row>
    <row r="15" spans="1:35">
      <c r="A15" s="3"/>
      <c r="B15" s="37">
        <v>113</v>
      </c>
      <c r="C15" s="54" t="s">
        <v>698</v>
      </c>
      <c r="D15" s="52">
        <f>SUMIF(入力消費!$R$49:$R$153,B15,入力消費!$L$49:$L$153)</f>
        <v>0</v>
      </c>
      <c r="E15" s="18">
        <f>SUMIF(入力消費!$R$49:$R$153,B15,入力消費!$P$49:$P$153)</f>
        <v>0</v>
      </c>
      <c r="F15" s="18">
        <f t="shared" si="7"/>
        <v>0</v>
      </c>
      <c r="G15" s="18">
        <v>0</v>
      </c>
      <c r="H15" s="18">
        <v>0</v>
      </c>
      <c r="I15" s="10">
        <f>係数!D15</f>
        <v>3.9173290605491462E-2</v>
      </c>
      <c r="J15" s="163"/>
      <c r="K15" s="18">
        <f t="shared" si="8"/>
        <v>0</v>
      </c>
      <c r="L15" s="10">
        <f>マージン!M15</f>
        <v>0.95666400345639768</v>
      </c>
      <c r="M15" s="17">
        <f t="shared" si="0"/>
        <v>0</v>
      </c>
      <c r="N15" s="52">
        <v>0</v>
      </c>
      <c r="O15" s="17">
        <f t="shared" si="9"/>
        <v>0</v>
      </c>
      <c r="P15" s="17">
        <f t="shared" si="1"/>
        <v>0</v>
      </c>
      <c r="Q15" s="10">
        <f>係数!E15+係数!F15</f>
        <v>0.37365599908828112</v>
      </c>
      <c r="R15" s="17">
        <f t="shared" si="10"/>
        <v>0</v>
      </c>
      <c r="S15" s="4"/>
      <c r="T15" s="3"/>
      <c r="U15" s="10">
        <f>係数!G15</f>
        <v>3.8037800430146924E-4</v>
      </c>
      <c r="V15" s="17">
        <f t="shared" si="2"/>
        <v>0</v>
      </c>
      <c r="W15" s="17">
        <f t="shared" si="3"/>
        <v>0</v>
      </c>
      <c r="X15" s="17">
        <v>0</v>
      </c>
      <c r="Y15" s="17">
        <f t="shared" si="4"/>
        <v>0</v>
      </c>
      <c r="Z15" s="18">
        <f t="shared" si="5"/>
        <v>0</v>
      </c>
      <c r="AA15" s="17">
        <f t="shared" si="6"/>
        <v>0</v>
      </c>
      <c r="AB15" s="17">
        <f t="shared" si="11"/>
        <v>0</v>
      </c>
      <c r="AC15" s="17">
        <f t="shared" si="12"/>
        <v>0</v>
      </c>
      <c r="AD15" s="18">
        <f>Z15*(1-マージン!$N15)</f>
        <v>0</v>
      </c>
      <c r="AE15" s="17">
        <f>AA15*(1-マージン!$N15)</f>
        <v>0</v>
      </c>
      <c r="AF15" s="17">
        <f>AB15*(1-マージン!$N15)</f>
        <v>0</v>
      </c>
      <c r="AG15" s="17">
        <f t="shared" si="13"/>
        <v>0</v>
      </c>
      <c r="AH15" s="122">
        <f>(N15+X15)*係数!H15/1000000</f>
        <v>0</v>
      </c>
      <c r="AI15" s="121">
        <f>(N15+X15)*係数!I15/1000000</f>
        <v>0</v>
      </c>
    </row>
    <row r="16" spans="1:35">
      <c r="A16" s="3"/>
      <c r="B16" s="37">
        <v>114</v>
      </c>
      <c r="C16" s="54" t="s">
        <v>4</v>
      </c>
      <c r="D16" s="52">
        <f>SUMIF(入力消費!$R$49:$R$153,B16,入力消費!$L$49:$L$153)</f>
        <v>0</v>
      </c>
      <c r="E16" s="18">
        <f>SUMIF(入力消費!$R$49:$R$153,B16,入力消費!$P$49:$P$153)</f>
        <v>0</v>
      </c>
      <c r="F16" s="18">
        <f t="shared" si="7"/>
        <v>0</v>
      </c>
      <c r="G16" s="18">
        <v>0</v>
      </c>
      <c r="H16" s="18">
        <v>0</v>
      </c>
      <c r="I16" s="10">
        <f>係数!D16</f>
        <v>0</v>
      </c>
      <c r="J16" s="163"/>
      <c r="K16" s="18">
        <f t="shared" si="8"/>
        <v>0</v>
      </c>
      <c r="L16" s="10">
        <f>マージン!M16</f>
        <v>1.2080786075141372</v>
      </c>
      <c r="M16" s="17">
        <f t="shared" si="0"/>
        <v>0</v>
      </c>
      <c r="N16" s="52">
        <v>0</v>
      </c>
      <c r="O16" s="17">
        <f t="shared" si="9"/>
        <v>0</v>
      </c>
      <c r="P16" s="17">
        <f t="shared" si="1"/>
        <v>0</v>
      </c>
      <c r="Q16" s="10">
        <f>係数!E16+係数!F16</f>
        <v>0</v>
      </c>
      <c r="R16" s="17">
        <f t="shared" si="10"/>
        <v>0</v>
      </c>
      <c r="S16" s="4"/>
      <c r="T16" s="3"/>
      <c r="U16" s="10">
        <f>係数!G16</f>
        <v>1.0483029794841288E-2</v>
      </c>
      <c r="V16" s="17">
        <f t="shared" si="2"/>
        <v>0</v>
      </c>
      <c r="W16" s="17">
        <f t="shared" si="3"/>
        <v>0</v>
      </c>
      <c r="X16" s="17">
        <v>0</v>
      </c>
      <c r="Y16" s="17">
        <f t="shared" si="4"/>
        <v>0</v>
      </c>
      <c r="Z16" s="18">
        <f t="shared" si="5"/>
        <v>0</v>
      </c>
      <c r="AA16" s="17">
        <f t="shared" si="6"/>
        <v>0</v>
      </c>
      <c r="AB16" s="17">
        <f t="shared" si="11"/>
        <v>0</v>
      </c>
      <c r="AC16" s="17">
        <f t="shared" si="12"/>
        <v>0</v>
      </c>
      <c r="AD16" s="18">
        <f>Z16*(1-マージン!$N16)</f>
        <v>0</v>
      </c>
      <c r="AE16" s="17">
        <f>AA16*(1-マージン!$N16)</f>
        <v>0</v>
      </c>
      <c r="AF16" s="17">
        <f>AB16*(1-マージン!$N16)</f>
        <v>0</v>
      </c>
      <c r="AG16" s="17">
        <f t="shared" si="13"/>
        <v>0</v>
      </c>
      <c r="AH16" s="122">
        <f>(N16+X16)*係数!H16/1000000</f>
        <v>0</v>
      </c>
      <c r="AI16" s="121">
        <f>(N16+X16)*係数!I16/1000000</f>
        <v>0</v>
      </c>
    </row>
    <row r="17" spans="1:35">
      <c r="A17" s="3"/>
      <c r="B17" s="37">
        <v>151</v>
      </c>
      <c r="C17" s="54" t="s">
        <v>699</v>
      </c>
      <c r="D17" s="52">
        <f>SUMIF(入力消費!$R$49:$R$153,B17,入力消費!$L$49:$L$153)</f>
        <v>0</v>
      </c>
      <c r="E17" s="18">
        <f>SUMIF(入力消費!$R$49:$R$153,B17,入力消費!$P$49:$P$153)</f>
        <v>0</v>
      </c>
      <c r="F17" s="18">
        <f t="shared" si="7"/>
        <v>0</v>
      </c>
      <c r="G17" s="18">
        <v>0</v>
      </c>
      <c r="H17" s="18">
        <v>0</v>
      </c>
      <c r="I17" s="10">
        <f>係数!D17</f>
        <v>5.3832025102337533E-2</v>
      </c>
      <c r="J17" s="163"/>
      <c r="K17" s="18">
        <f t="shared" si="8"/>
        <v>0</v>
      </c>
      <c r="L17" s="10">
        <f>マージン!M17</f>
        <v>0.93550431480165808</v>
      </c>
      <c r="M17" s="17">
        <f t="shared" si="0"/>
        <v>0</v>
      </c>
      <c r="N17" s="52">
        <v>0</v>
      </c>
      <c r="O17" s="17">
        <f t="shared" si="9"/>
        <v>0</v>
      </c>
      <c r="P17" s="17">
        <f t="shared" si="1"/>
        <v>0</v>
      </c>
      <c r="Q17" s="10">
        <f>係数!E17+係数!F17</f>
        <v>0.35477381912624789</v>
      </c>
      <c r="R17" s="17">
        <f t="shared" si="10"/>
        <v>0</v>
      </c>
      <c r="S17" s="4"/>
      <c r="T17" s="3"/>
      <c r="U17" s="10">
        <f>係数!G17</f>
        <v>2.552748992065257E-4</v>
      </c>
      <c r="V17" s="17">
        <f t="shared" si="2"/>
        <v>0</v>
      </c>
      <c r="W17" s="17">
        <f t="shared" si="3"/>
        <v>0</v>
      </c>
      <c r="X17" s="17">
        <v>0</v>
      </c>
      <c r="Y17" s="17">
        <f t="shared" si="4"/>
        <v>0</v>
      </c>
      <c r="Z17" s="18">
        <f t="shared" si="5"/>
        <v>0</v>
      </c>
      <c r="AA17" s="17">
        <f t="shared" si="6"/>
        <v>0</v>
      </c>
      <c r="AB17" s="17">
        <f t="shared" si="11"/>
        <v>0</v>
      </c>
      <c r="AC17" s="17">
        <f t="shared" si="12"/>
        <v>0</v>
      </c>
      <c r="AD17" s="18">
        <f>Z17*(1-マージン!$N17)</f>
        <v>0</v>
      </c>
      <c r="AE17" s="17">
        <f>AA17*(1-マージン!$N17)</f>
        <v>0</v>
      </c>
      <c r="AF17" s="17">
        <f>AB17*(1-マージン!$N17)</f>
        <v>0</v>
      </c>
      <c r="AG17" s="17">
        <f t="shared" si="13"/>
        <v>0</v>
      </c>
      <c r="AH17" s="122">
        <f>(N17+X17)*係数!H17/1000000</f>
        <v>0</v>
      </c>
      <c r="AI17" s="121">
        <f>(N17+X17)*係数!I17/1000000</f>
        <v>0</v>
      </c>
    </row>
    <row r="18" spans="1:35">
      <c r="A18" s="3"/>
      <c r="B18" s="37">
        <v>152</v>
      </c>
      <c r="C18" s="54" t="s">
        <v>700</v>
      </c>
      <c r="D18" s="52">
        <f>SUMIF(入力消費!$R$49:$R$153,B18,入力消費!$L$49:$L$153)</f>
        <v>0</v>
      </c>
      <c r="E18" s="18">
        <f>SUMIF(入力消費!$R$49:$R$153,B18,入力消費!$P$49:$P$153)</f>
        <v>0</v>
      </c>
      <c r="F18" s="18">
        <f t="shared" si="7"/>
        <v>0</v>
      </c>
      <c r="G18" s="18">
        <v>0</v>
      </c>
      <c r="H18" s="18">
        <v>0</v>
      </c>
      <c r="I18" s="10">
        <f>係数!D18</f>
        <v>4.66435800695294E-2</v>
      </c>
      <c r="J18" s="163"/>
      <c r="K18" s="18">
        <f t="shared" si="8"/>
        <v>0</v>
      </c>
      <c r="L18" s="10">
        <f>マージン!M18</f>
        <v>0.96028582555071107</v>
      </c>
      <c r="M18" s="17">
        <f t="shared" si="0"/>
        <v>0</v>
      </c>
      <c r="N18" s="52">
        <v>0</v>
      </c>
      <c r="O18" s="17">
        <f t="shared" si="9"/>
        <v>0</v>
      </c>
      <c r="P18" s="17">
        <f t="shared" si="1"/>
        <v>0</v>
      </c>
      <c r="Q18" s="10">
        <f>係数!E18+係数!F18</f>
        <v>0.14532720756547574</v>
      </c>
      <c r="R18" s="17">
        <f t="shared" si="10"/>
        <v>0</v>
      </c>
      <c r="S18" s="4"/>
      <c r="T18" s="3"/>
      <c r="U18" s="10">
        <f>係数!G18</f>
        <v>1.3202582159363999E-2</v>
      </c>
      <c r="V18" s="17">
        <f t="shared" si="2"/>
        <v>0</v>
      </c>
      <c r="W18" s="17">
        <f t="shared" si="3"/>
        <v>0</v>
      </c>
      <c r="X18" s="17">
        <v>0</v>
      </c>
      <c r="Y18" s="17">
        <f t="shared" si="4"/>
        <v>0</v>
      </c>
      <c r="Z18" s="18">
        <f t="shared" si="5"/>
        <v>0</v>
      </c>
      <c r="AA18" s="17">
        <f t="shared" si="6"/>
        <v>0</v>
      </c>
      <c r="AB18" s="17">
        <f t="shared" si="11"/>
        <v>0</v>
      </c>
      <c r="AC18" s="17">
        <f t="shared" si="12"/>
        <v>0</v>
      </c>
      <c r="AD18" s="18">
        <f>Z18*(1-マージン!$N18)</f>
        <v>0</v>
      </c>
      <c r="AE18" s="17">
        <f>AA18*(1-マージン!$N18)</f>
        <v>0</v>
      </c>
      <c r="AF18" s="17">
        <f>AB18*(1-マージン!$N18)</f>
        <v>0</v>
      </c>
      <c r="AG18" s="17">
        <f t="shared" si="13"/>
        <v>0</v>
      </c>
      <c r="AH18" s="122">
        <f>(N18+X18)*係数!H18/1000000</f>
        <v>0</v>
      </c>
      <c r="AI18" s="121">
        <f>(N18+X18)*係数!I18/1000000</f>
        <v>0</v>
      </c>
    </row>
    <row r="19" spans="1:35">
      <c r="A19" s="3"/>
      <c r="B19" s="37">
        <v>161</v>
      </c>
      <c r="C19" s="54" t="s">
        <v>701</v>
      </c>
      <c r="D19" s="52">
        <f>SUMIF(入力消費!$R$49:$R$153,B19,入力消費!$L$49:$L$153)</f>
        <v>0</v>
      </c>
      <c r="E19" s="18">
        <f>SUMIF(入力消費!$R$49:$R$153,B19,入力消費!$P$49:$P$153)</f>
        <v>0</v>
      </c>
      <c r="F19" s="18">
        <f t="shared" si="7"/>
        <v>0</v>
      </c>
      <c r="G19" s="18">
        <v>0</v>
      </c>
      <c r="H19" s="18">
        <v>0</v>
      </c>
      <c r="I19" s="10">
        <f>係数!D19</f>
        <v>0.12262429057512514</v>
      </c>
      <c r="J19" s="163"/>
      <c r="K19" s="18">
        <f t="shared" si="8"/>
        <v>0</v>
      </c>
      <c r="L19" s="10">
        <f>マージン!M19</f>
        <v>0.95420621577134634</v>
      </c>
      <c r="M19" s="17">
        <f t="shared" si="0"/>
        <v>0</v>
      </c>
      <c r="N19" s="52">
        <v>0</v>
      </c>
      <c r="O19" s="17">
        <f t="shared" si="9"/>
        <v>0</v>
      </c>
      <c r="P19" s="17">
        <f t="shared" si="1"/>
        <v>0</v>
      </c>
      <c r="Q19" s="10">
        <f>係数!E19+係数!F19</f>
        <v>0.25365941791710206</v>
      </c>
      <c r="R19" s="17">
        <f t="shared" si="10"/>
        <v>0</v>
      </c>
      <c r="S19" s="4"/>
      <c r="T19" s="3"/>
      <c r="U19" s="10">
        <f>係数!G19</f>
        <v>9.2845110553094602E-5</v>
      </c>
      <c r="V19" s="17">
        <f t="shared" si="2"/>
        <v>0</v>
      </c>
      <c r="W19" s="17">
        <f t="shared" si="3"/>
        <v>0</v>
      </c>
      <c r="X19" s="17">
        <v>0</v>
      </c>
      <c r="Y19" s="17">
        <f t="shared" si="4"/>
        <v>0</v>
      </c>
      <c r="Z19" s="18">
        <f t="shared" si="5"/>
        <v>0</v>
      </c>
      <c r="AA19" s="17">
        <f t="shared" si="6"/>
        <v>0</v>
      </c>
      <c r="AB19" s="17">
        <f t="shared" si="11"/>
        <v>0</v>
      </c>
      <c r="AC19" s="17">
        <f t="shared" si="12"/>
        <v>0</v>
      </c>
      <c r="AD19" s="18">
        <f>Z19*(1-マージン!$N19)</f>
        <v>0</v>
      </c>
      <c r="AE19" s="17">
        <f>AA19*(1-マージン!$N19)</f>
        <v>0</v>
      </c>
      <c r="AF19" s="17">
        <f>AB19*(1-マージン!$N19)</f>
        <v>0</v>
      </c>
      <c r="AG19" s="17">
        <f t="shared" si="13"/>
        <v>0</v>
      </c>
      <c r="AH19" s="122">
        <f>(N19+X19)*係数!H19/1000000</f>
        <v>0</v>
      </c>
      <c r="AI19" s="121">
        <f>(N19+X19)*係数!I19/1000000</f>
        <v>0</v>
      </c>
    </row>
    <row r="20" spans="1:35">
      <c r="A20" s="3"/>
      <c r="B20" s="37">
        <v>162</v>
      </c>
      <c r="C20" s="54" t="s">
        <v>702</v>
      </c>
      <c r="D20" s="52">
        <f>SUMIF(入力消費!$R$49:$R$153,B20,入力消費!$L$49:$L$153)</f>
        <v>0</v>
      </c>
      <c r="E20" s="18">
        <f>SUMIF(入力消費!$R$49:$R$153,B20,入力消費!$P$49:$P$153)</f>
        <v>0</v>
      </c>
      <c r="F20" s="18">
        <f t="shared" si="7"/>
        <v>0</v>
      </c>
      <c r="G20" s="18">
        <v>0</v>
      </c>
      <c r="H20" s="18">
        <v>0</v>
      </c>
      <c r="I20" s="10">
        <f>係数!D20</f>
        <v>0.10706294924116477</v>
      </c>
      <c r="J20" s="163"/>
      <c r="K20" s="18">
        <f t="shared" si="8"/>
        <v>0</v>
      </c>
      <c r="L20" s="10">
        <f>マージン!M20</f>
        <v>1.0287339768778467</v>
      </c>
      <c r="M20" s="17">
        <f t="shared" si="0"/>
        <v>0</v>
      </c>
      <c r="N20" s="52">
        <v>0</v>
      </c>
      <c r="O20" s="17">
        <f t="shared" si="9"/>
        <v>0</v>
      </c>
      <c r="P20" s="17">
        <f t="shared" si="1"/>
        <v>0</v>
      </c>
      <c r="Q20" s="10">
        <f>係数!E20+係数!F20</f>
        <v>0.27121117274816187</v>
      </c>
      <c r="R20" s="17">
        <f t="shared" si="10"/>
        <v>0</v>
      </c>
      <c r="S20" s="4"/>
      <c r="T20" s="3"/>
      <c r="U20" s="10">
        <f>係数!G20</f>
        <v>2.7537111462333914E-4</v>
      </c>
      <c r="V20" s="17">
        <f t="shared" si="2"/>
        <v>0</v>
      </c>
      <c r="W20" s="17">
        <f t="shared" si="3"/>
        <v>0</v>
      </c>
      <c r="X20" s="17">
        <v>0</v>
      </c>
      <c r="Y20" s="17">
        <f t="shared" si="4"/>
        <v>0</v>
      </c>
      <c r="Z20" s="18">
        <f t="shared" si="5"/>
        <v>0</v>
      </c>
      <c r="AA20" s="17">
        <f t="shared" si="6"/>
        <v>0</v>
      </c>
      <c r="AB20" s="17">
        <f t="shared" si="11"/>
        <v>0</v>
      </c>
      <c r="AC20" s="17">
        <f t="shared" si="12"/>
        <v>0</v>
      </c>
      <c r="AD20" s="18">
        <f>Z20*(1-マージン!$N20)</f>
        <v>0</v>
      </c>
      <c r="AE20" s="17">
        <f>AA20*(1-マージン!$N20)</f>
        <v>0</v>
      </c>
      <c r="AF20" s="17">
        <f>AB20*(1-マージン!$N20)</f>
        <v>0</v>
      </c>
      <c r="AG20" s="17">
        <f t="shared" si="13"/>
        <v>0</v>
      </c>
      <c r="AH20" s="122">
        <f>(N20+X20)*係数!H20/1000000</f>
        <v>0</v>
      </c>
      <c r="AI20" s="121">
        <f>(N20+X20)*係数!I20/1000000</f>
        <v>0</v>
      </c>
    </row>
    <row r="21" spans="1:35">
      <c r="A21" s="3"/>
      <c r="B21" s="37">
        <v>163</v>
      </c>
      <c r="C21" s="54" t="s">
        <v>703</v>
      </c>
      <c r="D21" s="52">
        <f>SUMIF(入力消費!$R$49:$R$153,B21,入力消費!$L$49:$L$153)</f>
        <v>0</v>
      </c>
      <c r="E21" s="18">
        <f>SUMIF(入力消費!$R$49:$R$153,B21,入力消費!$P$49:$P$153)</f>
        <v>0</v>
      </c>
      <c r="F21" s="18">
        <f t="shared" si="7"/>
        <v>0</v>
      </c>
      <c r="G21" s="18">
        <v>0</v>
      </c>
      <c r="H21" s="18">
        <v>0</v>
      </c>
      <c r="I21" s="10">
        <f>係数!D21</f>
        <v>0.20906228003551175</v>
      </c>
      <c r="J21" s="163"/>
      <c r="K21" s="18">
        <f t="shared" si="8"/>
        <v>0</v>
      </c>
      <c r="L21" s="10">
        <f>マージン!M21</f>
        <v>1.0739747775320037</v>
      </c>
      <c r="M21" s="17">
        <f t="shared" si="0"/>
        <v>0</v>
      </c>
      <c r="N21" s="52">
        <v>0</v>
      </c>
      <c r="O21" s="17">
        <f t="shared" si="9"/>
        <v>0</v>
      </c>
      <c r="P21" s="17">
        <f t="shared" si="1"/>
        <v>0</v>
      </c>
      <c r="Q21" s="10">
        <f>係数!E21+係数!F21</f>
        <v>0.19131840035314313</v>
      </c>
      <c r="R21" s="17">
        <f t="shared" si="10"/>
        <v>0</v>
      </c>
      <c r="S21" s="4"/>
      <c r="T21" s="3"/>
      <c r="U21" s="10">
        <f>係数!G21</f>
        <v>8.5754438602482031E-5</v>
      </c>
      <c r="V21" s="17">
        <f t="shared" si="2"/>
        <v>0</v>
      </c>
      <c r="W21" s="17">
        <f t="shared" si="3"/>
        <v>0</v>
      </c>
      <c r="X21" s="17">
        <v>0</v>
      </c>
      <c r="Y21" s="17">
        <f t="shared" si="4"/>
        <v>0</v>
      </c>
      <c r="Z21" s="18">
        <f t="shared" si="5"/>
        <v>0</v>
      </c>
      <c r="AA21" s="17">
        <f t="shared" si="6"/>
        <v>0</v>
      </c>
      <c r="AB21" s="17">
        <f t="shared" si="11"/>
        <v>0</v>
      </c>
      <c r="AC21" s="17">
        <f t="shared" si="12"/>
        <v>0</v>
      </c>
      <c r="AD21" s="18">
        <f>Z21*(1-マージン!$N21)</f>
        <v>0</v>
      </c>
      <c r="AE21" s="17">
        <f>AA21*(1-マージン!$N21)</f>
        <v>0</v>
      </c>
      <c r="AF21" s="17">
        <f>AB21*(1-マージン!$N21)</f>
        <v>0</v>
      </c>
      <c r="AG21" s="17">
        <f t="shared" si="13"/>
        <v>0</v>
      </c>
      <c r="AH21" s="122">
        <f>(N21+X21)*係数!H21/1000000</f>
        <v>0</v>
      </c>
      <c r="AI21" s="121">
        <f>(N21+X21)*係数!I21/1000000</f>
        <v>0</v>
      </c>
    </row>
    <row r="22" spans="1:35">
      <c r="A22" s="3"/>
      <c r="B22" s="37">
        <v>164</v>
      </c>
      <c r="C22" s="54" t="s">
        <v>704</v>
      </c>
      <c r="D22" s="52">
        <f>SUMIF(入力消費!$R$49:$R$153,B22,入力消費!$L$49:$L$153)</f>
        <v>0</v>
      </c>
      <c r="E22" s="18">
        <f>SUMIF(入力消費!$R$49:$R$153,B22,入力消費!$P$49:$P$153)</f>
        <v>0</v>
      </c>
      <c r="F22" s="18">
        <f t="shared" si="7"/>
        <v>0</v>
      </c>
      <c r="G22" s="18">
        <v>0</v>
      </c>
      <c r="H22" s="18">
        <v>0</v>
      </c>
      <c r="I22" s="10">
        <f>係数!D22</f>
        <v>0.40052862694787039</v>
      </c>
      <c r="J22" s="163"/>
      <c r="K22" s="18">
        <f t="shared" si="8"/>
        <v>0</v>
      </c>
      <c r="L22" s="10">
        <f>マージン!M22</f>
        <v>1.0779053694912295</v>
      </c>
      <c r="M22" s="17">
        <f t="shared" si="0"/>
        <v>0</v>
      </c>
      <c r="N22" s="52">
        <v>0</v>
      </c>
      <c r="O22" s="17">
        <f t="shared" si="9"/>
        <v>0</v>
      </c>
      <c r="P22" s="17">
        <f t="shared" si="1"/>
        <v>0</v>
      </c>
      <c r="Q22" s="10">
        <f>係数!E22+係数!F22</f>
        <v>0.29379377000296825</v>
      </c>
      <c r="R22" s="17">
        <f t="shared" si="10"/>
        <v>0</v>
      </c>
      <c r="S22" s="4"/>
      <c r="T22" s="3"/>
      <c r="U22" s="10">
        <f>係数!G22</f>
        <v>4.5834971722554554E-4</v>
      </c>
      <c r="V22" s="17">
        <f t="shared" si="2"/>
        <v>0</v>
      </c>
      <c r="W22" s="17">
        <f t="shared" si="3"/>
        <v>0</v>
      </c>
      <c r="X22" s="17">
        <v>0</v>
      </c>
      <c r="Y22" s="17">
        <f t="shared" si="4"/>
        <v>0</v>
      </c>
      <c r="Z22" s="18">
        <f t="shared" si="5"/>
        <v>0</v>
      </c>
      <c r="AA22" s="17">
        <f t="shared" si="6"/>
        <v>0</v>
      </c>
      <c r="AB22" s="17">
        <f t="shared" si="11"/>
        <v>0</v>
      </c>
      <c r="AC22" s="17">
        <f t="shared" si="12"/>
        <v>0</v>
      </c>
      <c r="AD22" s="18">
        <f>Z22*(1-マージン!$N22)</f>
        <v>0</v>
      </c>
      <c r="AE22" s="17">
        <f>AA22*(1-マージン!$N22)</f>
        <v>0</v>
      </c>
      <c r="AF22" s="17">
        <f>AB22*(1-マージン!$N22)</f>
        <v>0</v>
      </c>
      <c r="AG22" s="17">
        <f t="shared" si="13"/>
        <v>0</v>
      </c>
      <c r="AH22" s="122">
        <f>(N22+X22)*係数!H22/1000000</f>
        <v>0</v>
      </c>
      <c r="AI22" s="121">
        <f>(N22+X22)*係数!I22/1000000</f>
        <v>0</v>
      </c>
    </row>
    <row r="23" spans="1:35">
      <c r="A23" s="3"/>
      <c r="B23" s="37">
        <v>191</v>
      </c>
      <c r="C23" s="54" t="s">
        <v>705</v>
      </c>
      <c r="D23" s="52">
        <f>SUMIF(入力消費!$R$49:$R$153,B23,入力消費!$L$49:$L$153)</f>
        <v>0</v>
      </c>
      <c r="E23" s="18">
        <f>SUMIF(入力消費!$R$49:$R$153,B23,入力消費!$P$49:$P$153)</f>
        <v>0</v>
      </c>
      <c r="F23" s="18">
        <f t="shared" si="7"/>
        <v>0</v>
      </c>
      <c r="G23" s="18">
        <v>0</v>
      </c>
      <c r="H23" s="18">
        <v>0</v>
      </c>
      <c r="I23" s="10">
        <f>係数!D23</f>
        <v>0.31385807211718864</v>
      </c>
      <c r="J23" s="163"/>
      <c r="K23" s="18">
        <f t="shared" si="8"/>
        <v>0</v>
      </c>
      <c r="L23" s="10">
        <f>マージン!M23</f>
        <v>1.050151322316317</v>
      </c>
      <c r="M23" s="17">
        <f t="shared" si="0"/>
        <v>0</v>
      </c>
      <c r="N23" s="52">
        <v>0</v>
      </c>
      <c r="O23" s="17">
        <f t="shared" si="9"/>
        <v>0</v>
      </c>
      <c r="P23" s="17">
        <f t="shared" si="1"/>
        <v>0</v>
      </c>
      <c r="Q23" s="10">
        <f>係数!E23+係数!F23</f>
        <v>0.34731080121207075</v>
      </c>
      <c r="R23" s="17">
        <f t="shared" si="10"/>
        <v>0</v>
      </c>
      <c r="S23" s="4"/>
      <c r="T23" s="3"/>
      <c r="U23" s="10">
        <f>係数!G23</f>
        <v>9.2784829334043061E-5</v>
      </c>
      <c r="V23" s="17">
        <f t="shared" si="2"/>
        <v>0</v>
      </c>
      <c r="W23" s="17">
        <f t="shared" si="3"/>
        <v>0</v>
      </c>
      <c r="X23" s="17">
        <v>0</v>
      </c>
      <c r="Y23" s="17">
        <f t="shared" si="4"/>
        <v>0</v>
      </c>
      <c r="Z23" s="18">
        <f t="shared" si="5"/>
        <v>0</v>
      </c>
      <c r="AA23" s="17">
        <f t="shared" si="6"/>
        <v>0</v>
      </c>
      <c r="AB23" s="17">
        <f t="shared" si="11"/>
        <v>0</v>
      </c>
      <c r="AC23" s="17">
        <f t="shared" si="12"/>
        <v>0</v>
      </c>
      <c r="AD23" s="18">
        <f>Z23*(1-マージン!$N23)</f>
        <v>0</v>
      </c>
      <c r="AE23" s="17">
        <f>AA23*(1-マージン!$N23)</f>
        <v>0</v>
      </c>
      <c r="AF23" s="17">
        <f>AB23*(1-マージン!$N23)</f>
        <v>0</v>
      </c>
      <c r="AG23" s="17">
        <f t="shared" si="13"/>
        <v>0</v>
      </c>
      <c r="AH23" s="122">
        <f>(N23+X23)*係数!H23/1000000</f>
        <v>0</v>
      </c>
      <c r="AI23" s="121">
        <f>(N23+X23)*係数!I23/1000000</f>
        <v>0</v>
      </c>
    </row>
    <row r="24" spans="1:35">
      <c r="A24" s="3"/>
      <c r="B24" s="37">
        <v>201</v>
      </c>
      <c r="C24" s="54" t="s">
        <v>706</v>
      </c>
      <c r="D24" s="52">
        <f>SUMIF(入力消費!$R$49:$R$153,B24,入力消費!$L$49:$L$153)</f>
        <v>0</v>
      </c>
      <c r="E24" s="18">
        <f>SUMIF(入力消費!$R$49:$R$153,B24,入力消費!$P$49:$P$153)</f>
        <v>0</v>
      </c>
      <c r="F24" s="18">
        <f t="shared" si="7"/>
        <v>0</v>
      </c>
      <c r="G24" s="18">
        <v>0</v>
      </c>
      <c r="H24" s="18">
        <v>0</v>
      </c>
      <c r="I24" s="10">
        <f>係数!D24</f>
        <v>0.10301032563998935</v>
      </c>
      <c r="J24" s="163"/>
      <c r="K24" s="18">
        <f t="shared" si="8"/>
        <v>0</v>
      </c>
      <c r="L24" s="10">
        <f>マージン!M24</f>
        <v>0.74610952502765016</v>
      </c>
      <c r="M24" s="17">
        <f t="shared" si="0"/>
        <v>0</v>
      </c>
      <c r="N24" s="52">
        <v>0</v>
      </c>
      <c r="O24" s="17">
        <f t="shared" si="9"/>
        <v>0</v>
      </c>
      <c r="P24" s="17">
        <f t="shared" si="1"/>
        <v>0</v>
      </c>
      <c r="Q24" s="10">
        <f>係数!E24+係数!F24</f>
        <v>0.14985797434347747</v>
      </c>
      <c r="R24" s="17">
        <f t="shared" si="10"/>
        <v>0</v>
      </c>
      <c r="S24" s="4"/>
      <c r="T24" s="3"/>
      <c r="U24" s="10">
        <f>係数!G24</f>
        <v>1.1866994176091979E-5</v>
      </c>
      <c r="V24" s="17">
        <f t="shared" si="2"/>
        <v>0</v>
      </c>
      <c r="W24" s="17">
        <f t="shared" si="3"/>
        <v>0</v>
      </c>
      <c r="X24" s="17">
        <v>0</v>
      </c>
      <c r="Y24" s="17">
        <f t="shared" si="4"/>
        <v>0</v>
      </c>
      <c r="Z24" s="18">
        <f t="shared" si="5"/>
        <v>0</v>
      </c>
      <c r="AA24" s="17">
        <f t="shared" si="6"/>
        <v>0</v>
      </c>
      <c r="AB24" s="17">
        <f t="shared" si="11"/>
        <v>0</v>
      </c>
      <c r="AC24" s="17">
        <f t="shared" si="12"/>
        <v>0</v>
      </c>
      <c r="AD24" s="18">
        <f>Z24*(1-マージン!$N24)</f>
        <v>0</v>
      </c>
      <c r="AE24" s="17">
        <f>AA24*(1-マージン!$N24)</f>
        <v>0</v>
      </c>
      <c r="AF24" s="17">
        <f>AB24*(1-マージン!$N24)</f>
        <v>0</v>
      </c>
      <c r="AG24" s="17">
        <f t="shared" si="13"/>
        <v>0</v>
      </c>
      <c r="AH24" s="122">
        <f>(N24+X24)*係数!H24/1000000</f>
        <v>0</v>
      </c>
      <c r="AI24" s="121">
        <f>(N24+X24)*係数!I24/1000000</f>
        <v>0</v>
      </c>
    </row>
    <row r="25" spans="1:35">
      <c r="A25" s="3"/>
      <c r="B25" s="37">
        <v>202</v>
      </c>
      <c r="C25" s="54" t="s">
        <v>707</v>
      </c>
      <c r="D25" s="52">
        <f>SUMIF(入力消費!$R$49:$R$153,B25,入力消費!$L$49:$L$153)</f>
        <v>0</v>
      </c>
      <c r="E25" s="18">
        <f>SUMIF(入力消費!$R$49:$R$153,B25,入力消費!$P$49:$P$153)</f>
        <v>0</v>
      </c>
      <c r="F25" s="18">
        <f t="shared" si="7"/>
        <v>0</v>
      </c>
      <c r="G25" s="18">
        <v>0</v>
      </c>
      <c r="H25" s="18">
        <v>0</v>
      </c>
      <c r="I25" s="10">
        <f>係数!D25</f>
        <v>3.975221012143626E-2</v>
      </c>
      <c r="J25" s="163"/>
      <c r="K25" s="18">
        <f t="shared" si="8"/>
        <v>0</v>
      </c>
      <c r="L25" s="10">
        <f>マージン!M25</f>
        <v>1.1503425581373785</v>
      </c>
      <c r="M25" s="17">
        <f t="shared" si="0"/>
        <v>0</v>
      </c>
      <c r="N25" s="52">
        <v>0</v>
      </c>
      <c r="O25" s="17">
        <f t="shared" si="9"/>
        <v>0</v>
      </c>
      <c r="P25" s="17">
        <f t="shared" si="1"/>
        <v>0</v>
      </c>
      <c r="Q25" s="10">
        <f>係数!E25+係数!F25</f>
        <v>0.23998953219598113</v>
      </c>
      <c r="R25" s="17">
        <f t="shared" si="10"/>
        <v>0</v>
      </c>
      <c r="S25" s="4"/>
      <c r="T25" s="3"/>
      <c r="U25" s="10">
        <f>係数!G25</f>
        <v>3.3473118828460746E-5</v>
      </c>
      <c r="V25" s="17">
        <f t="shared" si="2"/>
        <v>0</v>
      </c>
      <c r="W25" s="17">
        <f t="shared" si="3"/>
        <v>0</v>
      </c>
      <c r="X25" s="17">
        <v>0</v>
      </c>
      <c r="Y25" s="17">
        <f t="shared" si="4"/>
        <v>0</v>
      </c>
      <c r="Z25" s="18">
        <f t="shared" si="5"/>
        <v>0</v>
      </c>
      <c r="AA25" s="17">
        <f t="shared" si="6"/>
        <v>0</v>
      </c>
      <c r="AB25" s="17">
        <f t="shared" si="11"/>
        <v>0</v>
      </c>
      <c r="AC25" s="17">
        <f t="shared" si="12"/>
        <v>0</v>
      </c>
      <c r="AD25" s="18">
        <f>Z25*(1-マージン!$N25)</f>
        <v>0</v>
      </c>
      <c r="AE25" s="17">
        <f>AA25*(1-マージン!$N25)</f>
        <v>0</v>
      </c>
      <c r="AF25" s="17">
        <f>AB25*(1-マージン!$N25)</f>
        <v>0</v>
      </c>
      <c r="AG25" s="17">
        <f t="shared" si="13"/>
        <v>0</v>
      </c>
      <c r="AH25" s="122">
        <f>(N25+X25)*係数!H25/1000000</f>
        <v>0</v>
      </c>
      <c r="AI25" s="121">
        <f>(N25+X25)*係数!I25/1000000</f>
        <v>0</v>
      </c>
    </row>
    <row r="26" spans="1:35">
      <c r="A26" s="3"/>
      <c r="B26" s="37">
        <v>203</v>
      </c>
      <c r="C26" s="54" t="s">
        <v>708</v>
      </c>
      <c r="D26" s="52">
        <f>SUMIF(入力消費!$R$49:$R$153,B26,入力消費!$L$49:$L$153)</f>
        <v>0</v>
      </c>
      <c r="E26" s="18">
        <f>SUMIF(入力消費!$R$49:$R$153,B26,入力消費!$P$49:$P$153)</f>
        <v>0</v>
      </c>
      <c r="F26" s="18">
        <f t="shared" si="7"/>
        <v>0</v>
      </c>
      <c r="G26" s="18">
        <v>0</v>
      </c>
      <c r="H26" s="18">
        <v>0</v>
      </c>
      <c r="I26" s="10">
        <f>係数!D26</f>
        <v>2.5312769495967613E-3</v>
      </c>
      <c r="J26" s="163"/>
      <c r="K26" s="18">
        <f t="shared" si="8"/>
        <v>0</v>
      </c>
      <c r="L26" s="10">
        <f>マージン!M26</f>
        <v>0.74680286296064535</v>
      </c>
      <c r="M26" s="17">
        <f t="shared" si="0"/>
        <v>0</v>
      </c>
      <c r="N26" s="52">
        <v>0</v>
      </c>
      <c r="O26" s="17">
        <f t="shared" si="9"/>
        <v>0</v>
      </c>
      <c r="P26" s="17">
        <f t="shared" si="1"/>
        <v>0</v>
      </c>
      <c r="Q26" s="10">
        <f>係数!E26+係数!F26</f>
        <v>0.29211531645071087</v>
      </c>
      <c r="R26" s="17">
        <f t="shared" si="10"/>
        <v>0</v>
      </c>
      <c r="S26" s="4"/>
      <c r="T26" s="3"/>
      <c r="U26" s="10">
        <f>係数!G26</f>
        <v>0</v>
      </c>
      <c r="V26" s="17">
        <f t="shared" si="2"/>
        <v>0</v>
      </c>
      <c r="W26" s="17">
        <f t="shared" si="3"/>
        <v>0</v>
      </c>
      <c r="X26" s="17">
        <v>0</v>
      </c>
      <c r="Y26" s="17">
        <f t="shared" si="4"/>
        <v>0</v>
      </c>
      <c r="Z26" s="18">
        <f t="shared" si="5"/>
        <v>0</v>
      </c>
      <c r="AA26" s="17">
        <f t="shared" si="6"/>
        <v>0</v>
      </c>
      <c r="AB26" s="17">
        <f t="shared" si="11"/>
        <v>0</v>
      </c>
      <c r="AC26" s="17">
        <f t="shared" si="12"/>
        <v>0</v>
      </c>
      <c r="AD26" s="18">
        <f>Z26*(1-マージン!$N26)</f>
        <v>0</v>
      </c>
      <c r="AE26" s="17">
        <f>AA26*(1-マージン!$N26)</f>
        <v>0</v>
      </c>
      <c r="AF26" s="17">
        <f>AB26*(1-マージン!$N26)</f>
        <v>0</v>
      </c>
      <c r="AG26" s="17">
        <f t="shared" si="13"/>
        <v>0</v>
      </c>
      <c r="AH26" s="122">
        <f>(N26+X26)*係数!H26/1000000</f>
        <v>0</v>
      </c>
      <c r="AI26" s="121">
        <f>(N26+X26)*係数!I26/1000000</f>
        <v>0</v>
      </c>
    </row>
    <row r="27" spans="1:35">
      <c r="A27" s="3"/>
      <c r="B27" s="37">
        <v>204</v>
      </c>
      <c r="C27" s="54" t="s">
        <v>709</v>
      </c>
      <c r="D27" s="52">
        <f>SUMIF(入力消費!$R$49:$R$153,B27,入力消費!$L$49:$L$153)</f>
        <v>0</v>
      </c>
      <c r="E27" s="18">
        <f>SUMIF(入力消費!$R$49:$R$153,B27,入力消費!$P$49:$P$153)</f>
        <v>0</v>
      </c>
      <c r="F27" s="18">
        <f t="shared" si="7"/>
        <v>0</v>
      </c>
      <c r="G27" s="18">
        <v>0</v>
      </c>
      <c r="H27" s="18">
        <v>0</v>
      </c>
      <c r="I27" s="10">
        <f>係数!D27</f>
        <v>1.661141572789715E-2</v>
      </c>
      <c r="J27" s="163"/>
      <c r="K27" s="18">
        <f t="shared" si="8"/>
        <v>0</v>
      </c>
      <c r="L27" s="10">
        <f>マージン!M27</f>
        <v>0.9414991827111594</v>
      </c>
      <c r="M27" s="17">
        <f t="shared" si="0"/>
        <v>0</v>
      </c>
      <c r="N27" s="52">
        <v>0</v>
      </c>
      <c r="O27" s="17">
        <f t="shared" si="9"/>
        <v>0</v>
      </c>
      <c r="P27" s="17">
        <f t="shared" si="1"/>
        <v>0</v>
      </c>
      <c r="Q27" s="10">
        <f>係数!E27+係数!F27</f>
        <v>0.10185164734337662</v>
      </c>
      <c r="R27" s="17">
        <f t="shared" si="10"/>
        <v>0</v>
      </c>
      <c r="S27" s="4"/>
      <c r="T27" s="3"/>
      <c r="U27" s="10">
        <f>係数!G27</f>
        <v>3.0296062526185145E-7</v>
      </c>
      <c r="V27" s="17">
        <f t="shared" si="2"/>
        <v>0</v>
      </c>
      <c r="W27" s="17">
        <f t="shared" si="3"/>
        <v>0</v>
      </c>
      <c r="X27" s="17">
        <v>0</v>
      </c>
      <c r="Y27" s="17">
        <f t="shared" si="4"/>
        <v>0</v>
      </c>
      <c r="Z27" s="18">
        <f t="shared" si="5"/>
        <v>0</v>
      </c>
      <c r="AA27" s="17">
        <f t="shared" si="6"/>
        <v>0</v>
      </c>
      <c r="AB27" s="17">
        <f t="shared" si="11"/>
        <v>0</v>
      </c>
      <c r="AC27" s="17">
        <f t="shared" si="12"/>
        <v>0</v>
      </c>
      <c r="AD27" s="18">
        <f>Z27*(1-マージン!$N27)</f>
        <v>0</v>
      </c>
      <c r="AE27" s="17">
        <f>AA27*(1-マージン!$N27)</f>
        <v>0</v>
      </c>
      <c r="AF27" s="17">
        <f>AB27*(1-マージン!$N27)</f>
        <v>0</v>
      </c>
      <c r="AG27" s="17">
        <f t="shared" si="13"/>
        <v>0</v>
      </c>
      <c r="AH27" s="122">
        <f>(N27+X27)*係数!H27/1000000</f>
        <v>0</v>
      </c>
      <c r="AI27" s="121">
        <f>(N27+X27)*係数!I27/1000000</f>
        <v>0</v>
      </c>
    </row>
    <row r="28" spans="1:35">
      <c r="A28" s="3"/>
      <c r="B28" s="37">
        <v>205</v>
      </c>
      <c r="C28" s="54" t="s">
        <v>710</v>
      </c>
      <c r="D28" s="52">
        <f>SUMIF(入力消費!$R$49:$R$153,B28,入力消費!$L$49:$L$153)</f>
        <v>0</v>
      </c>
      <c r="E28" s="18">
        <f>SUMIF(入力消費!$R$49:$R$153,B28,入力消費!$P$49:$P$153)</f>
        <v>0</v>
      </c>
      <c r="F28" s="18">
        <f t="shared" si="7"/>
        <v>0</v>
      </c>
      <c r="G28" s="18">
        <v>0</v>
      </c>
      <c r="H28" s="18">
        <v>0</v>
      </c>
      <c r="I28" s="10">
        <f>係数!D28</f>
        <v>9.6020960360156948E-3</v>
      </c>
      <c r="J28" s="163"/>
      <c r="K28" s="18">
        <f t="shared" si="8"/>
        <v>0</v>
      </c>
      <c r="L28" s="10">
        <f>マージン!M28</f>
        <v>0.95450288038761244</v>
      </c>
      <c r="M28" s="17">
        <f t="shared" si="0"/>
        <v>0</v>
      </c>
      <c r="N28" s="52">
        <v>0</v>
      </c>
      <c r="O28" s="17">
        <f t="shared" si="9"/>
        <v>0</v>
      </c>
      <c r="P28" s="17">
        <f t="shared" si="1"/>
        <v>0</v>
      </c>
      <c r="Q28" s="10">
        <f>係数!E28+係数!F28</f>
        <v>3.3018267644130642E-2</v>
      </c>
      <c r="R28" s="17">
        <f t="shared" si="10"/>
        <v>0</v>
      </c>
      <c r="S28" s="4"/>
      <c r="T28" s="3"/>
      <c r="U28" s="10">
        <f>係数!G28</f>
        <v>0</v>
      </c>
      <c r="V28" s="17">
        <f t="shared" si="2"/>
        <v>0</v>
      </c>
      <c r="W28" s="17">
        <f t="shared" si="3"/>
        <v>0</v>
      </c>
      <c r="X28" s="17">
        <v>0</v>
      </c>
      <c r="Y28" s="17">
        <f t="shared" si="4"/>
        <v>0</v>
      </c>
      <c r="Z28" s="18">
        <f t="shared" si="5"/>
        <v>0</v>
      </c>
      <c r="AA28" s="17">
        <f t="shared" si="6"/>
        <v>0</v>
      </c>
      <c r="AB28" s="17">
        <f t="shared" si="11"/>
        <v>0</v>
      </c>
      <c r="AC28" s="17">
        <f t="shared" si="12"/>
        <v>0</v>
      </c>
      <c r="AD28" s="18">
        <f>Z28*(1-マージン!$N28)</f>
        <v>0</v>
      </c>
      <c r="AE28" s="17">
        <f>AA28*(1-マージン!$N28)</f>
        <v>0</v>
      </c>
      <c r="AF28" s="17">
        <f>AB28*(1-マージン!$N28)</f>
        <v>0</v>
      </c>
      <c r="AG28" s="17">
        <f t="shared" si="13"/>
        <v>0</v>
      </c>
      <c r="AH28" s="122">
        <f>(N28+X28)*係数!H28/1000000</f>
        <v>0</v>
      </c>
      <c r="AI28" s="121">
        <f>(N28+X28)*係数!I28/1000000</f>
        <v>0</v>
      </c>
    </row>
    <row r="29" spans="1:35">
      <c r="A29" s="3"/>
      <c r="B29" s="37">
        <v>206</v>
      </c>
      <c r="C29" s="54" t="s">
        <v>711</v>
      </c>
      <c r="D29" s="52">
        <f>SUMIF(入力消費!$R$49:$R$153,B29,入力消費!$L$49:$L$153)</f>
        <v>0</v>
      </c>
      <c r="E29" s="18">
        <f>SUMIF(入力消費!$R$49:$R$153,B29,入力消費!$P$49:$P$153)</f>
        <v>0</v>
      </c>
      <c r="F29" s="18">
        <f t="shared" si="7"/>
        <v>0</v>
      </c>
      <c r="G29" s="18">
        <v>0</v>
      </c>
      <c r="H29" s="18">
        <v>0</v>
      </c>
      <c r="I29" s="10">
        <f>係数!D29</f>
        <v>1.7317773005846027E-3</v>
      </c>
      <c r="J29" s="163"/>
      <c r="K29" s="18">
        <f t="shared" si="8"/>
        <v>0</v>
      </c>
      <c r="L29" s="10">
        <f>マージン!M29</f>
        <v>0.90724515497052038</v>
      </c>
      <c r="M29" s="17">
        <f t="shared" si="0"/>
        <v>0</v>
      </c>
      <c r="N29" s="52">
        <v>0</v>
      </c>
      <c r="O29" s="17">
        <f t="shared" si="9"/>
        <v>0</v>
      </c>
      <c r="P29" s="17">
        <f t="shared" si="1"/>
        <v>0</v>
      </c>
      <c r="Q29" s="10">
        <f>係数!E29+係数!F29</f>
        <v>0.18626692456479693</v>
      </c>
      <c r="R29" s="17">
        <f t="shared" si="10"/>
        <v>0</v>
      </c>
      <c r="S29" s="4"/>
      <c r="T29" s="3"/>
      <c r="U29" s="10">
        <f>係数!G29</f>
        <v>0</v>
      </c>
      <c r="V29" s="17">
        <f t="shared" si="2"/>
        <v>0</v>
      </c>
      <c r="W29" s="17">
        <f t="shared" si="3"/>
        <v>0</v>
      </c>
      <c r="X29" s="17">
        <v>0</v>
      </c>
      <c r="Y29" s="17">
        <f t="shared" si="4"/>
        <v>0</v>
      </c>
      <c r="Z29" s="18">
        <f t="shared" si="5"/>
        <v>0</v>
      </c>
      <c r="AA29" s="17">
        <f t="shared" si="6"/>
        <v>0</v>
      </c>
      <c r="AB29" s="17">
        <f t="shared" si="11"/>
        <v>0</v>
      </c>
      <c r="AC29" s="17">
        <f t="shared" si="12"/>
        <v>0</v>
      </c>
      <c r="AD29" s="18">
        <f>Z29*(1-マージン!$N29)</f>
        <v>0</v>
      </c>
      <c r="AE29" s="17">
        <f>AA29*(1-マージン!$N29)</f>
        <v>0</v>
      </c>
      <c r="AF29" s="17">
        <f>AB29*(1-マージン!$N29)</f>
        <v>0</v>
      </c>
      <c r="AG29" s="17">
        <f t="shared" si="13"/>
        <v>0</v>
      </c>
      <c r="AH29" s="122">
        <f>(N29+X29)*係数!H29/1000000</f>
        <v>0</v>
      </c>
      <c r="AI29" s="121">
        <f>(N29+X29)*係数!I29/1000000</f>
        <v>0</v>
      </c>
    </row>
    <row r="30" spans="1:35">
      <c r="A30" s="3"/>
      <c r="B30" s="37">
        <v>207</v>
      </c>
      <c r="C30" s="54" t="s">
        <v>712</v>
      </c>
      <c r="D30" s="52">
        <f>SUMIF(入力消費!$R$49:$R$153,B30,入力消費!$L$49:$L$153)</f>
        <v>0</v>
      </c>
      <c r="E30" s="18">
        <f>SUMIF(入力消費!$R$49:$R$153,B30,入力消費!$P$49:$P$153)</f>
        <v>0</v>
      </c>
      <c r="F30" s="18">
        <f t="shared" si="7"/>
        <v>0</v>
      </c>
      <c r="G30" s="18">
        <v>0</v>
      </c>
      <c r="H30" s="18">
        <v>0</v>
      </c>
      <c r="I30" s="10">
        <f>係数!D30</f>
        <v>0.22323151101014038</v>
      </c>
      <c r="J30" s="163"/>
      <c r="K30" s="18">
        <f t="shared" si="8"/>
        <v>0</v>
      </c>
      <c r="L30" s="10">
        <f>マージン!M30</f>
        <v>0.91885107165270208</v>
      </c>
      <c r="M30" s="17">
        <f t="shared" si="0"/>
        <v>0</v>
      </c>
      <c r="N30" s="52">
        <v>0</v>
      </c>
      <c r="O30" s="17">
        <f t="shared" si="9"/>
        <v>0</v>
      </c>
      <c r="P30" s="17">
        <f t="shared" si="1"/>
        <v>0</v>
      </c>
      <c r="Q30" s="10">
        <f>係数!E30+係数!F30</f>
        <v>0.26419828916354948</v>
      </c>
      <c r="R30" s="17">
        <f t="shared" si="10"/>
        <v>0</v>
      </c>
      <c r="S30" s="4"/>
      <c r="T30" s="3"/>
      <c r="U30" s="10">
        <f>係数!G30</f>
        <v>1.089086966559537E-3</v>
      </c>
      <c r="V30" s="17">
        <f t="shared" si="2"/>
        <v>0</v>
      </c>
      <c r="W30" s="17">
        <f t="shared" si="3"/>
        <v>0</v>
      </c>
      <c r="X30" s="17">
        <v>0</v>
      </c>
      <c r="Y30" s="17">
        <f t="shared" si="4"/>
        <v>0</v>
      </c>
      <c r="Z30" s="18">
        <f t="shared" si="5"/>
        <v>0</v>
      </c>
      <c r="AA30" s="17">
        <f t="shared" si="6"/>
        <v>0</v>
      </c>
      <c r="AB30" s="17">
        <f t="shared" si="11"/>
        <v>0</v>
      </c>
      <c r="AC30" s="17">
        <f t="shared" si="12"/>
        <v>0</v>
      </c>
      <c r="AD30" s="18">
        <f>Z30*(1-マージン!$N30)</f>
        <v>0</v>
      </c>
      <c r="AE30" s="17">
        <f>AA30*(1-マージン!$N30)</f>
        <v>0</v>
      </c>
      <c r="AF30" s="17">
        <f>AB30*(1-マージン!$N30)</f>
        <v>0</v>
      </c>
      <c r="AG30" s="17">
        <f t="shared" si="13"/>
        <v>0</v>
      </c>
      <c r="AH30" s="122">
        <f>(N30+X30)*係数!H30/1000000</f>
        <v>0</v>
      </c>
      <c r="AI30" s="121">
        <f>(N30+X30)*係数!I30/1000000</f>
        <v>0</v>
      </c>
    </row>
    <row r="31" spans="1:35">
      <c r="A31" s="3"/>
      <c r="B31" s="37">
        <v>208</v>
      </c>
      <c r="C31" s="54" t="s">
        <v>713</v>
      </c>
      <c r="D31" s="52">
        <f>SUMIF(入力消費!$R$49:$R$153,B31,入力消費!$L$49:$L$153)</f>
        <v>0</v>
      </c>
      <c r="E31" s="18">
        <f>SUMIF(入力消費!$R$49:$R$153,B31,入力消費!$P$49:$P$153)</f>
        <v>0</v>
      </c>
      <c r="F31" s="18">
        <f t="shared" si="7"/>
        <v>0</v>
      </c>
      <c r="G31" s="18">
        <v>0</v>
      </c>
      <c r="H31" s="18">
        <v>0</v>
      </c>
      <c r="I31" s="10">
        <f>係数!D31</f>
        <v>0.16189819616238055</v>
      </c>
      <c r="J31" s="163"/>
      <c r="K31" s="18">
        <f t="shared" si="8"/>
        <v>0</v>
      </c>
      <c r="L31" s="10">
        <f>マージン!M31</f>
        <v>0.96622528534847862</v>
      </c>
      <c r="M31" s="17">
        <f t="shared" si="0"/>
        <v>0</v>
      </c>
      <c r="N31" s="52">
        <v>0</v>
      </c>
      <c r="O31" s="17">
        <f t="shared" si="9"/>
        <v>0</v>
      </c>
      <c r="P31" s="17">
        <f t="shared" si="1"/>
        <v>0</v>
      </c>
      <c r="Q31" s="10">
        <f>係数!E31+係数!F31</f>
        <v>0.22484581328497827</v>
      </c>
      <c r="R31" s="17">
        <f t="shared" si="10"/>
        <v>0</v>
      </c>
      <c r="S31" s="4"/>
      <c r="T31" s="3"/>
      <c r="U31" s="10">
        <f>係数!G31</f>
        <v>4.2449770761739591E-3</v>
      </c>
      <c r="V31" s="17">
        <f t="shared" si="2"/>
        <v>0</v>
      </c>
      <c r="W31" s="17">
        <f t="shared" si="3"/>
        <v>0</v>
      </c>
      <c r="X31" s="17">
        <v>0</v>
      </c>
      <c r="Y31" s="17">
        <f t="shared" si="4"/>
        <v>0</v>
      </c>
      <c r="Z31" s="18">
        <f t="shared" si="5"/>
        <v>0</v>
      </c>
      <c r="AA31" s="17">
        <f t="shared" si="6"/>
        <v>0</v>
      </c>
      <c r="AB31" s="17">
        <f t="shared" si="11"/>
        <v>0</v>
      </c>
      <c r="AC31" s="17">
        <f t="shared" si="12"/>
        <v>0</v>
      </c>
      <c r="AD31" s="18">
        <f>Z31*(1-マージン!$N31)</f>
        <v>0</v>
      </c>
      <c r="AE31" s="17">
        <f>AA31*(1-マージン!$N31)</f>
        <v>0</v>
      </c>
      <c r="AF31" s="17">
        <f>AB31*(1-マージン!$N31)</f>
        <v>0</v>
      </c>
      <c r="AG31" s="17">
        <f t="shared" si="13"/>
        <v>0</v>
      </c>
      <c r="AH31" s="122">
        <f>(N31+X31)*係数!H31/1000000</f>
        <v>0</v>
      </c>
      <c r="AI31" s="121">
        <f>(N31+X31)*係数!I31/1000000</f>
        <v>0</v>
      </c>
    </row>
    <row r="32" spans="1:35">
      <c r="A32" s="3"/>
      <c r="B32" s="37">
        <v>211</v>
      </c>
      <c r="C32" s="54" t="s">
        <v>715</v>
      </c>
      <c r="D32" s="52">
        <f>SUMIF(入力消費!$R$49:$R$153,B32,入力消費!$L$49:$L$153)</f>
        <v>0</v>
      </c>
      <c r="E32" s="18">
        <f>SUMIF(入力消費!$R$49:$R$153,B32,入力消費!$P$49:$P$153)</f>
        <v>0</v>
      </c>
      <c r="F32" s="18">
        <f t="shared" si="7"/>
        <v>0</v>
      </c>
      <c r="G32" s="18">
        <v>0</v>
      </c>
      <c r="H32" s="18">
        <v>0</v>
      </c>
      <c r="I32" s="10">
        <f>係数!D32</f>
        <v>7.87753884211706E-4</v>
      </c>
      <c r="J32" s="163"/>
      <c r="K32" s="18">
        <f t="shared" si="8"/>
        <v>0</v>
      </c>
      <c r="L32" s="10">
        <f>マージン!M32</f>
        <v>1.0022786656411056</v>
      </c>
      <c r="M32" s="17">
        <f t="shared" si="0"/>
        <v>0</v>
      </c>
      <c r="N32" s="52">
        <v>0</v>
      </c>
      <c r="O32" s="17">
        <f t="shared" si="9"/>
        <v>0</v>
      </c>
      <c r="P32" s="17">
        <f t="shared" si="1"/>
        <v>0</v>
      </c>
      <c r="Q32" s="10">
        <f>係数!E32+係数!F32</f>
        <v>1.3830745452870552E-2</v>
      </c>
      <c r="R32" s="17">
        <f t="shared" si="10"/>
        <v>0</v>
      </c>
      <c r="S32" s="4"/>
      <c r="T32" s="3"/>
      <c r="U32" s="10">
        <f>係数!G32</f>
        <v>1.129966706925685E-2</v>
      </c>
      <c r="V32" s="17">
        <f t="shared" si="2"/>
        <v>0</v>
      </c>
      <c r="W32" s="17">
        <f t="shared" si="3"/>
        <v>0</v>
      </c>
      <c r="X32" s="17">
        <v>0</v>
      </c>
      <c r="Y32" s="17">
        <f t="shared" si="4"/>
        <v>0</v>
      </c>
      <c r="Z32" s="18">
        <f t="shared" si="5"/>
        <v>0</v>
      </c>
      <c r="AA32" s="17">
        <f t="shared" si="6"/>
        <v>0</v>
      </c>
      <c r="AB32" s="17">
        <f t="shared" si="11"/>
        <v>0</v>
      </c>
      <c r="AC32" s="17">
        <f t="shared" si="12"/>
        <v>0</v>
      </c>
      <c r="AD32" s="18">
        <f>Z32*(1-マージン!$N32)</f>
        <v>0</v>
      </c>
      <c r="AE32" s="17">
        <f>AA32*(1-マージン!$N32)</f>
        <v>0</v>
      </c>
      <c r="AF32" s="17">
        <f>AB32*(1-マージン!$N32)</f>
        <v>0</v>
      </c>
      <c r="AG32" s="17">
        <f t="shared" si="13"/>
        <v>0</v>
      </c>
      <c r="AH32" s="122">
        <f>(N32+X32)*係数!H32/1000000</f>
        <v>0</v>
      </c>
      <c r="AI32" s="121">
        <f>(N32+X32)*係数!I32/1000000</f>
        <v>0</v>
      </c>
    </row>
    <row r="33" spans="1:35">
      <c r="A33" s="3"/>
      <c r="B33" s="37">
        <v>212</v>
      </c>
      <c r="C33" s="54" t="s">
        <v>716</v>
      </c>
      <c r="D33" s="52">
        <f>SUMIF(入力消費!$R$49:$R$153,B33,入力消費!$L$49:$L$153)</f>
        <v>0</v>
      </c>
      <c r="E33" s="18">
        <f>SUMIF(入力消費!$R$49:$R$153,B33,入力消費!$P$49:$P$153)</f>
        <v>0</v>
      </c>
      <c r="F33" s="18">
        <f t="shared" si="7"/>
        <v>0</v>
      </c>
      <c r="G33" s="18">
        <v>0</v>
      </c>
      <c r="H33" s="18">
        <v>0</v>
      </c>
      <c r="I33" s="10">
        <f>係数!D33</f>
        <v>0.44413519794161693</v>
      </c>
      <c r="J33" s="163"/>
      <c r="K33" s="18">
        <f t="shared" si="8"/>
        <v>0</v>
      </c>
      <c r="L33" s="10">
        <f>マージン!M33</f>
        <v>1.0315692333774333</v>
      </c>
      <c r="M33" s="17">
        <f t="shared" si="0"/>
        <v>0</v>
      </c>
      <c r="N33" s="52">
        <v>0</v>
      </c>
      <c r="O33" s="17">
        <f t="shared" si="9"/>
        <v>0</v>
      </c>
      <c r="P33" s="17">
        <f t="shared" si="1"/>
        <v>0</v>
      </c>
      <c r="Q33" s="10">
        <f>係数!E33+係数!F33</f>
        <v>0.2008530171506018</v>
      </c>
      <c r="R33" s="17">
        <f t="shared" si="10"/>
        <v>0</v>
      </c>
      <c r="S33" s="4"/>
      <c r="T33" s="3"/>
      <c r="U33" s="10">
        <f>係数!G33</f>
        <v>2.6640038257061699E-7</v>
      </c>
      <c r="V33" s="17">
        <f t="shared" si="2"/>
        <v>0</v>
      </c>
      <c r="W33" s="17">
        <f t="shared" si="3"/>
        <v>0</v>
      </c>
      <c r="X33" s="17">
        <v>0</v>
      </c>
      <c r="Y33" s="17">
        <f t="shared" si="4"/>
        <v>0</v>
      </c>
      <c r="Z33" s="18">
        <f t="shared" si="5"/>
        <v>0</v>
      </c>
      <c r="AA33" s="17">
        <f t="shared" si="6"/>
        <v>0</v>
      </c>
      <c r="AB33" s="17">
        <f t="shared" si="11"/>
        <v>0</v>
      </c>
      <c r="AC33" s="17">
        <f t="shared" si="12"/>
        <v>0</v>
      </c>
      <c r="AD33" s="18">
        <f>Z33*(1-マージン!$N33)</f>
        <v>0</v>
      </c>
      <c r="AE33" s="17">
        <f>AA33*(1-マージン!$N33)</f>
        <v>0</v>
      </c>
      <c r="AF33" s="17">
        <f>AB33*(1-マージン!$N33)</f>
        <v>0</v>
      </c>
      <c r="AG33" s="17">
        <f t="shared" si="13"/>
        <v>0</v>
      </c>
      <c r="AH33" s="122">
        <f>(N33+X33)*係数!H33/1000000</f>
        <v>0</v>
      </c>
      <c r="AI33" s="121">
        <f>(N33+X33)*係数!I33/1000000</f>
        <v>0</v>
      </c>
    </row>
    <row r="34" spans="1:35">
      <c r="A34" s="3"/>
      <c r="B34" s="37">
        <v>221</v>
      </c>
      <c r="C34" s="54" t="s">
        <v>717</v>
      </c>
      <c r="D34" s="52">
        <f>SUMIF(入力消費!$R$49:$R$153,B34,入力消費!$L$49:$L$153)</f>
        <v>0</v>
      </c>
      <c r="E34" s="18">
        <f>SUMIF(入力消費!$R$49:$R$153,B34,入力消費!$P$49:$P$153)</f>
        <v>0</v>
      </c>
      <c r="F34" s="18">
        <f t="shared" si="7"/>
        <v>0</v>
      </c>
      <c r="G34" s="18">
        <v>0</v>
      </c>
      <c r="H34" s="18">
        <v>0</v>
      </c>
      <c r="I34" s="10">
        <f>係数!D34</f>
        <v>0.12029621483290154</v>
      </c>
      <c r="J34" s="163"/>
      <c r="K34" s="18">
        <f t="shared" si="8"/>
        <v>0</v>
      </c>
      <c r="L34" s="10">
        <f>マージン!M34</f>
        <v>0.94119135347514282</v>
      </c>
      <c r="M34" s="17">
        <f t="shared" si="0"/>
        <v>0</v>
      </c>
      <c r="N34" s="52">
        <v>0</v>
      </c>
      <c r="O34" s="17">
        <f t="shared" si="9"/>
        <v>0</v>
      </c>
      <c r="P34" s="17">
        <f t="shared" si="1"/>
        <v>0</v>
      </c>
      <c r="Q34" s="10">
        <f>係数!E34+係数!F34</f>
        <v>0.18862425058316765</v>
      </c>
      <c r="R34" s="17">
        <f t="shared" si="10"/>
        <v>0</v>
      </c>
      <c r="S34" s="4"/>
      <c r="T34" s="3"/>
      <c r="U34" s="10">
        <f>係数!G34</f>
        <v>6.9338676605931997E-4</v>
      </c>
      <c r="V34" s="17">
        <f t="shared" si="2"/>
        <v>0</v>
      </c>
      <c r="W34" s="17">
        <f t="shared" si="3"/>
        <v>0</v>
      </c>
      <c r="X34" s="17">
        <v>0</v>
      </c>
      <c r="Y34" s="17">
        <f t="shared" si="4"/>
        <v>0</v>
      </c>
      <c r="Z34" s="18">
        <f t="shared" si="5"/>
        <v>0</v>
      </c>
      <c r="AA34" s="17">
        <f t="shared" si="6"/>
        <v>0</v>
      </c>
      <c r="AB34" s="17">
        <f t="shared" si="11"/>
        <v>0</v>
      </c>
      <c r="AC34" s="17">
        <f t="shared" si="12"/>
        <v>0</v>
      </c>
      <c r="AD34" s="18">
        <f>Z34*(1-マージン!$N34)</f>
        <v>0</v>
      </c>
      <c r="AE34" s="17">
        <f>AA34*(1-マージン!$N34)</f>
        <v>0</v>
      </c>
      <c r="AF34" s="17">
        <f>AB34*(1-マージン!$N34)</f>
        <v>0</v>
      </c>
      <c r="AG34" s="17">
        <f t="shared" si="13"/>
        <v>0</v>
      </c>
      <c r="AH34" s="122">
        <f>(N34+X34)*係数!H34/1000000</f>
        <v>0</v>
      </c>
      <c r="AI34" s="121">
        <f>(N34+X34)*係数!I34/1000000</f>
        <v>0</v>
      </c>
    </row>
    <row r="35" spans="1:35">
      <c r="A35" s="3"/>
      <c r="B35" s="37">
        <v>222</v>
      </c>
      <c r="C35" s="54" t="s">
        <v>718</v>
      </c>
      <c r="D35" s="52">
        <f>SUMIF(入力消費!$R$49:$R$153,B35,入力消費!$L$49:$L$153)</f>
        <v>0</v>
      </c>
      <c r="E35" s="18">
        <f>SUMIF(入力消費!$R$49:$R$153,B35,入力消費!$P$49:$P$153)</f>
        <v>0</v>
      </c>
      <c r="F35" s="18">
        <f t="shared" si="7"/>
        <v>0</v>
      </c>
      <c r="G35" s="18">
        <v>0</v>
      </c>
      <c r="H35" s="18">
        <v>0</v>
      </c>
      <c r="I35" s="10">
        <f>係数!D35</f>
        <v>3.6682313355650642E-2</v>
      </c>
      <c r="J35" s="163"/>
      <c r="K35" s="18">
        <f t="shared" si="8"/>
        <v>0</v>
      </c>
      <c r="L35" s="10">
        <f>マージン!M35</f>
        <v>0.97788138773508126</v>
      </c>
      <c r="M35" s="17">
        <f t="shared" si="0"/>
        <v>0</v>
      </c>
      <c r="N35" s="52">
        <v>0</v>
      </c>
      <c r="O35" s="17">
        <f t="shared" si="9"/>
        <v>0</v>
      </c>
      <c r="P35" s="17">
        <f t="shared" si="1"/>
        <v>0</v>
      </c>
      <c r="Q35" s="10">
        <f>係数!E35+係数!F35</f>
        <v>0.25923291086995187</v>
      </c>
      <c r="R35" s="17">
        <f t="shared" si="10"/>
        <v>0</v>
      </c>
      <c r="S35" s="4"/>
      <c r="T35" s="3"/>
      <c r="U35" s="10">
        <f>係数!G35</f>
        <v>1.7488556394737089E-3</v>
      </c>
      <c r="V35" s="17">
        <f t="shared" si="2"/>
        <v>0</v>
      </c>
      <c r="W35" s="17">
        <f t="shared" si="3"/>
        <v>0</v>
      </c>
      <c r="X35" s="17">
        <v>0</v>
      </c>
      <c r="Y35" s="17">
        <f t="shared" si="4"/>
        <v>0</v>
      </c>
      <c r="Z35" s="18">
        <f t="shared" si="5"/>
        <v>0</v>
      </c>
      <c r="AA35" s="17">
        <f t="shared" si="6"/>
        <v>0</v>
      </c>
      <c r="AB35" s="17">
        <f t="shared" si="11"/>
        <v>0</v>
      </c>
      <c r="AC35" s="17">
        <f t="shared" si="12"/>
        <v>0</v>
      </c>
      <c r="AD35" s="18">
        <f>Z35*(1-マージン!$N35)</f>
        <v>0</v>
      </c>
      <c r="AE35" s="17">
        <f>AA35*(1-マージン!$N35)</f>
        <v>0</v>
      </c>
      <c r="AF35" s="17">
        <f>AB35*(1-マージン!$N35)</f>
        <v>0</v>
      </c>
      <c r="AG35" s="17">
        <f t="shared" si="13"/>
        <v>0</v>
      </c>
      <c r="AH35" s="122">
        <f>(N35+X35)*係数!H35/1000000</f>
        <v>0</v>
      </c>
      <c r="AI35" s="121">
        <f>(N35+X35)*係数!I35/1000000</f>
        <v>0</v>
      </c>
    </row>
    <row r="36" spans="1:35">
      <c r="A36" s="3"/>
      <c r="B36" s="37">
        <v>231</v>
      </c>
      <c r="C36" s="54" t="s">
        <v>719</v>
      </c>
      <c r="D36" s="52">
        <f>SUMIF(入力消費!$R$49:$R$153,B36,入力消費!$L$49:$L$153)</f>
        <v>0</v>
      </c>
      <c r="E36" s="18">
        <f>SUMIF(入力消費!$R$49:$R$153,B36,入力消費!$P$49:$P$153)</f>
        <v>0</v>
      </c>
      <c r="F36" s="18">
        <f t="shared" si="7"/>
        <v>0</v>
      </c>
      <c r="G36" s="18">
        <v>0</v>
      </c>
      <c r="H36" s="18">
        <v>0</v>
      </c>
      <c r="I36" s="10">
        <f>係数!D36</f>
        <v>3.7173018508232514E-2</v>
      </c>
      <c r="J36" s="163"/>
      <c r="K36" s="18">
        <f t="shared" si="8"/>
        <v>0</v>
      </c>
      <c r="L36" s="10">
        <f>マージン!M36</f>
        <v>0.98676609526055503</v>
      </c>
      <c r="M36" s="17">
        <f t="shared" si="0"/>
        <v>0</v>
      </c>
      <c r="N36" s="52">
        <v>0</v>
      </c>
      <c r="O36" s="17">
        <f t="shared" si="9"/>
        <v>0</v>
      </c>
      <c r="P36" s="17">
        <f t="shared" si="1"/>
        <v>0</v>
      </c>
      <c r="Q36" s="10">
        <f>係数!E36+係数!F36</f>
        <v>0.3027040262543309</v>
      </c>
      <c r="R36" s="17">
        <f t="shared" si="10"/>
        <v>0</v>
      </c>
      <c r="S36" s="4"/>
      <c r="T36" s="3"/>
      <c r="U36" s="10">
        <f>係数!G36</f>
        <v>3.3537075071592565E-3</v>
      </c>
      <c r="V36" s="17">
        <f t="shared" si="2"/>
        <v>0</v>
      </c>
      <c r="W36" s="17">
        <f t="shared" si="3"/>
        <v>0</v>
      </c>
      <c r="X36" s="17">
        <v>0</v>
      </c>
      <c r="Y36" s="17">
        <f t="shared" si="4"/>
        <v>0</v>
      </c>
      <c r="Z36" s="18">
        <f t="shared" si="5"/>
        <v>0</v>
      </c>
      <c r="AA36" s="17">
        <f t="shared" si="6"/>
        <v>0</v>
      </c>
      <c r="AB36" s="17">
        <f t="shared" si="11"/>
        <v>0</v>
      </c>
      <c r="AC36" s="17">
        <f t="shared" si="12"/>
        <v>0</v>
      </c>
      <c r="AD36" s="18">
        <f>Z36*(1-マージン!$N36)</f>
        <v>0</v>
      </c>
      <c r="AE36" s="17">
        <f>AA36*(1-マージン!$N36)</f>
        <v>0</v>
      </c>
      <c r="AF36" s="17">
        <f>AB36*(1-マージン!$N36)</f>
        <v>0</v>
      </c>
      <c r="AG36" s="17">
        <f t="shared" si="13"/>
        <v>0</v>
      </c>
      <c r="AH36" s="122">
        <f>(N36+X36)*係数!H36/1000000</f>
        <v>0</v>
      </c>
      <c r="AI36" s="121">
        <f>(N36+X36)*係数!I36/1000000</f>
        <v>0</v>
      </c>
    </row>
    <row r="37" spans="1:35">
      <c r="A37" s="3"/>
      <c r="B37" s="37">
        <v>251</v>
      </c>
      <c r="C37" s="54" t="s">
        <v>720</v>
      </c>
      <c r="D37" s="52">
        <f>SUMIF(入力消費!$R$49:$R$153,B37,入力消費!$L$49:$L$153)</f>
        <v>0</v>
      </c>
      <c r="E37" s="18">
        <f>SUMIF(入力消費!$R$49:$R$153,B37,入力消費!$P$49:$P$153)</f>
        <v>0</v>
      </c>
      <c r="F37" s="18">
        <f t="shared" si="7"/>
        <v>0</v>
      </c>
      <c r="G37" s="18">
        <v>0</v>
      </c>
      <c r="H37" s="18">
        <v>0</v>
      </c>
      <c r="I37" s="10">
        <f>係数!D37</f>
        <v>0.10243832311935219</v>
      </c>
      <c r="J37" s="163"/>
      <c r="K37" s="18">
        <f t="shared" si="8"/>
        <v>0</v>
      </c>
      <c r="L37" s="10">
        <f>マージン!M37</f>
        <v>1.0526967784300147</v>
      </c>
      <c r="M37" s="17">
        <f t="shared" si="0"/>
        <v>0</v>
      </c>
      <c r="N37" s="52">
        <v>0</v>
      </c>
      <c r="O37" s="17">
        <f t="shared" si="9"/>
        <v>0</v>
      </c>
      <c r="P37" s="17">
        <f t="shared" si="1"/>
        <v>0</v>
      </c>
      <c r="Q37" s="10">
        <f>係数!E37+係数!F37</f>
        <v>0.1826755008488927</v>
      </c>
      <c r="R37" s="17">
        <f t="shared" si="10"/>
        <v>0</v>
      </c>
      <c r="S37" s="4"/>
      <c r="T37" s="3"/>
      <c r="U37" s="10">
        <f>係数!G37</f>
        <v>3.8903034557925826E-5</v>
      </c>
      <c r="V37" s="17">
        <f t="shared" si="2"/>
        <v>0</v>
      </c>
      <c r="W37" s="17">
        <f t="shared" si="3"/>
        <v>0</v>
      </c>
      <c r="X37" s="17">
        <v>0</v>
      </c>
      <c r="Y37" s="17">
        <f t="shared" si="4"/>
        <v>0</v>
      </c>
      <c r="Z37" s="18">
        <f t="shared" si="5"/>
        <v>0</v>
      </c>
      <c r="AA37" s="17">
        <f t="shared" si="6"/>
        <v>0</v>
      </c>
      <c r="AB37" s="17">
        <f t="shared" si="11"/>
        <v>0</v>
      </c>
      <c r="AC37" s="17">
        <f t="shared" si="12"/>
        <v>0</v>
      </c>
      <c r="AD37" s="18">
        <f>Z37*(1-マージン!$N37)</f>
        <v>0</v>
      </c>
      <c r="AE37" s="17">
        <f>AA37*(1-マージン!$N37)</f>
        <v>0</v>
      </c>
      <c r="AF37" s="17">
        <f>AB37*(1-マージン!$N37)</f>
        <v>0</v>
      </c>
      <c r="AG37" s="17">
        <f t="shared" si="13"/>
        <v>0</v>
      </c>
      <c r="AH37" s="122">
        <f>(N37+X37)*係数!H37/1000000</f>
        <v>0</v>
      </c>
      <c r="AI37" s="121">
        <f>(N37+X37)*係数!I37/1000000</f>
        <v>0</v>
      </c>
    </row>
    <row r="38" spans="1:35">
      <c r="A38" s="3"/>
      <c r="B38" s="37">
        <v>252</v>
      </c>
      <c r="C38" s="54" t="s">
        <v>721</v>
      </c>
      <c r="D38" s="52">
        <f>SUMIF(入力消費!$R$49:$R$153,B38,入力消費!$L$49:$L$153)</f>
        <v>0</v>
      </c>
      <c r="E38" s="18">
        <f>SUMIF(入力消費!$R$49:$R$153,B38,入力消費!$P$49:$P$153)</f>
        <v>0</v>
      </c>
      <c r="F38" s="18">
        <f t="shared" si="7"/>
        <v>0</v>
      </c>
      <c r="G38" s="18">
        <v>0</v>
      </c>
      <c r="H38" s="18">
        <v>0</v>
      </c>
      <c r="I38" s="10">
        <f>係数!D38</f>
        <v>0.5048563950510393</v>
      </c>
      <c r="J38" s="163"/>
      <c r="K38" s="18">
        <f t="shared" si="8"/>
        <v>0</v>
      </c>
      <c r="L38" s="10">
        <f>マージン!M38</f>
        <v>1.0670700835814202</v>
      </c>
      <c r="M38" s="17">
        <f t="shared" ref="M38:M69" si="14">K38/L38</f>
        <v>0</v>
      </c>
      <c r="N38" s="52">
        <v>0</v>
      </c>
      <c r="O38" s="17">
        <f t="shared" si="9"/>
        <v>0</v>
      </c>
      <c r="P38" s="17">
        <f t="shared" ref="P38:P69" si="15">O38*L38</f>
        <v>0</v>
      </c>
      <c r="Q38" s="10">
        <f>係数!E38+係数!F38</f>
        <v>0.2421643548187889</v>
      </c>
      <c r="R38" s="17">
        <f t="shared" si="10"/>
        <v>0</v>
      </c>
      <c r="S38" s="4"/>
      <c r="T38" s="3"/>
      <c r="U38" s="10">
        <f>係数!G38</f>
        <v>2.4690542481431467E-6</v>
      </c>
      <c r="V38" s="17">
        <f t="shared" ref="V38:V69" si="16">U38*$T$117</f>
        <v>0</v>
      </c>
      <c r="W38" s="17">
        <f t="shared" ref="W38:W69" si="17">V38*I38</f>
        <v>0</v>
      </c>
      <c r="X38" s="17">
        <v>0</v>
      </c>
      <c r="Y38" s="17">
        <f t="shared" ref="Y38:Y69" si="18">X38*L38</f>
        <v>0</v>
      </c>
      <c r="Z38" s="18">
        <f t="shared" ref="Z38:Z69" si="19">K38</f>
        <v>0</v>
      </c>
      <c r="AA38" s="17">
        <f t="shared" ref="AA38:AA69" si="20">P38</f>
        <v>0</v>
      </c>
      <c r="AB38" s="17">
        <f t="shared" si="11"/>
        <v>0</v>
      </c>
      <c r="AC38" s="17">
        <f t="shared" si="12"/>
        <v>0</v>
      </c>
      <c r="AD38" s="18">
        <f>Z38*(1-マージン!$N38)</f>
        <v>0</v>
      </c>
      <c r="AE38" s="17">
        <f>AA38*(1-マージン!$N38)</f>
        <v>0</v>
      </c>
      <c r="AF38" s="17">
        <f>AB38*(1-マージン!$N38)</f>
        <v>0</v>
      </c>
      <c r="AG38" s="17">
        <f t="shared" si="13"/>
        <v>0</v>
      </c>
      <c r="AH38" s="122">
        <f>(N38+X38)*係数!H38/1000000</f>
        <v>0</v>
      </c>
      <c r="AI38" s="121">
        <f>(N38+X38)*係数!I38/1000000</f>
        <v>0</v>
      </c>
    </row>
    <row r="39" spans="1:35">
      <c r="A39" s="3"/>
      <c r="B39" s="37">
        <v>253</v>
      </c>
      <c r="C39" s="54" t="s">
        <v>722</v>
      </c>
      <c r="D39" s="52">
        <f>SUMIF(入力消費!$R$49:$R$153,B39,入力消費!$L$49:$L$153)</f>
        <v>0</v>
      </c>
      <c r="E39" s="18">
        <f>SUMIF(入力消費!$R$49:$R$153,B39,入力消費!$P$49:$P$153)</f>
        <v>0</v>
      </c>
      <c r="F39" s="18">
        <f t="shared" si="7"/>
        <v>0</v>
      </c>
      <c r="G39" s="18">
        <v>0</v>
      </c>
      <c r="H39" s="18">
        <v>0</v>
      </c>
      <c r="I39" s="10">
        <f>係数!D39</f>
        <v>2.2138279113519288E-2</v>
      </c>
      <c r="J39" s="163"/>
      <c r="K39" s="18">
        <f t="shared" si="8"/>
        <v>0</v>
      </c>
      <c r="L39" s="10">
        <f>マージン!M39</f>
        <v>0.93984991216962599</v>
      </c>
      <c r="M39" s="17">
        <f t="shared" si="14"/>
        <v>0</v>
      </c>
      <c r="N39" s="52">
        <v>0</v>
      </c>
      <c r="O39" s="17">
        <f t="shared" si="9"/>
        <v>0</v>
      </c>
      <c r="P39" s="17">
        <f t="shared" si="15"/>
        <v>0</v>
      </c>
      <c r="Q39" s="10">
        <f>係数!E39+係数!F39</f>
        <v>0.49123118282592082</v>
      </c>
      <c r="R39" s="17">
        <f t="shared" si="10"/>
        <v>0</v>
      </c>
      <c r="S39" s="4"/>
      <c r="T39" s="3"/>
      <c r="U39" s="10">
        <f>係数!G39</f>
        <v>4.1983767575126731E-5</v>
      </c>
      <c r="V39" s="17">
        <f t="shared" si="16"/>
        <v>0</v>
      </c>
      <c r="W39" s="17">
        <f t="shared" si="17"/>
        <v>0</v>
      </c>
      <c r="X39" s="17">
        <v>0</v>
      </c>
      <c r="Y39" s="17">
        <f t="shared" si="18"/>
        <v>0</v>
      </c>
      <c r="Z39" s="18">
        <f t="shared" si="19"/>
        <v>0</v>
      </c>
      <c r="AA39" s="17">
        <f t="shared" si="20"/>
        <v>0</v>
      </c>
      <c r="AB39" s="17">
        <f t="shared" si="11"/>
        <v>0</v>
      </c>
      <c r="AC39" s="17">
        <f t="shared" si="12"/>
        <v>0</v>
      </c>
      <c r="AD39" s="18">
        <f>Z39*(1-マージン!$N39)</f>
        <v>0</v>
      </c>
      <c r="AE39" s="17">
        <f>AA39*(1-マージン!$N39)</f>
        <v>0</v>
      </c>
      <c r="AF39" s="17">
        <f>AB39*(1-マージン!$N39)</f>
        <v>0</v>
      </c>
      <c r="AG39" s="17">
        <f t="shared" si="13"/>
        <v>0</v>
      </c>
      <c r="AH39" s="122">
        <f>(N39+X39)*係数!H39/1000000</f>
        <v>0</v>
      </c>
      <c r="AI39" s="121">
        <f>(N39+X39)*係数!I39/1000000</f>
        <v>0</v>
      </c>
    </row>
    <row r="40" spans="1:35">
      <c r="A40" s="3"/>
      <c r="B40" s="37">
        <v>259</v>
      </c>
      <c r="C40" s="54" t="s">
        <v>723</v>
      </c>
      <c r="D40" s="52">
        <f>SUMIF(入力消費!$R$49:$R$153,B40,入力消費!$L$49:$L$153)</f>
        <v>0</v>
      </c>
      <c r="E40" s="18">
        <f>SUMIF(入力消費!$R$49:$R$153,B40,入力消費!$P$49:$P$153)</f>
        <v>0</v>
      </c>
      <c r="F40" s="18">
        <f t="shared" si="7"/>
        <v>0</v>
      </c>
      <c r="G40" s="18">
        <v>0</v>
      </c>
      <c r="H40" s="18">
        <v>0</v>
      </c>
      <c r="I40" s="10">
        <f>係数!D40</f>
        <v>0.11040459409606318</v>
      </c>
      <c r="J40" s="163"/>
      <c r="K40" s="18">
        <f t="shared" si="8"/>
        <v>0</v>
      </c>
      <c r="L40" s="10">
        <f>マージン!M40</f>
        <v>1.0686995841865128</v>
      </c>
      <c r="M40" s="17">
        <f t="shared" si="14"/>
        <v>0</v>
      </c>
      <c r="N40" s="52">
        <v>0</v>
      </c>
      <c r="O40" s="17">
        <f t="shared" si="9"/>
        <v>0</v>
      </c>
      <c r="P40" s="17">
        <f t="shared" si="15"/>
        <v>0</v>
      </c>
      <c r="Q40" s="10">
        <f>係数!E40+係数!F40</f>
        <v>0.38156664621228359</v>
      </c>
      <c r="R40" s="17">
        <f t="shared" si="10"/>
        <v>0</v>
      </c>
      <c r="S40" s="4"/>
      <c r="T40" s="3"/>
      <c r="U40" s="10">
        <f>係数!G40</f>
        <v>2.2820943790498281E-4</v>
      </c>
      <c r="V40" s="17">
        <f t="shared" si="16"/>
        <v>0</v>
      </c>
      <c r="W40" s="17">
        <f t="shared" si="17"/>
        <v>0</v>
      </c>
      <c r="X40" s="17">
        <v>0</v>
      </c>
      <c r="Y40" s="17">
        <f t="shared" si="18"/>
        <v>0</v>
      </c>
      <c r="Z40" s="18">
        <f t="shared" si="19"/>
        <v>0</v>
      </c>
      <c r="AA40" s="17">
        <f t="shared" si="20"/>
        <v>0</v>
      </c>
      <c r="AB40" s="17">
        <f t="shared" si="11"/>
        <v>0</v>
      </c>
      <c r="AC40" s="17">
        <f t="shared" si="12"/>
        <v>0</v>
      </c>
      <c r="AD40" s="18">
        <f>Z40*(1-マージン!$N40)</f>
        <v>0</v>
      </c>
      <c r="AE40" s="17">
        <f>AA40*(1-マージン!$N40)</f>
        <v>0</v>
      </c>
      <c r="AF40" s="17">
        <f>AB40*(1-マージン!$N40)</f>
        <v>0</v>
      </c>
      <c r="AG40" s="17">
        <f t="shared" si="13"/>
        <v>0</v>
      </c>
      <c r="AH40" s="122">
        <f>(N40+X40)*係数!H40/1000000</f>
        <v>0</v>
      </c>
      <c r="AI40" s="121">
        <f>(N40+X40)*係数!I40/1000000</f>
        <v>0</v>
      </c>
    </row>
    <row r="41" spans="1:35">
      <c r="A41" s="3"/>
      <c r="B41" s="37">
        <v>261</v>
      </c>
      <c r="C41" s="54" t="s">
        <v>724</v>
      </c>
      <c r="D41" s="52">
        <f>SUMIF(入力消費!$R$49:$R$153,B41,入力消費!$L$49:$L$153)</f>
        <v>0</v>
      </c>
      <c r="E41" s="18">
        <f>SUMIF(入力消費!$R$49:$R$153,B41,入力消費!$P$49:$P$153)</f>
        <v>0</v>
      </c>
      <c r="F41" s="18">
        <f t="shared" si="7"/>
        <v>0</v>
      </c>
      <c r="G41" s="18">
        <v>0</v>
      </c>
      <c r="H41" s="18">
        <v>0</v>
      </c>
      <c r="I41" s="10">
        <f>係数!D41</f>
        <v>8.6224411631530273E-4</v>
      </c>
      <c r="J41" s="163"/>
      <c r="K41" s="18">
        <f t="shared" si="8"/>
        <v>0</v>
      </c>
      <c r="L41" s="10">
        <f>マージン!M41</f>
        <v>0.98732919967788479</v>
      </c>
      <c r="M41" s="17">
        <f t="shared" si="14"/>
        <v>0</v>
      </c>
      <c r="N41" s="52">
        <v>0</v>
      </c>
      <c r="O41" s="17">
        <f t="shared" si="9"/>
        <v>0</v>
      </c>
      <c r="P41" s="17">
        <f t="shared" si="15"/>
        <v>0</v>
      </c>
      <c r="Q41" s="10">
        <f>係数!E41+係数!F41</f>
        <v>0.18956978210316641</v>
      </c>
      <c r="R41" s="17">
        <f t="shared" si="10"/>
        <v>0</v>
      </c>
      <c r="S41" s="4"/>
      <c r="T41" s="3"/>
      <c r="U41" s="10">
        <f>係数!G41</f>
        <v>0</v>
      </c>
      <c r="V41" s="17">
        <f t="shared" si="16"/>
        <v>0</v>
      </c>
      <c r="W41" s="17">
        <f t="shared" si="17"/>
        <v>0</v>
      </c>
      <c r="X41" s="17">
        <v>0</v>
      </c>
      <c r="Y41" s="17">
        <f t="shared" si="18"/>
        <v>0</v>
      </c>
      <c r="Z41" s="18">
        <f t="shared" si="19"/>
        <v>0</v>
      </c>
      <c r="AA41" s="17">
        <f t="shared" si="20"/>
        <v>0</v>
      </c>
      <c r="AB41" s="17">
        <f t="shared" si="11"/>
        <v>0</v>
      </c>
      <c r="AC41" s="17">
        <f t="shared" si="12"/>
        <v>0</v>
      </c>
      <c r="AD41" s="18">
        <f>Z41*(1-マージン!$N41)</f>
        <v>0</v>
      </c>
      <c r="AE41" s="17">
        <f>AA41*(1-マージン!$N41)</f>
        <v>0</v>
      </c>
      <c r="AF41" s="17">
        <f>AB41*(1-マージン!$N41)</f>
        <v>0</v>
      </c>
      <c r="AG41" s="17">
        <f t="shared" si="13"/>
        <v>0</v>
      </c>
      <c r="AH41" s="122">
        <f>(N41+X41)*係数!H41/1000000</f>
        <v>0</v>
      </c>
      <c r="AI41" s="121">
        <f>(N41+X41)*係数!I41/1000000</f>
        <v>0</v>
      </c>
    </row>
    <row r="42" spans="1:35">
      <c r="A42" s="3"/>
      <c r="B42" s="37">
        <v>262</v>
      </c>
      <c r="C42" s="54" t="s">
        <v>725</v>
      </c>
      <c r="D42" s="52">
        <f>SUMIF(入力消費!$R$49:$R$153,B42,入力消費!$L$49:$L$153)</f>
        <v>0</v>
      </c>
      <c r="E42" s="18">
        <f>SUMIF(入力消費!$R$49:$R$153,B42,入力消費!$P$49:$P$153)</f>
        <v>0</v>
      </c>
      <c r="F42" s="18">
        <f t="shared" si="7"/>
        <v>0</v>
      </c>
      <c r="G42" s="18">
        <v>0</v>
      </c>
      <c r="H42" s="18">
        <v>0</v>
      </c>
      <c r="I42" s="10">
        <f>係数!D42</f>
        <v>7.151964363288299E-2</v>
      </c>
      <c r="J42" s="163"/>
      <c r="K42" s="18">
        <f t="shared" si="8"/>
        <v>0</v>
      </c>
      <c r="L42" s="10">
        <f>マージン!M42</f>
        <v>1.0141266639115543</v>
      </c>
      <c r="M42" s="17">
        <f t="shared" si="14"/>
        <v>0</v>
      </c>
      <c r="N42" s="52">
        <v>0</v>
      </c>
      <c r="O42" s="17">
        <f t="shared" si="9"/>
        <v>0</v>
      </c>
      <c r="P42" s="17">
        <f t="shared" si="15"/>
        <v>0</v>
      </c>
      <c r="Q42" s="10">
        <f>係数!E42+係数!F42</f>
        <v>0.29829598527959006</v>
      </c>
      <c r="R42" s="17">
        <f t="shared" si="10"/>
        <v>0</v>
      </c>
      <c r="S42" s="4"/>
      <c r="T42" s="3"/>
      <c r="U42" s="10">
        <f>係数!G42</f>
        <v>0</v>
      </c>
      <c r="V42" s="17">
        <f t="shared" si="16"/>
        <v>0</v>
      </c>
      <c r="W42" s="17">
        <f t="shared" si="17"/>
        <v>0</v>
      </c>
      <c r="X42" s="17">
        <v>0</v>
      </c>
      <c r="Y42" s="17">
        <f t="shared" si="18"/>
        <v>0</v>
      </c>
      <c r="Z42" s="18">
        <f t="shared" si="19"/>
        <v>0</v>
      </c>
      <c r="AA42" s="17">
        <f t="shared" si="20"/>
        <v>0</v>
      </c>
      <c r="AB42" s="17">
        <f t="shared" si="11"/>
        <v>0</v>
      </c>
      <c r="AC42" s="17">
        <f t="shared" si="12"/>
        <v>0</v>
      </c>
      <c r="AD42" s="18">
        <f>Z42*(1-マージン!$N42)</f>
        <v>0</v>
      </c>
      <c r="AE42" s="17">
        <f>AA42*(1-マージン!$N42)</f>
        <v>0</v>
      </c>
      <c r="AF42" s="17">
        <f>AB42*(1-マージン!$N42)</f>
        <v>0</v>
      </c>
      <c r="AG42" s="17">
        <f t="shared" si="13"/>
        <v>0</v>
      </c>
      <c r="AH42" s="122">
        <f>(N42+X42)*係数!H42/1000000</f>
        <v>0</v>
      </c>
      <c r="AI42" s="121">
        <f>(N42+X42)*係数!I42/1000000</f>
        <v>0</v>
      </c>
    </row>
    <row r="43" spans="1:35">
      <c r="A43" s="3"/>
      <c r="B43" s="37">
        <v>263</v>
      </c>
      <c r="C43" s="54" t="s">
        <v>726</v>
      </c>
      <c r="D43" s="52">
        <f>SUMIF(入力消費!$R$49:$R$153,B43,入力消費!$L$49:$L$153)</f>
        <v>0</v>
      </c>
      <c r="E43" s="18">
        <f>SUMIF(入力消費!$R$49:$R$153,B43,入力消費!$P$49:$P$153)</f>
        <v>0</v>
      </c>
      <c r="F43" s="18">
        <f t="shared" si="7"/>
        <v>0</v>
      </c>
      <c r="G43" s="18">
        <v>0</v>
      </c>
      <c r="H43" s="18">
        <v>0</v>
      </c>
      <c r="I43" s="10">
        <f>係数!D43</f>
        <v>8.9259854277943251E-2</v>
      </c>
      <c r="J43" s="163"/>
      <c r="K43" s="18">
        <f t="shared" si="8"/>
        <v>0</v>
      </c>
      <c r="L43" s="10">
        <f>マージン!M43</f>
        <v>1.0762979803621566</v>
      </c>
      <c r="M43" s="17">
        <f t="shared" si="14"/>
        <v>0</v>
      </c>
      <c r="N43" s="52">
        <v>0</v>
      </c>
      <c r="O43" s="17">
        <f t="shared" si="9"/>
        <v>0</v>
      </c>
      <c r="P43" s="17">
        <f t="shared" si="15"/>
        <v>0</v>
      </c>
      <c r="Q43" s="10">
        <f>係数!E43+係数!F43</f>
        <v>0.36962919278630313</v>
      </c>
      <c r="R43" s="17">
        <f t="shared" si="10"/>
        <v>0</v>
      </c>
      <c r="S43" s="4"/>
      <c r="T43" s="3"/>
      <c r="U43" s="10">
        <f>係数!G43</f>
        <v>6.6959940551032552E-8</v>
      </c>
      <c r="V43" s="17">
        <f t="shared" si="16"/>
        <v>0</v>
      </c>
      <c r="W43" s="17">
        <f t="shared" si="17"/>
        <v>0</v>
      </c>
      <c r="X43" s="17">
        <v>0</v>
      </c>
      <c r="Y43" s="17">
        <f t="shared" si="18"/>
        <v>0</v>
      </c>
      <c r="Z43" s="18">
        <f t="shared" si="19"/>
        <v>0</v>
      </c>
      <c r="AA43" s="17">
        <f t="shared" si="20"/>
        <v>0</v>
      </c>
      <c r="AB43" s="17">
        <f t="shared" si="11"/>
        <v>0</v>
      </c>
      <c r="AC43" s="17">
        <f t="shared" si="12"/>
        <v>0</v>
      </c>
      <c r="AD43" s="18">
        <f>Z43*(1-マージン!$N43)</f>
        <v>0</v>
      </c>
      <c r="AE43" s="17">
        <f>AA43*(1-マージン!$N43)</f>
        <v>0</v>
      </c>
      <c r="AF43" s="17">
        <f>AB43*(1-マージン!$N43)</f>
        <v>0</v>
      </c>
      <c r="AG43" s="17">
        <f t="shared" si="13"/>
        <v>0</v>
      </c>
      <c r="AH43" s="122">
        <f>(N43+X43)*係数!H43/1000000</f>
        <v>0</v>
      </c>
      <c r="AI43" s="121">
        <f>(N43+X43)*係数!I43/1000000</f>
        <v>0</v>
      </c>
    </row>
    <row r="44" spans="1:35">
      <c r="A44" s="3"/>
      <c r="B44" s="37">
        <v>269</v>
      </c>
      <c r="C44" s="54" t="s">
        <v>727</v>
      </c>
      <c r="D44" s="52">
        <f>SUMIF(入力消費!$R$49:$R$153,B44,入力消費!$L$49:$L$153)</f>
        <v>0</v>
      </c>
      <c r="E44" s="18">
        <f>SUMIF(入力消費!$R$49:$R$153,B44,入力消費!$P$49:$P$153)</f>
        <v>0</v>
      </c>
      <c r="F44" s="18">
        <f t="shared" si="7"/>
        <v>0</v>
      </c>
      <c r="G44" s="18">
        <v>0</v>
      </c>
      <c r="H44" s="18">
        <v>0</v>
      </c>
      <c r="I44" s="10">
        <f>係数!D44</f>
        <v>0.34895606008252855</v>
      </c>
      <c r="J44" s="163"/>
      <c r="K44" s="18">
        <f t="shared" si="8"/>
        <v>0</v>
      </c>
      <c r="L44" s="10">
        <f>マージン!M44</f>
        <v>1.088861514875836</v>
      </c>
      <c r="M44" s="17">
        <f t="shared" si="14"/>
        <v>0</v>
      </c>
      <c r="N44" s="52">
        <v>0</v>
      </c>
      <c r="O44" s="17">
        <f t="shared" si="9"/>
        <v>0</v>
      </c>
      <c r="P44" s="17">
        <f t="shared" si="15"/>
        <v>0</v>
      </c>
      <c r="Q44" s="10">
        <f>係数!E44+係数!F44</f>
        <v>0.1857748502738692</v>
      </c>
      <c r="R44" s="17">
        <f t="shared" si="10"/>
        <v>0</v>
      </c>
      <c r="S44" s="4"/>
      <c r="T44" s="3"/>
      <c r="U44" s="10">
        <f>係数!G44</f>
        <v>0</v>
      </c>
      <c r="V44" s="17">
        <f t="shared" si="16"/>
        <v>0</v>
      </c>
      <c r="W44" s="17">
        <f t="shared" si="17"/>
        <v>0</v>
      </c>
      <c r="X44" s="17">
        <v>0</v>
      </c>
      <c r="Y44" s="17">
        <f t="shared" si="18"/>
        <v>0</v>
      </c>
      <c r="Z44" s="18">
        <f t="shared" si="19"/>
        <v>0</v>
      </c>
      <c r="AA44" s="17">
        <f t="shared" si="20"/>
        <v>0</v>
      </c>
      <c r="AB44" s="17">
        <f t="shared" si="11"/>
        <v>0</v>
      </c>
      <c r="AC44" s="17">
        <f t="shared" si="12"/>
        <v>0</v>
      </c>
      <c r="AD44" s="18">
        <f>Z44*(1-マージン!$N44)</f>
        <v>0</v>
      </c>
      <c r="AE44" s="17">
        <f>AA44*(1-マージン!$N44)</f>
        <v>0</v>
      </c>
      <c r="AF44" s="17">
        <f>AB44*(1-マージン!$N44)</f>
        <v>0</v>
      </c>
      <c r="AG44" s="17">
        <f t="shared" si="13"/>
        <v>0</v>
      </c>
      <c r="AH44" s="122">
        <f>(N44+X44)*係数!H44/1000000</f>
        <v>0</v>
      </c>
      <c r="AI44" s="121">
        <f>(N44+X44)*係数!I44/1000000</f>
        <v>0</v>
      </c>
    </row>
    <row r="45" spans="1:35">
      <c r="A45" s="3"/>
      <c r="B45" s="37">
        <v>271</v>
      </c>
      <c r="C45" s="54" t="s">
        <v>728</v>
      </c>
      <c r="D45" s="52">
        <f>SUMIF(入力消費!$R$49:$R$153,B45,入力消費!$L$49:$L$153)</f>
        <v>0</v>
      </c>
      <c r="E45" s="18">
        <f>SUMIF(入力消費!$R$49:$R$153,B45,入力消費!$P$49:$P$153)</f>
        <v>0</v>
      </c>
      <c r="F45" s="18">
        <f t="shared" si="7"/>
        <v>0</v>
      </c>
      <c r="G45" s="18">
        <v>0</v>
      </c>
      <c r="H45" s="18">
        <v>0</v>
      </c>
      <c r="I45" s="10">
        <f>係数!D45</f>
        <v>7.9113759470006872E-2</v>
      </c>
      <c r="J45" s="163"/>
      <c r="K45" s="18">
        <f t="shared" si="8"/>
        <v>0</v>
      </c>
      <c r="L45" s="10">
        <f>マージン!M45</f>
        <v>1.0022278956333002</v>
      </c>
      <c r="M45" s="17">
        <f t="shared" si="14"/>
        <v>0</v>
      </c>
      <c r="N45" s="52">
        <v>0</v>
      </c>
      <c r="O45" s="17">
        <f t="shared" si="9"/>
        <v>0</v>
      </c>
      <c r="P45" s="17">
        <f t="shared" si="15"/>
        <v>0</v>
      </c>
      <c r="Q45" s="10">
        <f>係数!E45+係数!F45</f>
        <v>0.22837316786600481</v>
      </c>
      <c r="R45" s="17">
        <f t="shared" si="10"/>
        <v>0</v>
      </c>
      <c r="S45" s="4"/>
      <c r="T45" s="3"/>
      <c r="U45" s="10">
        <f>係数!G45</f>
        <v>3.338179306947361E-4</v>
      </c>
      <c r="V45" s="17">
        <f t="shared" si="16"/>
        <v>0</v>
      </c>
      <c r="W45" s="17">
        <f t="shared" si="17"/>
        <v>0</v>
      </c>
      <c r="X45" s="17">
        <v>0</v>
      </c>
      <c r="Y45" s="17">
        <f t="shared" si="18"/>
        <v>0</v>
      </c>
      <c r="Z45" s="18">
        <f t="shared" si="19"/>
        <v>0</v>
      </c>
      <c r="AA45" s="17">
        <f t="shared" si="20"/>
        <v>0</v>
      </c>
      <c r="AB45" s="17">
        <f t="shared" si="11"/>
        <v>0</v>
      </c>
      <c r="AC45" s="17">
        <f t="shared" si="12"/>
        <v>0</v>
      </c>
      <c r="AD45" s="18">
        <f>Z45*(1-マージン!$N45)</f>
        <v>0</v>
      </c>
      <c r="AE45" s="17">
        <f>AA45*(1-マージン!$N45)</f>
        <v>0</v>
      </c>
      <c r="AF45" s="17">
        <f>AB45*(1-マージン!$N45)</f>
        <v>0</v>
      </c>
      <c r="AG45" s="17">
        <f t="shared" si="13"/>
        <v>0</v>
      </c>
      <c r="AH45" s="122">
        <f>(N45+X45)*係数!H45/1000000</f>
        <v>0</v>
      </c>
      <c r="AI45" s="121">
        <f>(N45+X45)*係数!I45/1000000</f>
        <v>0</v>
      </c>
    </row>
    <row r="46" spans="1:35">
      <c r="A46" s="3"/>
      <c r="B46" s="37">
        <v>272</v>
      </c>
      <c r="C46" s="54" t="s">
        <v>729</v>
      </c>
      <c r="D46" s="52">
        <f>SUMIF(入力消費!$R$49:$R$153,B46,入力消費!$L$49:$L$153)</f>
        <v>0</v>
      </c>
      <c r="E46" s="18">
        <f>SUMIF(入力消費!$R$49:$R$153,B46,入力消費!$P$49:$P$153)</f>
        <v>0</v>
      </c>
      <c r="F46" s="18">
        <f t="shared" si="7"/>
        <v>0</v>
      </c>
      <c r="G46" s="18">
        <v>0</v>
      </c>
      <c r="H46" s="18">
        <v>0</v>
      </c>
      <c r="I46" s="10">
        <f>係数!D46</f>
        <v>0.10431581902322939</v>
      </c>
      <c r="J46" s="163"/>
      <c r="K46" s="18">
        <f t="shared" si="8"/>
        <v>0</v>
      </c>
      <c r="L46" s="10">
        <f>マージン!M46</f>
        <v>1.1786980443126454</v>
      </c>
      <c r="M46" s="17">
        <f t="shared" si="14"/>
        <v>0</v>
      </c>
      <c r="N46" s="52">
        <v>0</v>
      </c>
      <c r="O46" s="17">
        <f t="shared" si="9"/>
        <v>0</v>
      </c>
      <c r="P46" s="17">
        <f t="shared" si="15"/>
        <v>0</v>
      </c>
      <c r="Q46" s="10">
        <f>係数!E46+係数!F46</f>
        <v>0.1359251474990589</v>
      </c>
      <c r="R46" s="17">
        <f t="shared" si="10"/>
        <v>0</v>
      </c>
      <c r="S46" s="4"/>
      <c r="T46" s="3"/>
      <c r="U46" s="10">
        <f>係数!G46</f>
        <v>1.1288018112307643E-5</v>
      </c>
      <c r="V46" s="17">
        <f t="shared" si="16"/>
        <v>0</v>
      </c>
      <c r="W46" s="17">
        <f t="shared" si="17"/>
        <v>0</v>
      </c>
      <c r="X46" s="17">
        <v>0</v>
      </c>
      <c r="Y46" s="17">
        <f t="shared" si="18"/>
        <v>0</v>
      </c>
      <c r="Z46" s="18">
        <f t="shared" si="19"/>
        <v>0</v>
      </c>
      <c r="AA46" s="17">
        <f t="shared" si="20"/>
        <v>0</v>
      </c>
      <c r="AB46" s="17">
        <f t="shared" si="11"/>
        <v>0</v>
      </c>
      <c r="AC46" s="17">
        <f t="shared" si="12"/>
        <v>0</v>
      </c>
      <c r="AD46" s="18">
        <f>Z46*(1-マージン!$N46)</f>
        <v>0</v>
      </c>
      <c r="AE46" s="17">
        <f>AA46*(1-マージン!$N46)</f>
        <v>0</v>
      </c>
      <c r="AF46" s="17">
        <f>AB46*(1-マージン!$N46)</f>
        <v>0</v>
      </c>
      <c r="AG46" s="17">
        <f t="shared" si="13"/>
        <v>0</v>
      </c>
      <c r="AH46" s="122">
        <f>(N46+X46)*係数!H46/1000000</f>
        <v>0</v>
      </c>
      <c r="AI46" s="121">
        <f>(N46+X46)*係数!I46/1000000</f>
        <v>0</v>
      </c>
    </row>
    <row r="47" spans="1:35">
      <c r="A47" s="3"/>
      <c r="B47" s="37">
        <v>281</v>
      </c>
      <c r="C47" s="54" t="s">
        <v>730</v>
      </c>
      <c r="D47" s="52">
        <f>SUMIF(入力消費!$R$49:$R$153,B47,入力消費!$L$49:$L$153)</f>
        <v>0</v>
      </c>
      <c r="E47" s="18">
        <f>SUMIF(入力消費!$R$49:$R$153,B47,入力消費!$P$49:$P$153)</f>
        <v>0</v>
      </c>
      <c r="F47" s="18">
        <f t="shared" si="7"/>
        <v>0</v>
      </c>
      <c r="G47" s="18">
        <v>0</v>
      </c>
      <c r="H47" s="18">
        <v>0</v>
      </c>
      <c r="I47" s="10">
        <f>係数!D47</f>
        <v>0.2509662771493818</v>
      </c>
      <c r="J47" s="163"/>
      <c r="K47" s="18">
        <f t="shared" si="8"/>
        <v>0</v>
      </c>
      <c r="L47" s="10">
        <f>マージン!M47</f>
        <v>1.078770995220204</v>
      </c>
      <c r="M47" s="17">
        <f t="shared" si="14"/>
        <v>0</v>
      </c>
      <c r="N47" s="52">
        <v>0</v>
      </c>
      <c r="O47" s="17">
        <f t="shared" si="9"/>
        <v>0</v>
      </c>
      <c r="P47" s="17">
        <f t="shared" si="15"/>
        <v>0</v>
      </c>
      <c r="Q47" s="10">
        <f>係数!E47+係数!F47</f>
        <v>0.25619574738553563</v>
      </c>
      <c r="R47" s="17">
        <f t="shared" si="10"/>
        <v>0</v>
      </c>
      <c r="S47" s="4"/>
      <c r="T47" s="3"/>
      <c r="U47" s="10">
        <f>係数!G47</f>
        <v>5.4581448428375329E-5</v>
      </c>
      <c r="V47" s="17">
        <f t="shared" si="16"/>
        <v>0</v>
      </c>
      <c r="W47" s="17">
        <f t="shared" si="17"/>
        <v>0</v>
      </c>
      <c r="X47" s="17">
        <v>0</v>
      </c>
      <c r="Y47" s="17">
        <f t="shared" si="18"/>
        <v>0</v>
      </c>
      <c r="Z47" s="18">
        <f t="shared" si="19"/>
        <v>0</v>
      </c>
      <c r="AA47" s="17">
        <f t="shared" si="20"/>
        <v>0</v>
      </c>
      <c r="AB47" s="17">
        <f t="shared" si="11"/>
        <v>0</v>
      </c>
      <c r="AC47" s="17">
        <f t="shared" si="12"/>
        <v>0</v>
      </c>
      <c r="AD47" s="18">
        <f>Z47*(1-マージン!$N47)</f>
        <v>0</v>
      </c>
      <c r="AE47" s="17">
        <f>AA47*(1-マージン!$N47)</f>
        <v>0</v>
      </c>
      <c r="AF47" s="17">
        <f>AB47*(1-マージン!$N47)</f>
        <v>0</v>
      </c>
      <c r="AG47" s="17">
        <f t="shared" si="13"/>
        <v>0</v>
      </c>
      <c r="AH47" s="122">
        <f>(N47+X47)*係数!H47/1000000</f>
        <v>0</v>
      </c>
      <c r="AI47" s="121">
        <f>(N47+X47)*係数!I47/1000000</f>
        <v>0</v>
      </c>
    </row>
    <row r="48" spans="1:35">
      <c r="A48" s="3"/>
      <c r="B48" s="37">
        <v>289</v>
      </c>
      <c r="C48" s="54" t="s">
        <v>731</v>
      </c>
      <c r="D48" s="52">
        <f>SUMIF(入力消費!$R$49:$R$153,B48,入力消費!$L$49:$L$153)</f>
        <v>0</v>
      </c>
      <c r="E48" s="18">
        <f>SUMIF(入力消費!$R$49:$R$153,B48,入力消費!$P$49:$P$153)</f>
        <v>0</v>
      </c>
      <c r="F48" s="18">
        <f t="shared" si="7"/>
        <v>0</v>
      </c>
      <c r="G48" s="18">
        <v>0</v>
      </c>
      <c r="H48" s="18">
        <v>0</v>
      </c>
      <c r="I48" s="10">
        <f>係数!D48</f>
        <v>0.20633101348163241</v>
      </c>
      <c r="J48" s="163"/>
      <c r="K48" s="18">
        <f t="shared" si="8"/>
        <v>0</v>
      </c>
      <c r="L48" s="10">
        <f>マージン!M48</f>
        <v>1.0064665346761426</v>
      </c>
      <c r="M48" s="17">
        <f t="shared" si="14"/>
        <v>0</v>
      </c>
      <c r="N48" s="52">
        <v>0</v>
      </c>
      <c r="O48" s="17">
        <f t="shared" si="9"/>
        <v>0</v>
      </c>
      <c r="P48" s="17">
        <f t="shared" si="15"/>
        <v>0</v>
      </c>
      <c r="Q48" s="10">
        <f>係数!E48+係数!F48</f>
        <v>0.35832383748428992</v>
      </c>
      <c r="R48" s="17">
        <f t="shared" si="10"/>
        <v>0</v>
      </c>
      <c r="S48" s="4"/>
      <c r="T48" s="3"/>
      <c r="U48" s="10">
        <f>係数!G48</f>
        <v>6.1655112669238305E-4</v>
      </c>
      <c r="V48" s="17">
        <f t="shared" si="16"/>
        <v>0</v>
      </c>
      <c r="W48" s="17">
        <f t="shared" si="17"/>
        <v>0</v>
      </c>
      <c r="X48" s="17">
        <v>0</v>
      </c>
      <c r="Y48" s="17">
        <f t="shared" si="18"/>
        <v>0</v>
      </c>
      <c r="Z48" s="18">
        <f t="shared" si="19"/>
        <v>0</v>
      </c>
      <c r="AA48" s="17">
        <f t="shared" si="20"/>
        <v>0</v>
      </c>
      <c r="AB48" s="17">
        <f t="shared" si="11"/>
        <v>0</v>
      </c>
      <c r="AC48" s="17">
        <f t="shared" si="12"/>
        <v>0</v>
      </c>
      <c r="AD48" s="18">
        <f>Z48*(1-マージン!$N48)</f>
        <v>0</v>
      </c>
      <c r="AE48" s="17">
        <f>AA48*(1-マージン!$N48)</f>
        <v>0</v>
      </c>
      <c r="AF48" s="17">
        <f>AB48*(1-マージン!$N48)</f>
        <v>0</v>
      </c>
      <c r="AG48" s="17">
        <f t="shared" si="13"/>
        <v>0</v>
      </c>
      <c r="AH48" s="122">
        <f>(N48+X48)*係数!H48/1000000</f>
        <v>0</v>
      </c>
      <c r="AI48" s="121">
        <f>(N48+X48)*係数!I48/1000000</f>
        <v>0</v>
      </c>
    </row>
    <row r="49" spans="1:35">
      <c r="A49" s="3"/>
      <c r="B49" s="37">
        <v>291</v>
      </c>
      <c r="C49" s="54" t="s">
        <v>732</v>
      </c>
      <c r="D49" s="52">
        <f>SUMIF(入力消費!$R$49:$R$153,B49,入力消費!$L$49:$L$153)</f>
        <v>0</v>
      </c>
      <c r="E49" s="18">
        <f>SUMIF(入力消費!$R$49:$R$153,B49,入力消費!$P$49:$P$153)</f>
        <v>0</v>
      </c>
      <c r="F49" s="18">
        <f t="shared" si="7"/>
        <v>0</v>
      </c>
      <c r="G49" s="18">
        <v>0</v>
      </c>
      <c r="H49" s="18">
        <v>0</v>
      </c>
      <c r="I49" s="10">
        <f>係数!D49</f>
        <v>0.19447037720968696</v>
      </c>
      <c r="J49" s="163"/>
      <c r="K49" s="18">
        <f t="shared" si="8"/>
        <v>0</v>
      </c>
      <c r="L49" s="10">
        <f>マージン!M49</f>
        <v>0.99804687742255671</v>
      </c>
      <c r="M49" s="17">
        <f t="shared" si="14"/>
        <v>0</v>
      </c>
      <c r="N49" s="52">
        <v>0</v>
      </c>
      <c r="O49" s="17">
        <f t="shared" si="9"/>
        <v>0</v>
      </c>
      <c r="P49" s="17">
        <f t="shared" si="15"/>
        <v>0</v>
      </c>
      <c r="Q49" s="10">
        <f>係数!E49+係数!F49</f>
        <v>0.28382344116182756</v>
      </c>
      <c r="R49" s="17">
        <f t="shared" si="10"/>
        <v>0</v>
      </c>
      <c r="S49" s="4"/>
      <c r="T49" s="3"/>
      <c r="U49" s="10">
        <f>係数!G49</f>
        <v>2.5889257840221236E-5</v>
      </c>
      <c r="V49" s="17">
        <f t="shared" si="16"/>
        <v>0</v>
      </c>
      <c r="W49" s="17">
        <f t="shared" si="17"/>
        <v>0</v>
      </c>
      <c r="X49" s="17">
        <v>0</v>
      </c>
      <c r="Y49" s="17">
        <f t="shared" si="18"/>
        <v>0</v>
      </c>
      <c r="Z49" s="18">
        <f t="shared" si="19"/>
        <v>0</v>
      </c>
      <c r="AA49" s="17">
        <f t="shared" si="20"/>
        <v>0</v>
      </c>
      <c r="AB49" s="17">
        <f t="shared" si="11"/>
        <v>0</v>
      </c>
      <c r="AC49" s="17">
        <f t="shared" si="12"/>
        <v>0</v>
      </c>
      <c r="AD49" s="18">
        <f>Z49*(1-マージン!$N49)</f>
        <v>0</v>
      </c>
      <c r="AE49" s="17">
        <f>AA49*(1-マージン!$N49)</f>
        <v>0</v>
      </c>
      <c r="AF49" s="17">
        <f>AB49*(1-マージン!$N49)</f>
        <v>0</v>
      </c>
      <c r="AG49" s="17">
        <f t="shared" si="13"/>
        <v>0</v>
      </c>
      <c r="AH49" s="122">
        <f>(N49+X49)*係数!H49/1000000</f>
        <v>0</v>
      </c>
      <c r="AI49" s="121">
        <f>(N49+X49)*係数!I49/1000000</f>
        <v>0</v>
      </c>
    </row>
    <row r="50" spans="1:35">
      <c r="A50" s="3"/>
      <c r="B50" s="37">
        <v>301</v>
      </c>
      <c r="C50" s="54" t="s">
        <v>733</v>
      </c>
      <c r="D50" s="52">
        <f>SUMIF(入力消費!$R$49:$R$153,B50,入力消費!$L$49:$L$153)</f>
        <v>0</v>
      </c>
      <c r="E50" s="18">
        <f>SUMIF(入力消費!$R$49:$R$153,B50,入力消費!$P$49:$P$153)</f>
        <v>0</v>
      </c>
      <c r="F50" s="18">
        <f t="shared" si="7"/>
        <v>0</v>
      </c>
      <c r="G50" s="18">
        <v>0</v>
      </c>
      <c r="H50" s="18">
        <v>0</v>
      </c>
      <c r="I50" s="10">
        <f>係数!D50</f>
        <v>0.27956452455417657</v>
      </c>
      <c r="J50" s="163"/>
      <c r="K50" s="18">
        <f t="shared" si="8"/>
        <v>0</v>
      </c>
      <c r="L50" s="10">
        <f>マージン!M50</f>
        <v>1.0542282146114508</v>
      </c>
      <c r="M50" s="17">
        <f t="shared" si="14"/>
        <v>0</v>
      </c>
      <c r="N50" s="52">
        <v>0</v>
      </c>
      <c r="O50" s="17">
        <f t="shared" si="9"/>
        <v>0</v>
      </c>
      <c r="P50" s="17">
        <f t="shared" si="15"/>
        <v>0</v>
      </c>
      <c r="Q50" s="10">
        <f>係数!E50+係数!F50</f>
        <v>0.33737146327787881</v>
      </c>
      <c r="R50" s="17">
        <f t="shared" si="10"/>
        <v>0</v>
      </c>
      <c r="S50" s="4"/>
      <c r="T50" s="3"/>
      <c r="U50" s="10">
        <f>係数!G50</f>
        <v>1.2594629368425553E-5</v>
      </c>
      <c r="V50" s="17">
        <f t="shared" si="16"/>
        <v>0</v>
      </c>
      <c r="W50" s="17">
        <f t="shared" si="17"/>
        <v>0</v>
      </c>
      <c r="X50" s="17">
        <v>0</v>
      </c>
      <c r="Y50" s="17">
        <f t="shared" si="18"/>
        <v>0</v>
      </c>
      <c r="Z50" s="18">
        <f t="shared" si="19"/>
        <v>0</v>
      </c>
      <c r="AA50" s="17">
        <f t="shared" si="20"/>
        <v>0</v>
      </c>
      <c r="AB50" s="17">
        <f t="shared" si="11"/>
        <v>0</v>
      </c>
      <c r="AC50" s="17">
        <f t="shared" si="12"/>
        <v>0</v>
      </c>
      <c r="AD50" s="18">
        <f>Z50*(1-マージン!$N50)</f>
        <v>0</v>
      </c>
      <c r="AE50" s="17">
        <f>AA50*(1-マージン!$N50)</f>
        <v>0</v>
      </c>
      <c r="AF50" s="17">
        <f>AB50*(1-マージン!$N50)</f>
        <v>0</v>
      </c>
      <c r="AG50" s="17">
        <f t="shared" si="13"/>
        <v>0</v>
      </c>
      <c r="AH50" s="122">
        <f>(N50+X50)*係数!H50/1000000</f>
        <v>0</v>
      </c>
      <c r="AI50" s="121">
        <f>(N50+X50)*係数!I50/1000000</f>
        <v>0</v>
      </c>
    </row>
    <row r="51" spans="1:35">
      <c r="A51" s="3"/>
      <c r="B51" s="37">
        <v>311</v>
      </c>
      <c r="C51" s="54" t="s">
        <v>734</v>
      </c>
      <c r="D51" s="52">
        <f>SUMIF(入力消費!$R$49:$R$153,B51,入力消費!$L$49:$L$153)</f>
        <v>0</v>
      </c>
      <c r="E51" s="18">
        <f>SUMIF(入力消費!$R$49:$R$153,B51,入力消費!$P$49:$P$153)</f>
        <v>0</v>
      </c>
      <c r="F51" s="18">
        <f t="shared" si="7"/>
        <v>0</v>
      </c>
      <c r="G51" s="18">
        <v>0</v>
      </c>
      <c r="H51" s="18">
        <v>0</v>
      </c>
      <c r="I51" s="10">
        <f>係数!D51</f>
        <v>0.18662164935342163</v>
      </c>
      <c r="J51" s="163"/>
      <c r="K51" s="18">
        <f t="shared" si="8"/>
        <v>0</v>
      </c>
      <c r="L51" s="10">
        <f>マージン!M51</f>
        <v>0.993776990181925</v>
      </c>
      <c r="M51" s="17">
        <f t="shared" si="14"/>
        <v>0</v>
      </c>
      <c r="N51" s="52">
        <v>0</v>
      </c>
      <c r="O51" s="17">
        <f t="shared" si="9"/>
        <v>0</v>
      </c>
      <c r="P51" s="17">
        <f t="shared" si="15"/>
        <v>0</v>
      </c>
      <c r="Q51" s="10">
        <f>係数!E51+係数!F51</f>
        <v>0.237295371525235</v>
      </c>
      <c r="R51" s="17">
        <f t="shared" si="10"/>
        <v>0</v>
      </c>
      <c r="S51" s="4"/>
      <c r="T51" s="3"/>
      <c r="U51" s="10">
        <f>係数!G51</f>
        <v>1.8530302798477416E-4</v>
      </c>
      <c r="V51" s="17">
        <f t="shared" si="16"/>
        <v>0</v>
      </c>
      <c r="W51" s="17">
        <f t="shared" si="17"/>
        <v>0</v>
      </c>
      <c r="X51" s="17">
        <v>0</v>
      </c>
      <c r="Y51" s="17">
        <f t="shared" si="18"/>
        <v>0</v>
      </c>
      <c r="Z51" s="18">
        <f t="shared" si="19"/>
        <v>0</v>
      </c>
      <c r="AA51" s="17">
        <f t="shared" si="20"/>
        <v>0</v>
      </c>
      <c r="AB51" s="17">
        <f t="shared" si="11"/>
        <v>0</v>
      </c>
      <c r="AC51" s="17">
        <f t="shared" si="12"/>
        <v>0</v>
      </c>
      <c r="AD51" s="18">
        <f>Z51*(1-マージン!$N51)</f>
        <v>0</v>
      </c>
      <c r="AE51" s="17">
        <f>AA51*(1-マージン!$N51)</f>
        <v>0</v>
      </c>
      <c r="AF51" s="17">
        <f>AB51*(1-マージン!$N51)</f>
        <v>0</v>
      </c>
      <c r="AG51" s="17">
        <f t="shared" si="13"/>
        <v>0</v>
      </c>
      <c r="AH51" s="122">
        <f>(N51+X51)*係数!H51/1000000</f>
        <v>0</v>
      </c>
      <c r="AI51" s="121">
        <f>(N51+X51)*係数!I51/1000000</f>
        <v>0</v>
      </c>
    </row>
    <row r="52" spans="1:35">
      <c r="A52" s="3"/>
      <c r="B52" s="37">
        <v>321</v>
      </c>
      <c r="C52" s="54" t="s">
        <v>735</v>
      </c>
      <c r="D52" s="52">
        <f>SUMIF(入力消費!$R$49:$R$153,B52,入力消費!$L$49:$L$153)</f>
        <v>0</v>
      </c>
      <c r="E52" s="18">
        <f>SUMIF(入力消費!$R$49:$R$153,B52,入力消費!$P$49:$P$153)</f>
        <v>0</v>
      </c>
      <c r="F52" s="18">
        <f t="shared" si="7"/>
        <v>0</v>
      </c>
      <c r="G52" s="18">
        <v>0</v>
      </c>
      <c r="H52" s="18">
        <v>0</v>
      </c>
      <c r="I52" s="10">
        <f>係数!D52</f>
        <v>0.10806372814409915</v>
      </c>
      <c r="J52" s="163"/>
      <c r="K52" s="18">
        <f t="shared" si="8"/>
        <v>0</v>
      </c>
      <c r="L52" s="10">
        <f>マージン!M52</f>
        <v>0.87217033210708417</v>
      </c>
      <c r="M52" s="17">
        <f t="shared" si="14"/>
        <v>0</v>
      </c>
      <c r="N52" s="52">
        <v>0</v>
      </c>
      <c r="O52" s="17">
        <f t="shared" si="9"/>
        <v>0</v>
      </c>
      <c r="P52" s="17">
        <f t="shared" si="15"/>
        <v>0</v>
      </c>
      <c r="Q52" s="10">
        <f>係数!E52+係数!F52</f>
        <v>8.119232321544069E-2</v>
      </c>
      <c r="R52" s="17">
        <f t="shared" si="10"/>
        <v>0</v>
      </c>
      <c r="S52" s="4"/>
      <c r="T52" s="3"/>
      <c r="U52" s="10">
        <f>係数!G52</f>
        <v>3.7373204308242689E-6</v>
      </c>
      <c r="V52" s="17">
        <f t="shared" si="16"/>
        <v>0</v>
      </c>
      <c r="W52" s="17">
        <f t="shared" si="17"/>
        <v>0</v>
      </c>
      <c r="X52" s="17">
        <v>0</v>
      </c>
      <c r="Y52" s="17">
        <f t="shared" si="18"/>
        <v>0</v>
      </c>
      <c r="Z52" s="18">
        <f t="shared" si="19"/>
        <v>0</v>
      </c>
      <c r="AA52" s="17">
        <f t="shared" si="20"/>
        <v>0</v>
      </c>
      <c r="AB52" s="17">
        <f t="shared" si="11"/>
        <v>0</v>
      </c>
      <c r="AC52" s="17">
        <f t="shared" si="12"/>
        <v>0</v>
      </c>
      <c r="AD52" s="18">
        <f>Z52*(1-マージン!$N52)</f>
        <v>0</v>
      </c>
      <c r="AE52" s="17">
        <f>AA52*(1-マージン!$N52)</f>
        <v>0</v>
      </c>
      <c r="AF52" s="17">
        <f>AB52*(1-マージン!$N52)</f>
        <v>0</v>
      </c>
      <c r="AG52" s="17">
        <f t="shared" si="13"/>
        <v>0</v>
      </c>
      <c r="AH52" s="122">
        <f>(N52+X52)*係数!H52/1000000</f>
        <v>0</v>
      </c>
      <c r="AI52" s="121">
        <f>(N52+X52)*係数!I52/1000000</f>
        <v>0</v>
      </c>
    </row>
    <row r="53" spans="1:35">
      <c r="A53" s="3"/>
      <c r="B53" s="37">
        <v>329</v>
      </c>
      <c r="C53" s="54" t="s">
        <v>736</v>
      </c>
      <c r="D53" s="52">
        <f>SUMIF(入力消費!$R$49:$R$153,B53,入力消費!$L$49:$L$153)</f>
        <v>0</v>
      </c>
      <c r="E53" s="18">
        <f>SUMIF(入力消費!$R$49:$R$153,B53,入力消費!$P$49:$P$153)</f>
        <v>0</v>
      </c>
      <c r="F53" s="18">
        <f t="shared" si="7"/>
        <v>0</v>
      </c>
      <c r="G53" s="18">
        <v>0</v>
      </c>
      <c r="H53" s="18">
        <v>0</v>
      </c>
      <c r="I53" s="10">
        <f>係数!D53</f>
        <v>6.1168281989615769E-2</v>
      </c>
      <c r="J53" s="163"/>
      <c r="K53" s="18">
        <f t="shared" si="8"/>
        <v>0</v>
      </c>
      <c r="L53" s="10">
        <f>マージン!M53</f>
        <v>0.9839279747950298</v>
      </c>
      <c r="M53" s="17">
        <f t="shared" si="14"/>
        <v>0</v>
      </c>
      <c r="N53" s="52">
        <v>0</v>
      </c>
      <c r="O53" s="17">
        <f t="shared" si="9"/>
        <v>0</v>
      </c>
      <c r="P53" s="17">
        <f t="shared" si="15"/>
        <v>0</v>
      </c>
      <c r="Q53" s="10">
        <f>係数!E53+係数!F53</f>
        <v>0.29877619717705572</v>
      </c>
      <c r="R53" s="17">
        <f t="shared" si="10"/>
        <v>0</v>
      </c>
      <c r="S53" s="4"/>
      <c r="T53" s="3"/>
      <c r="U53" s="10">
        <f>係数!G53</f>
        <v>3.9027823014632879E-4</v>
      </c>
      <c r="V53" s="17">
        <f t="shared" si="16"/>
        <v>0</v>
      </c>
      <c r="W53" s="17">
        <f t="shared" si="17"/>
        <v>0</v>
      </c>
      <c r="X53" s="17">
        <v>0</v>
      </c>
      <c r="Y53" s="17">
        <f t="shared" si="18"/>
        <v>0</v>
      </c>
      <c r="Z53" s="18">
        <f t="shared" si="19"/>
        <v>0</v>
      </c>
      <c r="AA53" s="17">
        <f t="shared" si="20"/>
        <v>0</v>
      </c>
      <c r="AB53" s="17">
        <f t="shared" si="11"/>
        <v>0</v>
      </c>
      <c r="AC53" s="17">
        <f t="shared" si="12"/>
        <v>0</v>
      </c>
      <c r="AD53" s="18">
        <f>Z53*(1-マージン!$N53)</f>
        <v>0</v>
      </c>
      <c r="AE53" s="17">
        <f>AA53*(1-マージン!$N53)</f>
        <v>0</v>
      </c>
      <c r="AF53" s="17">
        <f>AB53*(1-マージン!$N53)</f>
        <v>0</v>
      </c>
      <c r="AG53" s="17">
        <f t="shared" si="13"/>
        <v>0</v>
      </c>
      <c r="AH53" s="122">
        <f>(N53+X53)*係数!H53/1000000</f>
        <v>0</v>
      </c>
      <c r="AI53" s="121">
        <f>(N53+X53)*係数!I53/1000000</f>
        <v>0</v>
      </c>
    </row>
    <row r="54" spans="1:35">
      <c r="A54" s="3"/>
      <c r="B54" s="37">
        <v>331</v>
      </c>
      <c r="C54" s="54" t="s">
        <v>737</v>
      </c>
      <c r="D54" s="52">
        <f>SUMIF(入力消費!$R$49:$R$153,B54,入力消費!$L$49:$L$153)</f>
        <v>0</v>
      </c>
      <c r="E54" s="18">
        <f>SUMIF(入力消費!$R$49:$R$153,B54,入力消費!$P$49:$P$153)</f>
        <v>0</v>
      </c>
      <c r="F54" s="18">
        <f t="shared" si="7"/>
        <v>0</v>
      </c>
      <c r="G54" s="18">
        <v>0</v>
      </c>
      <c r="H54" s="18">
        <v>0</v>
      </c>
      <c r="I54" s="10">
        <f>係数!D54</f>
        <v>0.15690913891417524</v>
      </c>
      <c r="J54" s="163"/>
      <c r="K54" s="18">
        <f t="shared" si="8"/>
        <v>0</v>
      </c>
      <c r="L54" s="10">
        <f>マージン!M54</f>
        <v>0.96944649885451473</v>
      </c>
      <c r="M54" s="17">
        <f t="shared" si="14"/>
        <v>0</v>
      </c>
      <c r="N54" s="52">
        <v>0</v>
      </c>
      <c r="O54" s="17">
        <f t="shared" si="9"/>
        <v>0</v>
      </c>
      <c r="P54" s="17">
        <f t="shared" si="15"/>
        <v>0</v>
      </c>
      <c r="Q54" s="10">
        <f>係数!E54+係数!F54</f>
        <v>0.17336406714455868</v>
      </c>
      <c r="R54" s="17">
        <f t="shared" si="10"/>
        <v>0</v>
      </c>
      <c r="S54" s="4"/>
      <c r="T54" s="3"/>
      <c r="U54" s="10">
        <f>係数!G54</f>
        <v>2.0819647620617176E-5</v>
      </c>
      <c r="V54" s="17">
        <f t="shared" si="16"/>
        <v>0</v>
      </c>
      <c r="W54" s="17">
        <f t="shared" si="17"/>
        <v>0</v>
      </c>
      <c r="X54" s="17">
        <v>0</v>
      </c>
      <c r="Y54" s="17">
        <f t="shared" si="18"/>
        <v>0</v>
      </c>
      <c r="Z54" s="18">
        <f t="shared" si="19"/>
        <v>0</v>
      </c>
      <c r="AA54" s="17">
        <f t="shared" si="20"/>
        <v>0</v>
      </c>
      <c r="AB54" s="17">
        <f t="shared" si="11"/>
        <v>0</v>
      </c>
      <c r="AC54" s="17">
        <f t="shared" si="12"/>
        <v>0</v>
      </c>
      <c r="AD54" s="18">
        <f>Z54*(1-マージン!$N54)</f>
        <v>0</v>
      </c>
      <c r="AE54" s="17">
        <f>AA54*(1-マージン!$N54)</f>
        <v>0</v>
      </c>
      <c r="AF54" s="17">
        <f>AB54*(1-マージン!$N54)</f>
        <v>0</v>
      </c>
      <c r="AG54" s="17">
        <f t="shared" si="13"/>
        <v>0</v>
      </c>
      <c r="AH54" s="122">
        <f>(N54+X54)*係数!H54/1000000</f>
        <v>0</v>
      </c>
      <c r="AI54" s="121">
        <f>(N54+X54)*係数!I54/1000000</f>
        <v>0</v>
      </c>
    </row>
    <row r="55" spans="1:35">
      <c r="A55" s="3"/>
      <c r="B55" s="37">
        <v>332</v>
      </c>
      <c r="C55" s="54" t="s">
        <v>738</v>
      </c>
      <c r="D55" s="52">
        <f>SUMIF(入力消費!$R$49:$R$153,B55,入力消費!$L$49:$L$153)</f>
        <v>0</v>
      </c>
      <c r="E55" s="18">
        <f>SUMIF(入力消費!$R$49:$R$153,B55,入力消費!$P$49:$P$153)</f>
        <v>0</v>
      </c>
      <c r="F55" s="18">
        <f t="shared" si="7"/>
        <v>0</v>
      </c>
      <c r="G55" s="18">
        <v>0</v>
      </c>
      <c r="H55" s="18">
        <v>0</v>
      </c>
      <c r="I55" s="10">
        <f>係数!D55</f>
        <v>5.4339697316388436E-2</v>
      </c>
      <c r="J55" s="163"/>
      <c r="K55" s="18">
        <f t="shared" si="8"/>
        <v>0</v>
      </c>
      <c r="L55" s="10">
        <f>マージン!M55</f>
        <v>0.93933155585241601</v>
      </c>
      <c r="M55" s="17">
        <f t="shared" si="14"/>
        <v>0</v>
      </c>
      <c r="N55" s="52">
        <v>0</v>
      </c>
      <c r="O55" s="17">
        <f t="shared" si="9"/>
        <v>0</v>
      </c>
      <c r="P55" s="17">
        <f t="shared" si="15"/>
        <v>0</v>
      </c>
      <c r="Q55" s="10">
        <f>係数!E55+係数!F55</f>
        <v>0.2403125341043828</v>
      </c>
      <c r="R55" s="17">
        <f t="shared" si="10"/>
        <v>0</v>
      </c>
      <c r="S55" s="4"/>
      <c r="T55" s="3"/>
      <c r="U55" s="10">
        <f>係数!G55</f>
        <v>4.6473165015965328E-3</v>
      </c>
      <c r="V55" s="17">
        <f t="shared" si="16"/>
        <v>0</v>
      </c>
      <c r="W55" s="17">
        <f t="shared" si="17"/>
        <v>0</v>
      </c>
      <c r="X55" s="17">
        <v>0</v>
      </c>
      <c r="Y55" s="17">
        <f t="shared" si="18"/>
        <v>0</v>
      </c>
      <c r="Z55" s="18">
        <f t="shared" si="19"/>
        <v>0</v>
      </c>
      <c r="AA55" s="17">
        <f t="shared" si="20"/>
        <v>0</v>
      </c>
      <c r="AB55" s="17">
        <f t="shared" si="11"/>
        <v>0</v>
      </c>
      <c r="AC55" s="17">
        <f t="shared" si="12"/>
        <v>0</v>
      </c>
      <c r="AD55" s="18">
        <f>Z55*(1-マージン!$N55)</f>
        <v>0</v>
      </c>
      <c r="AE55" s="17">
        <f>AA55*(1-マージン!$N55)</f>
        <v>0</v>
      </c>
      <c r="AF55" s="17">
        <f>AB55*(1-マージン!$N55)</f>
        <v>0</v>
      </c>
      <c r="AG55" s="17">
        <f t="shared" si="13"/>
        <v>0</v>
      </c>
      <c r="AH55" s="122">
        <f>(N55+X55)*係数!H55/1000000</f>
        <v>0</v>
      </c>
      <c r="AI55" s="121">
        <f>(N55+X55)*係数!I55/1000000</f>
        <v>0</v>
      </c>
    </row>
    <row r="56" spans="1:35">
      <c r="A56" s="3"/>
      <c r="B56" s="37">
        <v>333</v>
      </c>
      <c r="C56" s="54" t="s">
        <v>739</v>
      </c>
      <c r="D56" s="52">
        <f>SUMIF(入力消費!$R$49:$R$153,B56,入力消費!$L$49:$L$153)</f>
        <v>0</v>
      </c>
      <c r="E56" s="18">
        <f>SUMIF(入力消費!$R$49:$R$153,B56,入力消費!$P$49:$P$153)</f>
        <v>0</v>
      </c>
      <c r="F56" s="18">
        <f t="shared" si="7"/>
        <v>0</v>
      </c>
      <c r="G56" s="18">
        <v>0</v>
      </c>
      <c r="H56" s="18">
        <v>0</v>
      </c>
      <c r="I56" s="10">
        <f>係数!D56</f>
        <v>8.044684326261653E-2</v>
      </c>
      <c r="J56" s="163"/>
      <c r="K56" s="18">
        <f t="shared" si="8"/>
        <v>0</v>
      </c>
      <c r="L56" s="10">
        <f>マージン!M56</f>
        <v>0.91252521591431612</v>
      </c>
      <c r="M56" s="17">
        <f t="shared" si="14"/>
        <v>0</v>
      </c>
      <c r="N56" s="52">
        <v>0</v>
      </c>
      <c r="O56" s="17">
        <f t="shared" si="9"/>
        <v>0</v>
      </c>
      <c r="P56" s="17">
        <f t="shared" si="15"/>
        <v>0</v>
      </c>
      <c r="Q56" s="10">
        <f>係数!E56+係数!F56</f>
        <v>0.13537601018029927</v>
      </c>
      <c r="R56" s="17">
        <f t="shared" si="10"/>
        <v>0</v>
      </c>
      <c r="S56" s="4"/>
      <c r="T56" s="3"/>
      <c r="U56" s="10">
        <f>係数!G56</f>
        <v>1.2862296405073664E-7</v>
      </c>
      <c r="V56" s="17">
        <f t="shared" si="16"/>
        <v>0</v>
      </c>
      <c r="W56" s="17">
        <f t="shared" si="17"/>
        <v>0</v>
      </c>
      <c r="X56" s="17">
        <v>0</v>
      </c>
      <c r="Y56" s="17">
        <f t="shared" si="18"/>
        <v>0</v>
      </c>
      <c r="Z56" s="18">
        <f t="shared" si="19"/>
        <v>0</v>
      </c>
      <c r="AA56" s="17">
        <f t="shared" si="20"/>
        <v>0</v>
      </c>
      <c r="AB56" s="17">
        <f t="shared" si="11"/>
        <v>0</v>
      </c>
      <c r="AC56" s="17">
        <f t="shared" si="12"/>
        <v>0</v>
      </c>
      <c r="AD56" s="18">
        <f>Z56*(1-マージン!$N56)</f>
        <v>0</v>
      </c>
      <c r="AE56" s="17">
        <f>AA56*(1-マージン!$N56)</f>
        <v>0</v>
      </c>
      <c r="AF56" s="17">
        <f>AB56*(1-マージン!$N56)</f>
        <v>0</v>
      </c>
      <c r="AG56" s="17">
        <f t="shared" si="13"/>
        <v>0</v>
      </c>
      <c r="AH56" s="122">
        <f>(N56+X56)*係数!H56/1000000</f>
        <v>0</v>
      </c>
      <c r="AI56" s="121">
        <f>(N56+X56)*係数!I56/1000000</f>
        <v>0</v>
      </c>
    </row>
    <row r="57" spans="1:35">
      <c r="A57" s="3"/>
      <c r="B57" s="37">
        <v>339</v>
      </c>
      <c r="C57" s="54" t="s">
        <v>740</v>
      </c>
      <c r="D57" s="52">
        <f>SUMIF(入力消費!$R$49:$R$153,B57,入力消費!$L$49:$L$153)</f>
        <v>0</v>
      </c>
      <c r="E57" s="18">
        <f>SUMIF(入力消費!$R$49:$R$153,B57,入力消費!$P$49:$P$153)</f>
        <v>0</v>
      </c>
      <c r="F57" s="18">
        <f t="shared" si="7"/>
        <v>0</v>
      </c>
      <c r="G57" s="18">
        <v>0</v>
      </c>
      <c r="H57" s="18">
        <v>0</v>
      </c>
      <c r="I57" s="10">
        <f>係数!D57</f>
        <v>2.5694054236487962E-2</v>
      </c>
      <c r="J57" s="163"/>
      <c r="K57" s="18">
        <f t="shared" si="8"/>
        <v>0</v>
      </c>
      <c r="L57" s="10">
        <f>マージン!M57</f>
        <v>1.0862464709146373</v>
      </c>
      <c r="M57" s="17">
        <f t="shared" si="14"/>
        <v>0</v>
      </c>
      <c r="N57" s="52">
        <v>0</v>
      </c>
      <c r="O57" s="17">
        <f t="shared" si="9"/>
        <v>0</v>
      </c>
      <c r="P57" s="17">
        <f t="shared" si="15"/>
        <v>0</v>
      </c>
      <c r="Q57" s="10">
        <f>係数!E57+係数!F57</f>
        <v>0.24753335594240047</v>
      </c>
      <c r="R57" s="17">
        <f t="shared" si="10"/>
        <v>0</v>
      </c>
      <c r="S57" s="4"/>
      <c r="T57" s="3"/>
      <c r="U57" s="10">
        <f>係数!G57</f>
        <v>1.6586814993437466E-3</v>
      </c>
      <c r="V57" s="17">
        <f t="shared" si="16"/>
        <v>0</v>
      </c>
      <c r="W57" s="17">
        <f t="shared" si="17"/>
        <v>0</v>
      </c>
      <c r="X57" s="17">
        <v>0</v>
      </c>
      <c r="Y57" s="17">
        <f t="shared" si="18"/>
        <v>0</v>
      </c>
      <c r="Z57" s="18">
        <f t="shared" si="19"/>
        <v>0</v>
      </c>
      <c r="AA57" s="17">
        <f t="shared" si="20"/>
        <v>0</v>
      </c>
      <c r="AB57" s="17">
        <f t="shared" si="11"/>
        <v>0</v>
      </c>
      <c r="AC57" s="17">
        <f t="shared" si="12"/>
        <v>0</v>
      </c>
      <c r="AD57" s="18">
        <f>Z57*(1-マージン!$N57)</f>
        <v>0</v>
      </c>
      <c r="AE57" s="17">
        <f>AA57*(1-マージン!$N57)</f>
        <v>0</v>
      </c>
      <c r="AF57" s="17">
        <f>AB57*(1-マージン!$N57)</f>
        <v>0</v>
      </c>
      <c r="AG57" s="17">
        <f t="shared" si="13"/>
        <v>0</v>
      </c>
      <c r="AH57" s="122">
        <f>(N57+X57)*係数!H57/1000000</f>
        <v>0</v>
      </c>
      <c r="AI57" s="121">
        <f>(N57+X57)*係数!I57/1000000</f>
        <v>0</v>
      </c>
    </row>
    <row r="58" spans="1:35">
      <c r="A58" s="3"/>
      <c r="B58" s="37">
        <v>341</v>
      </c>
      <c r="C58" s="54" t="s">
        <v>741</v>
      </c>
      <c r="D58" s="52">
        <f>SUMIF(入力消費!$R$49:$R$153,B58,入力消費!$L$49:$L$153)</f>
        <v>0</v>
      </c>
      <c r="E58" s="18">
        <f>SUMIF(入力消費!$R$49:$R$153,B58,入力消費!$P$49:$P$153)</f>
        <v>0</v>
      </c>
      <c r="F58" s="18">
        <f t="shared" si="7"/>
        <v>0</v>
      </c>
      <c r="G58" s="18">
        <v>0</v>
      </c>
      <c r="H58" s="18">
        <v>0</v>
      </c>
      <c r="I58" s="10">
        <f>係数!D58</f>
        <v>5.0816227614314258E-2</v>
      </c>
      <c r="J58" s="163"/>
      <c r="K58" s="18">
        <f t="shared" si="8"/>
        <v>0</v>
      </c>
      <c r="L58" s="10">
        <f>マージン!M58</f>
        <v>0.99759421019612848</v>
      </c>
      <c r="M58" s="17">
        <f t="shared" si="14"/>
        <v>0</v>
      </c>
      <c r="N58" s="52">
        <v>0</v>
      </c>
      <c r="O58" s="17">
        <f t="shared" si="9"/>
        <v>0</v>
      </c>
      <c r="P58" s="17">
        <f t="shared" si="15"/>
        <v>0</v>
      </c>
      <c r="Q58" s="10">
        <f>係数!E58+係数!F58</f>
        <v>0.17268851243932659</v>
      </c>
      <c r="R58" s="17">
        <f t="shared" si="10"/>
        <v>0</v>
      </c>
      <c r="S58" s="4"/>
      <c r="T58" s="3"/>
      <c r="U58" s="10">
        <f>係数!G58</f>
        <v>8.0023812861750067E-3</v>
      </c>
      <c r="V58" s="17">
        <f t="shared" si="16"/>
        <v>0</v>
      </c>
      <c r="W58" s="17">
        <f t="shared" si="17"/>
        <v>0</v>
      </c>
      <c r="X58" s="17">
        <v>0</v>
      </c>
      <c r="Y58" s="17">
        <f t="shared" si="18"/>
        <v>0</v>
      </c>
      <c r="Z58" s="18">
        <f t="shared" si="19"/>
        <v>0</v>
      </c>
      <c r="AA58" s="17">
        <f t="shared" si="20"/>
        <v>0</v>
      </c>
      <c r="AB58" s="17">
        <f t="shared" si="11"/>
        <v>0</v>
      </c>
      <c r="AC58" s="17">
        <f t="shared" si="12"/>
        <v>0</v>
      </c>
      <c r="AD58" s="18">
        <f>Z58*(1-マージン!$N58)</f>
        <v>0</v>
      </c>
      <c r="AE58" s="17">
        <f>AA58*(1-マージン!$N58)</f>
        <v>0</v>
      </c>
      <c r="AF58" s="17">
        <f>AB58*(1-マージン!$N58)</f>
        <v>0</v>
      </c>
      <c r="AG58" s="17">
        <f t="shared" si="13"/>
        <v>0</v>
      </c>
      <c r="AH58" s="122">
        <f>(N58+X58)*係数!H58/1000000</f>
        <v>0</v>
      </c>
      <c r="AI58" s="121">
        <f>(N58+X58)*係数!I58/1000000</f>
        <v>0</v>
      </c>
    </row>
    <row r="59" spans="1:35">
      <c r="A59" s="3"/>
      <c r="B59" s="37">
        <v>342</v>
      </c>
      <c r="C59" s="54" t="s">
        <v>742</v>
      </c>
      <c r="D59" s="52">
        <f>SUMIF(入力消費!$R$49:$R$153,B59,入力消費!$L$49:$L$153)</f>
        <v>0</v>
      </c>
      <c r="E59" s="18">
        <f>SUMIF(入力消費!$R$49:$R$153,B59,入力消費!$P$49:$P$153)</f>
        <v>0</v>
      </c>
      <c r="F59" s="18">
        <f t="shared" si="7"/>
        <v>0</v>
      </c>
      <c r="G59" s="18">
        <v>0</v>
      </c>
      <c r="H59" s="18">
        <v>0</v>
      </c>
      <c r="I59" s="10">
        <f>係数!D59</f>
        <v>2.5807602303842714E-2</v>
      </c>
      <c r="J59" s="163"/>
      <c r="K59" s="18">
        <f t="shared" si="8"/>
        <v>0</v>
      </c>
      <c r="L59" s="10">
        <f>マージン!M59</f>
        <v>0.88038727452022891</v>
      </c>
      <c r="M59" s="17">
        <f t="shared" si="14"/>
        <v>0</v>
      </c>
      <c r="N59" s="52">
        <v>0</v>
      </c>
      <c r="O59" s="17">
        <f t="shared" si="9"/>
        <v>0</v>
      </c>
      <c r="P59" s="17">
        <f t="shared" si="15"/>
        <v>0</v>
      </c>
      <c r="Q59" s="10">
        <f>係数!E59+係数!F59</f>
        <v>2.4147561688528857E-2</v>
      </c>
      <c r="R59" s="17">
        <f t="shared" si="10"/>
        <v>0</v>
      </c>
      <c r="S59" s="4"/>
      <c r="T59" s="3"/>
      <c r="U59" s="10">
        <f>係数!G59</f>
        <v>1.6750215096689438E-3</v>
      </c>
      <c r="V59" s="17">
        <f t="shared" si="16"/>
        <v>0</v>
      </c>
      <c r="W59" s="17">
        <f t="shared" si="17"/>
        <v>0</v>
      </c>
      <c r="X59" s="17">
        <v>0</v>
      </c>
      <c r="Y59" s="17">
        <f t="shared" si="18"/>
        <v>0</v>
      </c>
      <c r="Z59" s="18">
        <f t="shared" si="19"/>
        <v>0</v>
      </c>
      <c r="AA59" s="17">
        <f t="shared" si="20"/>
        <v>0</v>
      </c>
      <c r="AB59" s="17">
        <f t="shared" si="11"/>
        <v>0</v>
      </c>
      <c r="AC59" s="17">
        <f t="shared" si="12"/>
        <v>0</v>
      </c>
      <c r="AD59" s="18">
        <f>Z59*(1-マージン!$N59)</f>
        <v>0</v>
      </c>
      <c r="AE59" s="17">
        <f>AA59*(1-マージン!$N59)</f>
        <v>0</v>
      </c>
      <c r="AF59" s="17">
        <f>AB59*(1-マージン!$N59)</f>
        <v>0</v>
      </c>
      <c r="AG59" s="17">
        <f t="shared" si="13"/>
        <v>0</v>
      </c>
      <c r="AH59" s="122">
        <f>(N59+X59)*係数!H59/1000000</f>
        <v>0</v>
      </c>
      <c r="AI59" s="121">
        <f>(N59+X59)*係数!I59/1000000</f>
        <v>0</v>
      </c>
    </row>
    <row r="60" spans="1:35">
      <c r="A60" s="3"/>
      <c r="B60" s="37">
        <v>351</v>
      </c>
      <c r="C60" s="54" t="s">
        <v>743</v>
      </c>
      <c r="D60" s="52">
        <f>SUMIF(入力消費!$R$49:$R$153,B60,入力消費!$L$49:$L$153)</f>
        <v>0</v>
      </c>
      <c r="E60" s="18">
        <f>SUMIF(入力消費!$R$49:$R$153,B60,入力消費!$P$49:$P$153)</f>
        <v>0</v>
      </c>
      <c r="F60" s="18">
        <f t="shared" si="7"/>
        <v>0</v>
      </c>
      <c r="G60" s="18">
        <v>0</v>
      </c>
      <c r="H60" s="18">
        <v>0</v>
      </c>
      <c r="I60" s="10">
        <f>係数!D60</f>
        <v>0.18138586818061686</v>
      </c>
      <c r="J60" s="163"/>
      <c r="K60" s="18">
        <f t="shared" si="8"/>
        <v>0</v>
      </c>
      <c r="L60" s="10">
        <f>マージン!M60</f>
        <v>1.0292693984274004</v>
      </c>
      <c r="M60" s="17">
        <f t="shared" si="14"/>
        <v>0</v>
      </c>
      <c r="N60" s="52">
        <v>0</v>
      </c>
      <c r="O60" s="17">
        <f t="shared" si="9"/>
        <v>0</v>
      </c>
      <c r="P60" s="17">
        <f t="shared" si="15"/>
        <v>0</v>
      </c>
      <c r="Q60" s="10">
        <f>係数!E60+係数!F60</f>
        <v>9.9892762354099524E-2</v>
      </c>
      <c r="R60" s="17">
        <f t="shared" si="10"/>
        <v>0</v>
      </c>
      <c r="S60" s="4"/>
      <c r="T60" s="3"/>
      <c r="U60" s="10">
        <f>係数!G60</f>
        <v>1.669588530939619E-2</v>
      </c>
      <c r="V60" s="17">
        <f t="shared" si="16"/>
        <v>0</v>
      </c>
      <c r="W60" s="17">
        <f t="shared" si="17"/>
        <v>0</v>
      </c>
      <c r="X60" s="17">
        <v>0</v>
      </c>
      <c r="Y60" s="17">
        <f t="shared" si="18"/>
        <v>0</v>
      </c>
      <c r="Z60" s="18">
        <f t="shared" si="19"/>
        <v>0</v>
      </c>
      <c r="AA60" s="17">
        <f t="shared" si="20"/>
        <v>0</v>
      </c>
      <c r="AB60" s="17">
        <f t="shared" si="11"/>
        <v>0</v>
      </c>
      <c r="AC60" s="17">
        <f t="shared" si="12"/>
        <v>0</v>
      </c>
      <c r="AD60" s="18">
        <f>Z60*(1-マージン!$N60)</f>
        <v>0</v>
      </c>
      <c r="AE60" s="17">
        <f>AA60*(1-マージン!$N60)</f>
        <v>0</v>
      </c>
      <c r="AF60" s="17">
        <f>AB60*(1-マージン!$N60)</f>
        <v>0</v>
      </c>
      <c r="AG60" s="17">
        <f t="shared" si="13"/>
        <v>0</v>
      </c>
      <c r="AH60" s="122">
        <f>(N60+X60)*係数!H60/1000000</f>
        <v>0</v>
      </c>
      <c r="AI60" s="121">
        <f>(N60+X60)*係数!I60/1000000</f>
        <v>0</v>
      </c>
    </row>
    <row r="61" spans="1:35">
      <c r="A61" s="3"/>
      <c r="B61" s="37">
        <v>352</v>
      </c>
      <c r="C61" s="54" t="s">
        <v>744</v>
      </c>
      <c r="D61" s="52">
        <f>SUMIF(入力消費!$R$49:$R$153,B61,入力消費!$L$49:$L$153)</f>
        <v>0</v>
      </c>
      <c r="E61" s="18">
        <f>SUMIF(入力消費!$R$49:$R$153,B61,入力消費!$P$49:$P$153)</f>
        <v>0</v>
      </c>
      <c r="F61" s="18">
        <f t="shared" si="7"/>
        <v>0</v>
      </c>
      <c r="G61" s="18">
        <v>0</v>
      </c>
      <c r="H61" s="18">
        <v>0</v>
      </c>
      <c r="I61" s="10">
        <f>係数!D61</f>
        <v>1.2205764593368973E-2</v>
      </c>
      <c r="J61" s="163"/>
      <c r="K61" s="18">
        <f t="shared" si="8"/>
        <v>0</v>
      </c>
      <c r="L61" s="10">
        <f>マージン!M61</f>
        <v>1.0777770206850861</v>
      </c>
      <c r="M61" s="17">
        <f t="shared" si="14"/>
        <v>0</v>
      </c>
      <c r="N61" s="52">
        <v>0</v>
      </c>
      <c r="O61" s="17">
        <f t="shared" si="9"/>
        <v>0</v>
      </c>
      <c r="P61" s="17">
        <f t="shared" si="15"/>
        <v>0</v>
      </c>
      <c r="Q61" s="10">
        <f>係数!E61+係数!F61</f>
        <v>0.2632869790743177</v>
      </c>
      <c r="R61" s="17">
        <f t="shared" si="10"/>
        <v>0</v>
      </c>
      <c r="S61" s="4"/>
      <c r="T61" s="3"/>
      <c r="U61" s="10">
        <f>係数!G61</f>
        <v>1.1299573452005485E-3</v>
      </c>
      <c r="V61" s="17">
        <f t="shared" si="16"/>
        <v>0</v>
      </c>
      <c r="W61" s="17">
        <f t="shared" si="17"/>
        <v>0</v>
      </c>
      <c r="X61" s="17">
        <v>0</v>
      </c>
      <c r="Y61" s="17">
        <f t="shared" si="18"/>
        <v>0</v>
      </c>
      <c r="Z61" s="18">
        <f t="shared" si="19"/>
        <v>0</v>
      </c>
      <c r="AA61" s="17">
        <f t="shared" si="20"/>
        <v>0</v>
      </c>
      <c r="AB61" s="17">
        <f t="shared" si="11"/>
        <v>0</v>
      </c>
      <c r="AC61" s="17">
        <f t="shared" si="12"/>
        <v>0</v>
      </c>
      <c r="AD61" s="18">
        <f>Z61*(1-マージン!$N61)</f>
        <v>0</v>
      </c>
      <c r="AE61" s="17">
        <f>AA61*(1-マージン!$N61)</f>
        <v>0</v>
      </c>
      <c r="AF61" s="17">
        <f>AB61*(1-マージン!$N61)</f>
        <v>0</v>
      </c>
      <c r="AG61" s="17">
        <f t="shared" si="13"/>
        <v>0</v>
      </c>
      <c r="AH61" s="122">
        <f>(N61+X61)*係数!H61/1000000</f>
        <v>0</v>
      </c>
      <c r="AI61" s="121">
        <f>(N61+X61)*係数!I61/1000000</f>
        <v>0</v>
      </c>
    </row>
    <row r="62" spans="1:35">
      <c r="A62" s="3"/>
      <c r="B62" s="37">
        <v>353</v>
      </c>
      <c r="C62" s="54" t="s">
        <v>745</v>
      </c>
      <c r="D62" s="52">
        <f>SUMIF(入力消費!$R$49:$R$153,B62,入力消費!$L$49:$L$153)</f>
        <v>0</v>
      </c>
      <c r="E62" s="18">
        <f>SUMIF(入力消費!$R$49:$R$153,B62,入力消費!$P$49:$P$153)</f>
        <v>0</v>
      </c>
      <c r="F62" s="18">
        <f t="shared" si="7"/>
        <v>0</v>
      </c>
      <c r="G62" s="18">
        <v>0</v>
      </c>
      <c r="H62" s="18">
        <v>0</v>
      </c>
      <c r="I62" s="10">
        <f>係数!D62</f>
        <v>0.35032605907938386</v>
      </c>
      <c r="J62" s="163"/>
      <c r="K62" s="18">
        <f t="shared" si="8"/>
        <v>0</v>
      </c>
      <c r="L62" s="10">
        <f>マージン!M62</f>
        <v>0.97998583993842281</v>
      </c>
      <c r="M62" s="17">
        <f t="shared" si="14"/>
        <v>0</v>
      </c>
      <c r="N62" s="52">
        <v>0</v>
      </c>
      <c r="O62" s="17">
        <f t="shared" si="9"/>
        <v>0</v>
      </c>
      <c r="P62" s="17">
        <f t="shared" si="15"/>
        <v>0</v>
      </c>
      <c r="Q62" s="10">
        <f>係数!E62+係数!F62</f>
        <v>0.20059536011656015</v>
      </c>
      <c r="R62" s="17">
        <f t="shared" si="10"/>
        <v>0</v>
      </c>
      <c r="S62" s="4"/>
      <c r="T62" s="3"/>
      <c r="U62" s="10">
        <f>係数!G62</f>
        <v>3.294509680370278E-5</v>
      </c>
      <c r="V62" s="17">
        <f t="shared" si="16"/>
        <v>0</v>
      </c>
      <c r="W62" s="17">
        <f t="shared" si="17"/>
        <v>0</v>
      </c>
      <c r="X62" s="17">
        <v>0</v>
      </c>
      <c r="Y62" s="17">
        <f t="shared" si="18"/>
        <v>0</v>
      </c>
      <c r="Z62" s="18">
        <f t="shared" si="19"/>
        <v>0</v>
      </c>
      <c r="AA62" s="17">
        <f t="shared" si="20"/>
        <v>0</v>
      </c>
      <c r="AB62" s="17">
        <f t="shared" si="11"/>
        <v>0</v>
      </c>
      <c r="AC62" s="17">
        <f t="shared" si="12"/>
        <v>0</v>
      </c>
      <c r="AD62" s="18">
        <f>Z62*(1-マージン!$N62)</f>
        <v>0</v>
      </c>
      <c r="AE62" s="17">
        <f>AA62*(1-マージン!$N62)</f>
        <v>0</v>
      </c>
      <c r="AF62" s="17">
        <f>AB62*(1-マージン!$N62)</f>
        <v>0</v>
      </c>
      <c r="AG62" s="17">
        <f t="shared" si="13"/>
        <v>0</v>
      </c>
      <c r="AH62" s="122">
        <f>(N62+X62)*係数!H62/1000000</f>
        <v>0</v>
      </c>
      <c r="AI62" s="121">
        <f>(N62+X62)*係数!I62/1000000</f>
        <v>0</v>
      </c>
    </row>
    <row r="63" spans="1:35">
      <c r="A63" s="3"/>
      <c r="B63" s="37">
        <v>354</v>
      </c>
      <c r="C63" s="54" t="s">
        <v>746</v>
      </c>
      <c r="D63" s="52">
        <f>SUMIF(入力消費!$R$49:$R$153,B63,入力消費!$L$49:$L$153)</f>
        <v>0</v>
      </c>
      <c r="E63" s="18">
        <f>SUMIF(入力消費!$R$49:$R$153,B63,入力消費!$P$49:$P$153)</f>
        <v>0</v>
      </c>
      <c r="F63" s="18">
        <f t="shared" si="7"/>
        <v>0</v>
      </c>
      <c r="G63" s="18">
        <v>0</v>
      </c>
      <c r="H63" s="18">
        <v>0</v>
      </c>
      <c r="I63" s="10">
        <f>係数!D63</f>
        <v>7.3916866288037397E-4</v>
      </c>
      <c r="J63" s="163"/>
      <c r="K63" s="18">
        <f t="shared" si="8"/>
        <v>0</v>
      </c>
      <c r="L63" s="10">
        <f>マージン!M63</f>
        <v>1.0391045095811722</v>
      </c>
      <c r="M63" s="17">
        <f t="shared" si="14"/>
        <v>0</v>
      </c>
      <c r="N63" s="52">
        <v>0</v>
      </c>
      <c r="O63" s="17">
        <f t="shared" si="9"/>
        <v>0</v>
      </c>
      <c r="P63" s="17">
        <f t="shared" si="15"/>
        <v>0</v>
      </c>
      <c r="Q63" s="10">
        <f>係数!E63+係数!F63</f>
        <v>0.4360552531803713</v>
      </c>
      <c r="R63" s="17">
        <f t="shared" si="10"/>
        <v>0</v>
      </c>
      <c r="S63" s="4"/>
      <c r="T63" s="3"/>
      <c r="U63" s="10">
        <f>係数!G63</f>
        <v>4.1310771233681304E-5</v>
      </c>
      <c r="V63" s="17">
        <f t="shared" si="16"/>
        <v>0</v>
      </c>
      <c r="W63" s="17">
        <f t="shared" si="17"/>
        <v>0</v>
      </c>
      <c r="X63" s="17">
        <v>0</v>
      </c>
      <c r="Y63" s="17">
        <f t="shared" si="18"/>
        <v>0</v>
      </c>
      <c r="Z63" s="18">
        <f t="shared" si="19"/>
        <v>0</v>
      </c>
      <c r="AA63" s="17">
        <f t="shared" si="20"/>
        <v>0</v>
      </c>
      <c r="AB63" s="17">
        <f t="shared" si="11"/>
        <v>0</v>
      </c>
      <c r="AC63" s="17">
        <f t="shared" si="12"/>
        <v>0</v>
      </c>
      <c r="AD63" s="18">
        <f>Z63*(1-マージン!$N63)</f>
        <v>0</v>
      </c>
      <c r="AE63" s="17">
        <f>AA63*(1-マージン!$N63)</f>
        <v>0</v>
      </c>
      <c r="AF63" s="17">
        <f>AB63*(1-マージン!$N63)</f>
        <v>0</v>
      </c>
      <c r="AG63" s="17">
        <f t="shared" si="13"/>
        <v>0</v>
      </c>
      <c r="AH63" s="122">
        <f>(N63+X63)*係数!H63/1000000</f>
        <v>0</v>
      </c>
      <c r="AI63" s="121">
        <f>(N63+X63)*係数!I63/1000000</f>
        <v>0</v>
      </c>
    </row>
    <row r="64" spans="1:35">
      <c r="A64" s="3"/>
      <c r="B64" s="37">
        <v>359</v>
      </c>
      <c r="C64" s="54" t="s">
        <v>747</v>
      </c>
      <c r="D64" s="52">
        <f>SUMIF(入力消費!$R$49:$R$153,B64,入力消費!$L$49:$L$153)</f>
        <v>0</v>
      </c>
      <c r="E64" s="18">
        <f>SUMIF(入力消費!$R$49:$R$153,B64,入力消費!$P$49:$P$153)</f>
        <v>0</v>
      </c>
      <c r="F64" s="18">
        <f t="shared" si="7"/>
        <v>0</v>
      </c>
      <c r="G64" s="18">
        <v>0</v>
      </c>
      <c r="H64" s="18">
        <v>0</v>
      </c>
      <c r="I64" s="10">
        <f>係数!D64</f>
        <v>0.11789056275927778</v>
      </c>
      <c r="J64" s="163"/>
      <c r="K64" s="18">
        <f t="shared" si="8"/>
        <v>0</v>
      </c>
      <c r="L64" s="10">
        <f>マージン!M64</f>
        <v>0.97828680195451068</v>
      </c>
      <c r="M64" s="17">
        <f t="shared" si="14"/>
        <v>0</v>
      </c>
      <c r="N64" s="52">
        <v>0</v>
      </c>
      <c r="O64" s="17">
        <f t="shared" si="9"/>
        <v>0</v>
      </c>
      <c r="P64" s="17">
        <f t="shared" si="15"/>
        <v>0</v>
      </c>
      <c r="Q64" s="10">
        <f>係数!E64+係数!F64</f>
        <v>0.28865369360546178</v>
      </c>
      <c r="R64" s="17">
        <f t="shared" si="10"/>
        <v>0</v>
      </c>
      <c r="S64" s="4"/>
      <c r="T64" s="3"/>
      <c r="U64" s="10">
        <f>係数!G64</f>
        <v>6.8290330358696091E-4</v>
      </c>
      <c r="V64" s="17">
        <f t="shared" si="16"/>
        <v>0</v>
      </c>
      <c r="W64" s="17">
        <f t="shared" si="17"/>
        <v>0</v>
      </c>
      <c r="X64" s="17">
        <v>0</v>
      </c>
      <c r="Y64" s="17">
        <f t="shared" si="18"/>
        <v>0</v>
      </c>
      <c r="Z64" s="18">
        <f t="shared" si="19"/>
        <v>0</v>
      </c>
      <c r="AA64" s="17">
        <f t="shared" si="20"/>
        <v>0</v>
      </c>
      <c r="AB64" s="17">
        <f t="shared" si="11"/>
        <v>0</v>
      </c>
      <c r="AC64" s="17">
        <f t="shared" si="12"/>
        <v>0</v>
      </c>
      <c r="AD64" s="18">
        <f>Z64*(1-マージン!$N64)</f>
        <v>0</v>
      </c>
      <c r="AE64" s="17">
        <f>AA64*(1-マージン!$N64)</f>
        <v>0</v>
      </c>
      <c r="AF64" s="17">
        <f>AB64*(1-マージン!$N64)</f>
        <v>0</v>
      </c>
      <c r="AG64" s="17">
        <f t="shared" si="13"/>
        <v>0</v>
      </c>
      <c r="AH64" s="122">
        <f>(N64+X64)*係数!H64/1000000</f>
        <v>0</v>
      </c>
      <c r="AI64" s="121">
        <f>(N64+X64)*係数!I64/1000000</f>
        <v>0</v>
      </c>
    </row>
    <row r="65" spans="1:35">
      <c r="A65" s="3"/>
      <c r="B65" s="37">
        <v>391</v>
      </c>
      <c r="C65" s="54" t="s">
        <v>748</v>
      </c>
      <c r="D65" s="52">
        <f>SUMIF(入力消費!$R$49:$R$153,B65,入力消費!$L$49:$L$153)</f>
        <v>0</v>
      </c>
      <c r="E65" s="18">
        <f>SUMIF(入力消費!$R$49:$R$153,B65,入力消費!$P$49:$P$153)</f>
        <v>0</v>
      </c>
      <c r="F65" s="18">
        <f t="shared" si="7"/>
        <v>0</v>
      </c>
      <c r="G65" s="18">
        <v>0</v>
      </c>
      <c r="H65" s="18">
        <v>0</v>
      </c>
      <c r="I65" s="10">
        <f>係数!D65</f>
        <v>0.10668188263078404</v>
      </c>
      <c r="J65" s="163"/>
      <c r="K65" s="18">
        <f t="shared" si="8"/>
        <v>0</v>
      </c>
      <c r="L65" s="10">
        <f>マージン!M65</f>
        <v>1.0014938599114716</v>
      </c>
      <c r="M65" s="17">
        <f t="shared" si="14"/>
        <v>0</v>
      </c>
      <c r="N65" s="52">
        <v>0</v>
      </c>
      <c r="O65" s="17">
        <f t="shared" si="9"/>
        <v>0</v>
      </c>
      <c r="P65" s="17">
        <f t="shared" si="15"/>
        <v>0</v>
      </c>
      <c r="Q65" s="10">
        <f>係数!E65+係数!F65</f>
        <v>0.26182916961188041</v>
      </c>
      <c r="R65" s="17">
        <f t="shared" si="10"/>
        <v>0</v>
      </c>
      <c r="S65" s="4"/>
      <c r="T65" s="3"/>
      <c r="U65" s="10">
        <f>係数!G65</f>
        <v>4.4821886246076744E-3</v>
      </c>
      <c r="V65" s="17">
        <f t="shared" si="16"/>
        <v>0</v>
      </c>
      <c r="W65" s="17">
        <f t="shared" si="17"/>
        <v>0</v>
      </c>
      <c r="X65" s="17">
        <v>0</v>
      </c>
      <c r="Y65" s="17">
        <f t="shared" si="18"/>
        <v>0</v>
      </c>
      <c r="Z65" s="18">
        <f t="shared" si="19"/>
        <v>0</v>
      </c>
      <c r="AA65" s="17">
        <f t="shared" si="20"/>
        <v>0</v>
      </c>
      <c r="AB65" s="17">
        <f t="shared" si="11"/>
        <v>0</v>
      </c>
      <c r="AC65" s="17">
        <f t="shared" si="12"/>
        <v>0</v>
      </c>
      <c r="AD65" s="18">
        <f>Z65*(1-マージン!$N65)</f>
        <v>0</v>
      </c>
      <c r="AE65" s="17">
        <f>AA65*(1-マージン!$N65)</f>
        <v>0</v>
      </c>
      <c r="AF65" s="17">
        <f>AB65*(1-マージン!$N65)</f>
        <v>0</v>
      </c>
      <c r="AG65" s="17">
        <f t="shared" si="13"/>
        <v>0</v>
      </c>
      <c r="AH65" s="122">
        <f>(N65+X65)*係数!H65/1000000</f>
        <v>0</v>
      </c>
      <c r="AI65" s="121">
        <f>(N65+X65)*係数!I65/1000000</f>
        <v>0</v>
      </c>
    </row>
    <row r="66" spans="1:35">
      <c r="A66" s="3"/>
      <c r="B66" s="37">
        <v>392</v>
      </c>
      <c r="C66" s="54" t="s">
        <v>749</v>
      </c>
      <c r="D66" s="52">
        <f>SUMIF(入力消費!$R$49:$R$153,B66,入力消費!$L$49:$L$153)</f>
        <v>0</v>
      </c>
      <c r="E66" s="18">
        <f>SUMIF(入力消費!$R$49:$R$153,B66,入力消費!$P$49:$P$153)</f>
        <v>0</v>
      </c>
      <c r="F66" s="18">
        <f t="shared" si="7"/>
        <v>0</v>
      </c>
      <c r="G66" s="18">
        <v>0</v>
      </c>
      <c r="H66" s="18">
        <v>0</v>
      </c>
      <c r="I66" s="10">
        <f>係数!D66</f>
        <v>0.7440348788739255</v>
      </c>
      <c r="J66" s="163"/>
      <c r="K66" s="18">
        <f t="shared" si="8"/>
        <v>0</v>
      </c>
      <c r="L66" s="10">
        <f>マージン!M66</f>
        <v>1.0447962776028905</v>
      </c>
      <c r="M66" s="17">
        <f t="shared" si="14"/>
        <v>0</v>
      </c>
      <c r="N66" s="52">
        <v>0</v>
      </c>
      <c r="O66" s="17">
        <f t="shared" si="9"/>
        <v>0</v>
      </c>
      <c r="P66" s="17">
        <f t="shared" si="15"/>
        <v>0</v>
      </c>
      <c r="Q66" s="10">
        <f>係数!E66+係数!F66</f>
        <v>0.22337078017670559</v>
      </c>
      <c r="R66" s="17">
        <f t="shared" si="10"/>
        <v>0</v>
      </c>
      <c r="S66" s="4"/>
      <c r="T66" s="3"/>
      <c r="U66" s="10">
        <f>係数!G66</f>
        <v>3.6033625500998784E-4</v>
      </c>
      <c r="V66" s="17">
        <f t="shared" si="16"/>
        <v>0</v>
      </c>
      <c r="W66" s="17">
        <f t="shared" si="17"/>
        <v>0</v>
      </c>
      <c r="X66" s="17">
        <v>0</v>
      </c>
      <c r="Y66" s="17">
        <f t="shared" si="18"/>
        <v>0</v>
      </c>
      <c r="Z66" s="18">
        <f t="shared" si="19"/>
        <v>0</v>
      </c>
      <c r="AA66" s="17">
        <f t="shared" si="20"/>
        <v>0</v>
      </c>
      <c r="AB66" s="17">
        <f t="shared" si="11"/>
        <v>0</v>
      </c>
      <c r="AC66" s="17">
        <f t="shared" si="12"/>
        <v>0</v>
      </c>
      <c r="AD66" s="18">
        <f>Z66*(1-マージン!$N66)</f>
        <v>0</v>
      </c>
      <c r="AE66" s="17">
        <f>AA66*(1-マージン!$N66)</f>
        <v>0</v>
      </c>
      <c r="AF66" s="17">
        <f>AB66*(1-マージン!$N66)</f>
        <v>0</v>
      </c>
      <c r="AG66" s="17">
        <f t="shared" si="13"/>
        <v>0</v>
      </c>
      <c r="AH66" s="122">
        <f>(N66+X66)*係数!H66/1000000</f>
        <v>0</v>
      </c>
      <c r="AI66" s="121">
        <f>(N66+X66)*係数!I66/1000000</f>
        <v>0</v>
      </c>
    </row>
    <row r="67" spans="1:35">
      <c r="A67" s="3"/>
      <c r="B67" s="37">
        <v>411</v>
      </c>
      <c r="C67" s="54" t="s">
        <v>750</v>
      </c>
      <c r="D67" s="52">
        <f>SUMIF(入力消費!$R$49:$R$153,B67,入力消費!$L$49:$L$153)</f>
        <v>0</v>
      </c>
      <c r="E67" s="18">
        <f>SUMIF(入力消費!$R$49:$R$153,B67,入力消費!$P$49:$P$153)</f>
        <v>0</v>
      </c>
      <c r="F67" s="18">
        <f t="shared" si="7"/>
        <v>0</v>
      </c>
      <c r="G67" s="18">
        <v>0</v>
      </c>
      <c r="H67" s="18">
        <v>0</v>
      </c>
      <c r="I67" s="10">
        <f>係数!D67</f>
        <v>1</v>
      </c>
      <c r="J67" s="163"/>
      <c r="K67" s="18">
        <f t="shared" si="8"/>
        <v>0</v>
      </c>
      <c r="L67" s="10">
        <f>マージン!M67</f>
        <v>1.0911773272265726</v>
      </c>
      <c r="M67" s="17">
        <f t="shared" si="14"/>
        <v>0</v>
      </c>
      <c r="N67" s="52">
        <v>0</v>
      </c>
      <c r="O67" s="17">
        <f t="shared" si="9"/>
        <v>0</v>
      </c>
      <c r="P67" s="17">
        <f t="shared" si="15"/>
        <v>0</v>
      </c>
      <c r="Q67" s="10">
        <f>係数!E67+係数!F67</f>
        <v>0.35937964912441589</v>
      </c>
      <c r="R67" s="17">
        <f t="shared" si="10"/>
        <v>0</v>
      </c>
      <c r="S67" s="4"/>
      <c r="T67" s="3"/>
      <c r="U67" s="10">
        <f>係数!G67</f>
        <v>0</v>
      </c>
      <c r="V67" s="17">
        <f t="shared" si="16"/>
        <v>0</v>
      </c>
      <c r="W67" s="17">
        <f t="shared" si="17"/>
        <v>0</v>
      </c>
      <c r="X67" s="17">
        <v>0</v>
      </c>
      <c r="Y67" s="17">
        <f t="shared" si="18"/>
        <v>0</v>
      </c>
      <c r="Z67" s="18">
        <f t="shared" si="19"/>
        <v>0</v>
      </c>
      <c r="AA67" s="17">
        <f t="shared" si="20"/>
        <v>0</v>
      </c>
      <c r="AB67" s="17">
        <f t="shared" si="11"/>
        <v>0</v>
      </c>
      <c r="AC67" s="17">
        <f t="shared" si="12"/>
        <v>0</v>
      </c>
      <c r="AD67" s="18">
        <f>Z67*(1-マージン!$N67)</f>
        <v>0</v>
      </c>
      <c r="AE67" s="17">
        <f>AA67*(1-マージン!$N67)</f>
        <v>0</v>
      </c>
      <c r="AF67" s="17">
        <f>AB67*(1-マージン!$N67)</f>
        <v>0</v>
      </c>
      <c r="AG67" s="17">
        <f t="shared" si="13"/>
        <v>0</v>
      </c>
      <c r="AH67" s="122">
        <f>(N67+X67)*係数!H67/1000000</f>
        <v>0</v>
      </c>
      <c r="AI67" s="121">
        <f>(N67+X67)*係数!I67/1000000</f>
        <v>0</v>
      </c>
    </row>
    <row r="68" spans="1:35">
      <c r="A68" s="3"/>
      <c r="B68" s="37">
        <v>412</v>
      </c>
      <c r="C68" s="54" t="s">
        <v>751</v>
      </c>
      <c r="D68" s="52">
        <f>SUMIF(入力消費!$R$49:$R$153,B68,入力消費!$L$49:$L$153)</f>
        <v>0</v>
      </c>
      <c r="E68" s="18">
        <f>SUMIF(入力消費!$R$49:$R$153,B68,入力消費!$P$49:$P$153)</f>
        <v>0</v>
      </c>
      <c r="F68" s="18">
        <f t="shared" si="7"/>
        <v>0</v>
      </c>
      <c r="G68" s="18">
        <v>0</v>
      </c>
      <c r="H68" s="18">
        <v>0</v>
      </c>
      <c r="I68" s="10">
        <f>係数!D68</f>
        <v>1</v>
      </c>
      <c r="J68" s="163"/>
      <c r="K68" s="18">
        <f t="shared" si="8"/>
        <v>0</v>
      </c>
      <c r="L68" s="10">
        <f>マージン!M68</f>
        <v>1.0891655498490418</v>
      </c>
      <c r="M68" s="17">
        <f t="shared" si="14"/>
        <v>0</v>
      </c>
      <c r="N68" s="52">
        <v>0</v>
      </c>
      <c r="O68" s="17">
        <f t="shared" si="9"/>
        <v>0</v>
      </c>
      <c r="P68" s="17">
        <f t="shared" si="15"/>
        <v>0</v>
      </c>
      <c r="Q68" s="10">
        <f>係数!E68+係数!F68</f>
        <v>0.36317705693758245</v>
      </c>
      <c r="R68" s="17">
        <f t="shared" si="10"/>
        <v>0</v>
      </c>
      <c r="S68" s="4"/>
      <c r="T68" s="3"/>
      <c r="U68" s="10">
        <f>係数!G68</f>
        <v>0</v>
      </c>
      <c r="V68" s="17">
        <f t="shared" si="16"/>
        <v>0</v>
      </c>
      <c r="W68" s="17">
        <f t="shared" si="17"/>
        <v>0</v>
      </c>
      <c r="X68" s="17">
        <v>0</v>
      </c>
      <c r="Y68" s="17">
        <f t="shared" si="18"/>
        <v>0</v>
      </c>
      <c r="Z68" s="18">
        <f t="shared" si="19"/>
        <v>0</v>
      </c>
      <c r="AA68" s="17">
        <f t="shared" si="20"/>
        <v>0</v>
      </c>
      <c r="AB68" s="17">
        <f t="shared" si="11"/>
        <v>0</v>
      </c>
      <c r="AC68" s="17">
        <f t="shared" si="12"/>
        <v>0</v>
      </c>
      <c r="AD68" s="18">
        <f>Z68*(1-マージン!$N68)</f>
        <v>0</v>
      </c>
      <c r="AE68" s="17">
        <f>AA68*(1-マージン!$N68)</f>
        <v>0</v>
      </c>
      <c r="AF68" s="17">
        <f>AB68*(1-マージン!$N68)</f>
        <v>0</v>
      </c>
      <c r="AG68" s="17">
        <f t="shared" si="13"/>
        <v>0</v>
      </c>
      <c r="AH68" s="122">
        <f>(N68+X68)*係数!H68/1000000</f>
        <v>0</v>
      </c>
      <c r="AI68" s="121">
        <f>(N68+X68)*係数!I68/1000000</f>
        <v>0</v>
      </c>
    </row>
    <row r="69" spans="1:35">
      <c r="A69" s="3"/>
      <c r="B69" s="37">
        <v>413</v>
      </c>
      <c r="C69" s="54" t="s">
        <v>752</v>
      </c>
      <c r="D69" s="52">
        <f>SUMIF(入力消費!$R$49:$R$153,B69,入力消費!$L$49:$L$153)</f>
        <v>0</v>
      </c>
      <c r="E69" s="18">
        <f>SUMIF(入力消費!$R$49:$R$153,B69,入力消費!$P$49:$P$153)</f>
        <v>0</v>
      </c>
      <c r="F69" s="18">
        <f t="shared" si="7"/>
        <v>0</v>
      </c>
      <c r="G69" s="18">
        <v>0</v>
      </c>
      <c r="H69" s="18">
        <v>0</v>
      </c>
      <c r="I69" s="10">
        <f>係数!D69</f>
        <v>1</v>
      </c>
      <c r="J69" s="163"/>
      <c r="K69" s="18">
        <f t="shared" si="8"/>
        <v>0</v>
      </c>
      <c r="L69" s="10">
        <f>マージン!M69</f>
        <v>1.1036173722247071</v>
      </c>
      <c r="M69" s="17">
        <f t="shared" si="14"/>
        <v>0</v>
      </c>
      <c r="N69" s="52">
        <v>0</v>
      </c>
      <c r="O69" s="17">
        <f t="shared" si="9"/>
        <v>0</v>
      </c>
      <c r="P69" s="17">
        <f t="shared" si="15"/>
        <v>0</v>
      </c>
      <c r="Q69" s="10">
        <f>係数!E69+係数!F69</f>
        <v>0.34469418121508216</v>
      </c>
      <c r="R69" s="17">
        <f t="shared" si="10"/>
        <v>0</v>
      </c>
      <c r="S69" s="4"/>
      <c r="T69" s="3"/>
      <c r="U69" s="10">
        <f>係数!G69</f>
        <v>0</v>
      </c>
      <c r="V69" s="17">
        <f t="shared" si="16"/>
        <v>0</v>
      </c>
      <c r="W69" s="17">
        <f t="shared" si="17"/>
        <v>0</v>
      </c>
      <c r="X69" s="17">
        <v>0</v>
      </c>
      <c r="Y69" s="17">
        <f t="shared" si="18"/>
        <v>0</v>
      </c>
      <c r="Z69" s="18">
        <f t="shared" si="19"/>
        <v>0</v>
      </c>
      <c r="AA69" s="17">
        <f t="shared" si="20"/>
        <v>0</v>
      </c>
      <c r="AB69" s="17">
        <f t="shared" si="11"/>
        <v>0</v>
      </c>
      <c r="AC69" s="17">
        <f t="shared" si="12"/>
        <v>0</v>
      </c>
      <c r="AD69" s="18">
        <f>Z69*(1-マージン!$N69)</f>
        <v>0</v>
      </c>
      <c r="AE69" s="17">
        <f>AA69*(1-マージン!$N69)</f>
        <v>0</v>
      </c>
      <c r="AF69" s="17">
        <f>AB69*(1-マージン!$N69)</f>
        <v>0</v>
      </c>
      <c r="AG69" s="17">
        <f t="shared" si="13"/>
        <v>0</v>
      </c>
      <c r="AH69" s="122">
        <f>(N69+X69)*係数!H69/1000000</f>
        <v>0</v>
      </c>
      <c r="AI69" s="121">
        <f>(N69+X69)*係数!I69/1000000</f>
        <v>0</v>
      </c>
    </row>
    <row r="70" spans="1:35">
      <c r="A70" s="3"/>
      <c r="B70" s="37">
        <v>419</v>
      </c>
      <c r="C70" s="54" t="s">
        <v>753</v>
      </c>
      <c r="D70" s="52">
        <f>SUMIF(入力消費!$R$49:$R$153,B70,入力消費!$L$49:$L$153)</f>
        <v>0</v>
      </c>
      <c r="E70" s="18">
        <f>SUMIF(入力消費!$R$49:$R$153,B70,入力消費!$P$49:$P$153)</f>
        <v>0</v>
      </c>
      <c r="F70" s="18">
        <f t="shared" si="7"/>
        <v>0</v>
      </c>
      <c r="G70" s="18">
        <v>0</v>
      </c>
      <c r="H70" s="18">
        <v>0</v>
      </c>
      <c r="I70" s="10">
        <f>係数!D70</f>
        <v>1</v>
      </c>
      <c r="J70" s="163"/>
      <c r="K70" s="18">
        <f t="shared" si="8"/>
        <v>0</v>
      </c>
      <c r="L70" s="10">
        <f>マージン!M70</f>
        <v>1.0940690661295662</v>
      </c>
      <c r="M70" s="17">
        <f t="shared" ref="M70:M101" si="21">K70/L70</f>
        <v>0</v>
      </c>
      <c r="N70" s="52">
        <v>0</v>
      </c>
      <c r="O70" s="17">
        <f t="shared" si="9"/>
        <v>0</v>
      </c>
      <c r="P70" s="17">
        <f t="shared" ref="P70:P101" si="22">O70*L70</f>
        <v>0</v>
      </c>
      <c r="Q70" s="10">
        <f>係数!E70+係数!F70</f>
        <v>0.45193957582936095</v>
      </c>
      <c r="R70" s="17">
        <f t="shared" si="10"/>
        <v>0</v>
      </c>
      <c r="S70" s="4"/>
      <c r="T70" s="3"/>
      <c r="U70" s="10">
        <f>係数!G70</f>
        <v>0</v>
      </c>
      <c r="V70" s="17">
        <f t="shared" ref="V70:V101" si="23">U70*$T$117</f>
        <v>0</v>
      </c>
      <c r="W70" s="17">
        <f t="shared" ref="W70:W101" si="24">V70*I70</f>
        <v>0</v>
      </c>
      <c r="X70" s="17">
        <v>0</v>
      </c>
      <c r="Y70" s="17">
        <f t="shared" ref="Y70:Y101" si="25">X70*L70</f>
        <v>0</v>
      </c>
      <c r="Z70" s="18">
        <f t="shared" ref="Z70:Z101" si="26">K70</f>
        <v>0</v>
      </c>
      <c r="AA70" s="17">
        <f t="shared" ref="AA70:AA101" si="27">P70</f>
        <v>0</v>
      </c>
      <c r="AB70" s="17">
        <f t="shared" si="11"/>
        <v>0</v>
      </c>
      <c r="AC70" s="17">
        <f>SUM(Z70:AB70)</f>
        <v>0</v>
      </c>
      <c r="AD70" s="18">
        <f>Z70*(1-マージン!$N70)</f>
        <v>0</v>
      </c>
      <c r="AE70" s="17">
        <f>AA70*(1-マージン!$N70)</f>
        <v>0</v>
      </c>
      <c r="AF70" s="17">
        <f>AB70*(1-マージン!$N70)</f>
        <v>0</v>
      </c>
      <c r="AG70" s="17">
        <f t="shared" si="13"/>
        <v>0</v>
      </c>
      <c r="AH70" s="122">
        <f>(N70+X70)*係数!H70/1000000</f>
        <v>0</v>
      </c>
      <c r="AI70" s="121">
        <f>(N70+X70)*係数!I70/1000000</f>
        <v>0</v>
      </c>
    </row>
    <row r="71" spans="1:35">
      <c r="A71" s="3"/>
      <c r="B71" s="37">
        <v>461</v>
      </c>
      <c r="C71" s="54" t="s">
        <v>754</v>
      </c>
      <c r="D71" s="52">
        <f>SUMIF(入力消費!$R$49:$R$153,B71,入力消費!$L$49:$L$153)</f>
        <v>0</v>
      </c>
      <c r="E71" s="18">
        <f>SUMIF(入力消費!$R$49:$R$153,B71,入力消費!$P$49:$P$153)</f>
        <v>0</v>
      </c>
      <c r="F71" s="18">
        <f t="shared" ref="F71:F112" si="28">D71-E71</f>
        <v>0</v>
      </c>
      <c r="G71" s="18">
        <v>0</v>
      </c>
      <c r="H71" s="18">
        <v>0</v>
      </c>
      <c r="I71" s="10">
        <f>係数!D71</f>
        <v>0.51677763384360897</v>
      </c>
      <c r="J71" s="163"/>
      <c r="K71" s="18">
        <f t="shared" ref="K71:K82" si="29">G71+J71</f>
        <v>0</v>
      </c>
      <c r="L71" s="10">
        <f>マージン!M71</f>
        <v>0.99996785504246921</v>
      </c>
      <c r="M71" s="17">
        <f t="shared" si="21"/>
        <v>0</v>
      </c>
      <c r="N71" s="52">
        <v>0</v>
      </c>
      <c r="O71" s="17">
        <f t="shared" ref="O71:O112" si="30">N71-M71</f>
        <v>0</v>
      </c>
      <c r="P71" s="17">
        <f t="shared" si="22"/>
        <v>0</v>
      </c>
      <c r="Q71" s="10">
        <f>係数!E71+係数!F71</f>
        <v>0.10086007797334691</v>
      </c>
      <c r="R71" s="17">
        <f t="shared" ref="R71:R112" si="31">N71*Q71</f>
        <v>0</v>
      </c>
      <c r="S71" s="4"/>
      <c r="T71" s="3"/>
      <c r="U71" s="10">
        <f>係数!G71</f>
        <v>1.7448931770381291E-2</v>
      </c>
      <c r="V71" s="17">
        <f t="shared" si="23"/>
        <v>0</v>
      </c>
      <c r="W71" s="17">
        <f t="shared" si="24"/>
        <v>0</v>
      </c>
      <c r="X71" s="17">
        <v>0</v>
      </c>
      <c r="Y71" s="17">
        <f t="shared" si="25"/>
        <v>0</v>
      </c>
      <c r="Z71" s="18">
        <f t="shared" si="26"/>
        <v>0</v>
      </c>
      <c r="AA71" s="17">
        <f t="shared" si="27"/>
        <v>0</v>
      </c>
      <c r="AB71" s="17">
        <f t="shared" ref="AB71:AB112" si="32">Y71</f>
        <v>0</v>
      </c>
      <c r="AC71" s="17">
        <f>SUM(Z71:AB71)</f>
        <v>0</v>
      </c>
      <c r="AD71" s="18">
        <f>Z71*(1-マージン!$N71)</f>
        <v>0</v>
      </c>
      <c r="AE71" s="17">
        <f>AA71*(1-マージン!$N71)</f>
        <v>0</v>
      </c>
      <c r="AF71" s="17">
        <f>AB71*(1-マージン!$N71)</f>
        <v>0</v>
      </c>
      <c r="AG71" s="17">
        <f t="shared" ref="AG71:AG112" si="33">SUM(AD71:AF71)</f>
        <v>0</v>
      </c>
      <c r="AH71" s="122">
        <f>(N71+X71)*係数!H71/1000000</f>
        <v>0</v>
      </c>
      <c r="AI71" s="121">
        <f>(N71+X71)*係数!I71/1000000</f>
        <v>0</v>
      </c>
    </row>
    <row r="72" spans="1:35">
      <c r="A72" s="3"/>
      <c r="B72" s="37">
        <v>462</v>
      </c>
      <c r="C72" s="54" t="s">
        <v>755</v>
      </c>
      <c r="D72" s="52">
        <f>SUMIF(入力消費!$R$49:$R$153,B72,入力消費!$L$49:$L$153)</f>
        <v>0</v>
      </c>
      <c r="E72" s="18">
        <f>SUMIF(入力消費!$R$49:$R$153,B72,入力消費!$P$49:$P$153)</f>
        <v>0</v>
      </c>
      <c r="F72" s="18">
        <f t="shared" si="28"/>
        <v>0</v>
      </c>
      <c r="G72" s="18">
        <v>0</v>
      </c>
      <c r="H72" s="18">
        <v>0</v>
      </c>
      <c r="I72" s="10">
        <f>係数!D72</f>
        <v>0.99990223766871256</v>
      </c>
      <c r="J72" s="163"/>
      <c r="K72" s="18">
        <f t="shared" si="29"/>
        <v>0</v>
      </c>
      <c r="L72" s="10">
        <f>マージン!M72</f>
        <v>0.62325274900562266</v>
      </c>
      <c r="M72" s="17">
        <f t="shared" si="21"/>
        <v>0</v>
      </c>
      <c r="N72" s="52">
        <v>0</v>
      </c>
      <c r="O72" s="17">
        <f t="shared" si="30"/>
        <v>0</v>
      </c>
      <c r="P72" s="17">
        <f t="shared" si="22"/>
        <v>0</v>
      </c>
      <c r="Q72" s="10">
        <f>係数!E72+係数!F72</f>
        <v>0.12871056610861906</v>
      </c>
      <c r="R72" s="17">
        <f t="shared" si="31"/>
        <v>0</v>
      </c>
      <c r="S72" s="4"/>
      <c r="T72" s="3"/>
      <c r="U72" s="10">
        <f>係数!G72</f>
        <v>6.5740211976849042E-3</v>
      </c>
      <c r="V72" s="17">
        <f t="shared" si="23"/>
        <v>0</v>
      </c>
      <c r="W72" s="17">
        <f t="shared" si="24"/>
        <v>0</v>
      </c>
      <c r="X72" s="17">
        <v>0</v>
      </c>
      <c r="Y72" s="17">
        <f t="shared" si="25"/>
        <v>0</v>
      </c>
      <c r="Z72" s="18">
        <f t="shared" si="26"/>
        <v>0</v>
      </c>
      <c r="AA72" s="17">
        <f t="shared" si="27"/>
        <v>0</v>
      </c>
      <c r="AB72" s="17">
        <f t="shared" si="32"/>
        <v>0</v>
      </c>
      <c r="AC72" s="17">
        <f>SUM(Z72:AB72)</f>
        <v>0</v>
      </c>
      <c r="AD72" s="18">
        <f>Z72*(1-マージン!$N72)</f>
        <v>0</v>
      </c>
      <c r="AE72" s="17">
        <f>AA72*(1-マージン!$N72)</f>
        <v>0</v>
      </c>
      <c r="AF72" s="17">
        <f>AB72*(1-マージン!$N72)</f>
        <v>0</v>
      </c>
      <c r="AG72" s="17">
        <f t="shared" si="33"/>
        <v>0</v>
      </c>
      <c r="AH72" s="122">
        <f>(N72+X72)*係数!H72/1000000</f>
        <v>0</v>
      </c>
      <c r="AI72" s="121">
        <f>(N72+X72)*係数!I72/1000000</f>
        <v>0</v>
      </c>
    </row>
    <row r="73" spans="1:35">
      <c r="A73" s="3"/>
      <c r="B73" s="37">
        <v>471</v>
      </c>
      <c r="C73" s="54" t="s">
        <v>756</v>
      </c>
      <c r="D73" s="52">
        <f>SUMIF(入力消費!$R$49:$R$153,B73,入力消費!$L$49:$L$153)</f>
        <v>0</v>
      </c>
      <c r="E73" s="18">
        <f>SUMIF(入力消費!$R$49:$R$153,B73,入力消費!$P$49:$P$153)</f>
        <v>0</v>
      </c>
      <c r="F73" s="18">
        <f t="shared" si="28"/>
        <v>0</v>
      </c>
      <c r="G73" s="18">
        <v>0</v>
      </c>
      <c r="H73" s="18">
        <v>0</v>
      </c>
      <c r="I73" s="10">
        <f>係数!D73</f>
        <v>0.99939775843404044</v>
      </c>
      <c r="J73" s="163"/>
      <c r="K73" s="18">
        <f t="shared" si="29"/>
        <v>0</v>
      </c>
      <c r="L73" s="10">
        <f>マージン!M73</f>
        <v>1.0441799528888589</v>
      </c>
      <c r="M73" s="17">
        <f t="shared" si="21"/>
        <v>0</v>
      </c>
      <c r="N73" s="52">
        <v>0</v>
      </c>
      <c r="O73" s="17">
        <f t="shared" si="30"/>
        <v>0</v>
      </c>
      <c r="P73" s="17">
        <f t="shared" si="22"/>
        <v>0</v>
      </c>
      <c r="Q73" s="10">
        <f>係数!E73+係数!F73</f>
        <v>0.2889580654836672</v>
      </c>
      <c r="R73" s="17">
        <f t="shared" si="31"/>
        <v>0</v>
      </c>
      <c r="S73" s="4"/>
      <c r="T73" s="3"/>
      <c r="U73" s="10">
        <f>係数!G73</f>
        <v>7.0190167536970131E-3</v>
      </c>
      <c r="V73" s="17">
        <f t="shared" si="23"/>
        <v>0</v>
      </c>
      <c r="W73" s="17">
        <f t="shared" si="24"/>
        <v>0</v>
      </c>
      <c r="X73" s="17">
        <v>0</v>
      </c>
      <c r="Y73" s="17">
        <f t="shared" si="25"/>
        <v>0</v>
      </c>
      <c r="Z73" s="18">
        <f t="shared" si="26"/>
        <v>0</v>
      </c>
      <c r="AA73" s="17">
        <f t="shared" si="27"/>
        <v>0</v>
      </c>
      <c r="AB73" s="17">
        <f t="shared" si="32"/>
        <v>0</v>
      </c>
      <c r="AC73" s="17">
        <f>SUM(Z73:AB73)</f>
        <v>0</v>
      </c>
      <c r="AD73" s="18">
        <f>Z73*(1-マージン!$N73)</f>
        <v>0</v>
      </c>
      <c r="AE73" s="17">
        <f>AA73*(1-マージン!$N73)</f>
        <v>0</v>
      </c>
      <c r="AF73" s="17">
        <f>AB73*(1-マージン!$N73)</f>
        <v>0</v>
      </c>
      <c r="AG73" s="17">
        <f t="shared" si="33"/>
        <v>0</v>
      </c>
      <c r="AH73" s="122">
        <f>(N73+X73)*係数!H73/1000000</f>
        <v>0</v>
      </c>
      <c r="AI73" s="121">
        <f>(N73+X73)*係数!I73/1000000</f>
        <v>0</v>
      </c>
    </row>
    <row r="74" spans="1:35">
      <c r="A74" s="3"/>
      <c r="B74" s="37">
        <v>481</v>
      </c>
      <c r="C74" s="54" t="s">
        <v>757</v>
      </c>
      <c r="D74" s="52">
        <f>SUMIF(入力消費!$R$49:$R$153,B74,入力消費!$L$49:$L$153)</f>
        <v>0</v>
      </c>
      <c r="E74" s="18">
        <f>SUMIF(入力消費!$R$49:$R$153,B74,入力消費!$P$49:$P$153)</f>
        <v>0</v>
      </c>
      <c r="F74" s="18">
        <f t="shared" si="28"/>
        <v>0</v>
      </c>
      <c r="G74" s="18">
        <v>0</v>
      </c>
      <c r="H74" s="18">
        <v>0</v>
      </c>
      <c r="I74" s="10">
        <f>係数!D74</f>
        <v>0.91215514951778109</v>
      </c>
      <c r="J74" s="163"/>
      <c r="K74" s="18">
        <f t="shared" si="29"/>
        <v>0</v>
      </c>
      <c r="L74" s="10">
        <f>マージン!M74</f>
        <v>1.0660105759250897</v>
      </c>
      <c r="M74" s="17">
        <f t="shared" si="21"/>
        <v>0</v>
      </c>
      <c r="N74" s="52">
        <v>0</v>
      </c>
      <c r="O74" s="17">
        <f t="shared" si="30"/>
        <v>0</v>
      </c>
      <c r="P74" s="17">
        <f t="shared" si="22"/>
        <v>0</v>
      </c>
      <c r="Q74" s="10">
        <f>係数!E74+係数!F74</f>
        <v>0.52840952876144009</v>
      </c>
      <c r="R74" s="17">
        <f t="shared" si="31"/>
        <v>0</v>
      </c>
      <c r="S74" s="4"/>
      <c r="T74" s="3"/>
      <c r="U74" s="10">
        <f>係数!G74</f>
        <v>3.9000192683187959E-4</v>
      </c>
      <c r="V74" s="17">
        <f t="shared" si="23"/>
        <v>0</v>
      </c>
      <c r="W74" s="17">
        <f t="shared" si="24"/>
        <v>0</v>
      </c>
      <c r="X74" s="17">
        <v>0</v>
      </c>
      <c r="Y74" s="17">
        <f t="shared" si="25"/>
        <v>0</v>
      </c>
      <c r="Z74" s="18">
        <f t="shared" si="26"/>
        <v>0</v>
      </c>
      <c r="AA74" s="17">
        <f t="shared" si="27"/>
        <v>0</v>
      </c>
      <c r="AB74" s="17">
        <f t="shared" si="32"/>
        <v>0</v>
      </c>
      <c r="AC74" s="17">
        <f t="shared" ref="AC74:AC112" si="34">SUM(Z74:AB74)</f>
        <v>0</v>
      </c>
      <c r="AD74" s="18">
        <f>Z74*(1-マージン!$N74)</f>
        <v>0</v>
      </c>
      <c r="AE74" s="17">
        <f>AA74*(1-マージン!$N74)</f>
        <v>0</v>
      </c>
      <c r="AF74" s="17">
        <f>AB74*(1-マージン!$N74)</f>
        <v>0</v>
      </c>
      <c r="AG74" s="17">
        <f t="shared" si="33"/>
        <v>0</v>
      </c>
      <c r="AH74" s="122">
        <f>(N74+X74)*係数!H74/1000000</f>
        <v>0</v>
      </c>
      <c r="AI74" s="121">
        <f>(N74+X74)*係数!I74/1000000</f>
        <v>0</v>
      </c>
    </row>
    <row r="75" spans="1:35">
      <c r="A75" s="3"/>
      <c r="B75" s="37">
        <v>511</v>
      </c>
      <c r="C75" s="54" t="s">
        <v>758</v>
      </c>
      <c r="D75" s="52">
        <f>SUMIF(入力消費!$R$49:$R$153,B75,入力消費!$L$49:$L$153)</f>
        <v>0</v>
      </c>
      <c r="E75" s="18">
        <f>SUMIF(入力消費!$R$49:$R$153,B75,入力消費!$P$49:$P$153)</f>
        <v>0</v>
      </c>
      <c r="F75" s="18">
        <f t="shared" si="28"/>
        <v>0</v>
      </c>
      <c r="G75" s="18">
        <v>0</v>
      </c>
      <c r="H75" s="18">
        <v>0</v>
      </c>
      <c r="I75" s="10">
        <f>係数!D75</f>
        <v>0.69398572294023664</v>
      </c>
      <c r="J75" s="18">
        <f>H75*I75</f>
        <v>0</v>
      </c>
      <c r="K75" s="18">
        <f t="shared" si="29"/>
        <v>0</v>
      </c>
      <c r="L75" s="10">
        <f>マージン!M75</f>
        <v>1.0055168872643394</v>
      </c>
      <c r="M75" s="17">
        <f t="shared" si="21"/>
        <v>0</v>
      </c>
      <c r="N75" s="52">
        <v>0</v>
      </c>
      <c r="O75" s="17">
        <f t="shared" si="30"/>
        <v>0</v>
      </c>
      <c r="P75" s="17">
        <f t="shared" si="22"/>
        <v>0</v>
      </c>
      <c r="Q75" s="10">
        <f>係数!E75+係数!F75</f>
        <v>0.52947231467310174</v>
      </c>
      <c r="R75" s="17">
        <f t="shared" si="31"/>
        <v>0</v>
      </c>
      <c r="S75" s="4"/>
      <c r="T75" s="3"/>
      <c r="U75" s="10">
        <f>係数!G75</f>
        <v>0.1552052028671109</v>
      </c>
      <c r="V75" s="17">
        <f t="shared" si="23"/>
        <v>0</v>
      </c>
      <c r="W75" s="17">
        <f t="shared" si="24"/>
        <v>0</v>
      </c>
      <c r="X75" s="17">
        <v>0</v>
      </c>
      <c r="Y75" s="17">
        <f t="shared" si="25"/>
        <v>0</v>
      </c>
      <c r="Z75" s="18">
        <f t="shared" si="26"/>
        <v>0</v>
      </c>
      <c r="AA75" s="17">
        <f t="shared" si="27"/>
        <v>0</v>
      </c>
      <c r="AB75" s="17">
        <f t="shared" si="32"/>
        <v>0</v>
      </c>
      <c r="AC75" s="17">
        <f t="shared" si="34"/>
        <v>0</v>
      </c>
      <c r="AD75" s="18">
        <f>Z75*(1-マージン!$N75)</f>
        <v>0</v>
      </c>
      <c r="AE75" s="17">
        <f>AA75*(1-マージン!$N75)</f>
        <v>0</v>
      </c>
      <c r="AF75" s="17">
        <f>AB75*(1-マージン!$N75)</f>
        <v>0</v>
      </c>
      <c r="AG75" s="17">
        <f t="shared" si="33"/>
        <v>0</v>
      </c>
      <c r="AH75" s="122">
        <f>(N75+X75)*係数!H75/1000000</f>
        <v>0</v>
      </c>
      <c r="AI75" s="121">
        <f>(N75+X75)*係数!I75/1000000</f>
        <v>0</v>
      </c>
    </row>
    <row r="76" spans="1:35">
      <c r="A76" s="3"/>
      <c r="B76" s="37">
        <v>531</v>
      </c>
      <c r="C76" s="54" t="s">
        <v>759</v>
      </c>
      <c r="D76" s="52">
        <f>SUMIF(入力消費!$R$49:$R$153,B76,入力消費!$L$49:$L$153)</f>
        <v>0</v>
      </c>
      <c r="E76" s="18">
        <f>SUMIF(入力消費!$R$49:$R$153,B76,入力消費!$P$49:$P$153)</f>
        <v>0</v>
      </c>
      <c r="F76" s="18">
        <f t="shared" si="28"/>
        <v>0</v>
      </c>
      <c r="G76" s="18">
        <v>0</v>
      </c>
      <c r="H76" s="18">
        <v>0</v>
      </c>
      <c r="I76" s="10">
        <f>係数!D76</f>
        <v>0.65221868508678371</v>
      </c>
      <c r="J76" s="163"/>
      <c r="K76" s="18">
        <f t="shared" si="29"/>
        <v>0</v>
      </c>
      <c r="L76" s="10">
        <f>マージン!M76</f>
        <v>1.0319367342584416</v>
      </c>
      <c r="M76" s="17">
        <f t="shared" si="21"/>
        <v>0</v>
      </c>
      <c r="N76" s="52">
        <v>0</v>
      </c>
      <c r="O76" s="17">
        <f t="shared" si="30"/>
        <v>0</v>
      </c>
      <c r="P76" s="17">
        <f t="shared" si="22"/>
        <v>0</v>
      </c>
      <c r="Q76" s="10">
        <f>係数!E76+係数!F76</f>
        <v>0.56188434310146596</v>
      </c>
      <c r="R76" s="17">
        <f t="shared" si="31"/>
        <v>0</v>
      </c>
      <c r="S76" s="4"/>
      <c r="T76" s="3"/>
      <c r="U76" s="10">
        <f>係数!G76</f>
        <v>5.0368500255080752E-2</v>
      </c>
      <c r="V76" s="17">
        <f t="shared" si="23"/>
        <v>0</v>
      </c>
      <c r="W76" s="17">
        <f t="shared" si="24"/>
        <v>0</v>
      </c>
      <c r="X76" s="17">
        <v>0</v>
      </c>
      <c r="Y76" s="17">
        <f t="shared" si="25"/>
        <v>0</v>
      </c>
      <c r="Z76" s="18">
        <f t="shared" si="26"/>
        <v>0</v>
      </c>
      <c r="AA76" s="17">
        <f t="shared" si="27"/>
        <v>0</v>
      </c>
      <c r="AB76" s="17">
        <f t="shared" si="32"/>
        <v>0</v>
      </c>
      <c r="AC76" s="17">
        <f t="shared" si="34"/>
        <v>0</v>
      </c>
      <c r="AD76" s="18">
        <f>Z76*(1-マージン!$N76)</f>
        <v>0</v>
      </c>
      <c r="AE76" s="17">
        <f>AA76*(1-マージン!$N76)</f>
        <v>0</v>
      </c>
      <c r="AF76" s="17">
        <f>AB76*(1-マージン!$N76)</f>
        <v>0</v>
      </c>
      <c r="AG76" s="17">
        <f t="shared" si="33"/>
        <v>0</v>
      </c>
      <c r="AH76" s="122">
        <f>(N76+X76)*係数!H76/1000000</f>
        <v>0</v>
      </c>
      <c r="AI76" s="121">
        <f>(N76+X76)*係数!I76/1000000</f>
        <v>0</v>
      </c>
    </row>
    <row r="77" spans="1:35">
      <c r="A77" s="3"/>
      <c r="B77" s="37">
        <v>551</v>
      </c>
      <c r="C77" s="54" t="s">
        <v>760</v>
      </c>
      <c r="D77" s="52">
        <f>SUMIF(入力消費!$R$49:$R$153,B77,入力消費!$L$49:$L$153)</f>
        <v>0</v>
      </c>
      <c r="E77" s="18">
        <f>SUMIF(入力消費!$R$49:$R$153,B77,入力消費!$P$49:$P$153)</f>
        <v>0</v>
      </c>
      <c r="F77" s="18">
        <f t="shared" si="28"/>
        <v>0</v>
      </c>
      <c r="G77" s="18">
        <v>0</v>
      </c>
      <c r="H77" s="18">
        <v>0</v>
      </c>
      <c r="I77" s="10">
        <f>係数!D77</f>
        <v>0.91133923912981973</v>
      </c>
      <c r="J77" s="163"/>
      <c r="K77" s="18">
        <f t="shared" si="29"/>
        <v>0</v>
      </c>
      <c r="L77" s="10">
        <f>マージン!M77</f>
        <v>1.0666288762958778</v>
      </c>
      <c r="M77" s="17">
        <f t="shared" si="21"/>
        <v>0</v>
      </c>
      <c r="N77" s="52">
        <v>0</v>
      </c>
      <c r="O77" s="17">
        <f t="shared" si="30"/>
        <v>0</v>
      </c>
      <c r="P77" s="17">
        <f t="shared" si="22"/>
        <v>0</v>
      </c>
      <c r="Q77" s="10">
        <f>係数!E77+係数!F77</f>
        <v>0.36976150900343197</v>
      </c>
      <c r="R77" s="17">
        <f t="shared" si="31"/>
        <v>0</v>
      </c>
      <c r="S77" s="4"/>
      <c r="T77" s="3"/>
      <c r="U77" s="10">
        <f>係数!G77</f>
        <v>1.3776035899246398E-3</v>
      </c>
      <c r="V77" s="17">
        <f t="shared" si="23"/>
        <v>0</v>
      </c>
      <c r="W77" s="17">
        <f t="shared" si="24"/>
        <v>0</v>
      </c>
      <c r="X77" s="17">
        <v>0</v>
      </c>
      <c r="Y77" s="17">
        <f t="shared" si="25"/>
        <v>0</v>
      </c>
      <c r="Z77" s="18">
        <f t="shared" si="26"/>
        <v>0</v>
      </c>
      <c r="AA77" s="17">
        <f t="shared" si="27"/>
        <v>0</v>
      </c>
      <c r="AB77" s="17">
        <f t="shared" si="32"/>
        <v>0</v>
      </c>
      <c r="AC77" s="17">
        <f t="shared" si="34"/>
        <v>0</v>
      </c>
      <c r="AD77" s="18">
        <f>Z77*(1-マージン!$N77)</f>
        <v>0</v>
      </c>
      <c r="AE77" s="17">
        <f>AA77*(1-マージン!$N77)</f>
        <v>0</v>
      </c>
      <c r="AF77" s="17">
        <f>AB77*(1-マージン!$N77)</f>
        <v>0</v>
      </c>
      <c r="AG77" s="17">
        <f t="shared" si="33"/>
        <v>0</v>
      </c>
      <c r="AH77" s="122">
        <f>(N77+X77)*係数!H77/1000000</f>
        <v>0</v>
      </c>
      <c r="AI77" s="121">
        <f>(N77+X77)*係数!I77/1000000</f>
        <v>0</v>
      </c>
    </row>
    <row r="78" spans="1:35">
      <c r="A78" s="3"/>
      <c r="B78" s="37">
        <v>552</v>
      </c>
      <c r="C78" s="54" t="s">
        <v>761</v>
      </c>
      <c r="D78" s="52">
        <f>SUMIF(入力消費!$R$49:$R$153,B78,入力消費!$L$49:$L$153)</f>
        <v>0</v>
      </c>
      <c r="E78" s="18">
        <f>SUMIF(入力消費!$R$49:$R$153,B78,入力消費!$P$49:$P$153)</f>
        <v>0</v>
      </c>
      <c r="F78" s="18">
        <f t="shared" si="28"/>
        <v>0</v>
      </c>
      <c r="G78" s="18">
        <v>0</v>
      </c>
      <c r="H78" s="18">
        <v>0</v>
      </c>
      <c r="I78" s="10">
        <f>係数!D78</f>
        <v>0.99978130712294322</v>
      </c>
      <c r="J78" s="163"/>
      <c r="K78" s="18">
        <f t="shared" si="29"/>
        <v>0</v>
      </c>
      <c r="L78" s="10">
        <f>マージン!M78</f>
        <v>0.98942603746520574</v>
      </c>
      <c r="M78" s="17">
        <f t="shared" si="21"/>
        <v>0</v>
      </c>
      <c r="N78" s="52">
        <v>0</v>
      </c>
      <c r="O78" s="17">
        <f t="shared" si="30"/>
        <v>0</v>
      </c>
      <c r="P78" s="17">
        <f t="shared" si="22"/>
        <v>0</v>
      </c>
      <c r="Q78" s="10">
        <f>係数!E78+係数!F78</f>
        <v>0.42729707600584182</v>
      </c>
      <c r="R78" s="17">
        <f t="shared" si="31"/>
        <v>0</v>
      </c>
      <c r="S78" s="4"/>
      <c r="T78" s="3"/>
      <c r="U78" s="10">
        <f>係数!G78</f>
        <v>3.8135303200468512E-2</v>
      </c>
      <c r="V78" s="17">
        <f t="shared" si="23"/>
        <v>0</v>
      </c>
      <c r="W78" s="17">
        <f t="shared" si="24"/>
        <v>0</v>
      </c>
      <c r="X78" s="17">
        <v>0</v>
      </c>
      <c r="Y78" s="17">
        <f t="shared" si="25"/>
        <v>0</v>
      </c>
      <c r="Z78" s="18">
        <f t="shared" si="26"/>
        <v>0</v>
      </c>
      <c r="AA78" s="17">
        <f t="shared" si="27"/>
        <v>0</v>
      </c>
      <c r="AB78" s="17">
        <f t="shared" si="32"/>
        <v>0</v>
      </c>
      <c r="AC78" s="17">
        <f t="shared" si="34"/>
        <v>0</v>
      </c>
      <c r="AD78" s="18">
        <f>Z78*(1-マージン!$N78)</f>
        <v>0</v>
      </c>
      <c r="AE78" s="17">
        <f>AA78*(1-マージン!$N78)</f>
        <v>0</v>
      </c>
      <c r="AF78" s="17">
        <f>AB78*(1-マージン!$N78)</f>
        <v>0</v>
      </c>
      <c r="AG78" s="17">
        <f t="shared" si="33"/>
        <v>0</v>
      </c>
      <c r="AH78" s="122">
        <f>(N78+X78)*係数!H78/1000000</f>
        <v>0</v>
      </c>
      <c r="AI78" s="121">
        <f>(N78+X78)*係数!I78/1000000</f>
        <v>0</v>
      </c>
    </row>
    <row r="79" spans="1:35">
      <c r="A79" s="3"/>
      <c r="B79" s="37">
        <v>553</v>
      </c>
      <c r="C79" s="54" t="s">
        <v>762</v>
      </c>
      <c r="D79" s="52">
        <f>SUMIF(入力消費!$R$49:$R$153,B79,入力消費!$L$49:$L$153)</f>
        <v>0</v>
      </c>
      <c r="E79" s="18">
        <f>SUMIF(入力消費!$R$49:$R$153,B79,入力消費!$P$49:$P$153)</f>
        <v>0</v>
      </c>
      <c r="F79" s="18">
        <f t="shared" si="28"/>
        <v>0</v>
      </c>
      <c r="G79" s="18">
        <v>0</v>
      </c>
      <c r="H79" s="18">
        <v>0</v>
      </c>
      <c r="I79" s="10">
        <f>係数!D79</f>
        <v>1</v>
      </c>
      <c r="J79" s="163"/>
      <c r="K79" s="18">
        <f t="shared" si="29"/>
        <v>0</v>
      </c>
      <c r="L79" s="10">
        <f>マージン!M79</f>
        <v>0.98894096394350195</v>
      </c>
      <c r="M79" s="17">
        <f t="shared" si="21"/>
        <v>0</v>
      </c>
      <c r="N79" s="52">
        <v>0</v>
      </c>
      <c r="O79" s="17">
        <f t="shared" si="30"/>
        <v>0</v>
      </c>
      <c r="P79" s="17">
        <f t="shared" si="22"/>
        <v>0</v>
      </c>
      <c r="Q79" s="10">
        <f>係数!E79+係数!F79</f>
        <v>0.51836613204597326</v>
      </c>
      <c r="R79" s="17">
        <f t="shared" si="31"/>
        <v>0</v>
      </c>
      <c r="S79" s="4"/>
      <c r="T79" s="3"/>
      <c r="U79" s="10">
        <f>係数!G79</f>
        <v>0.19725092698403221</v>
      </c>
      <c r="V79" s="17">
        <f t="shared" si="23"/>
        <v>0</v>
      </c>
      <c r="W79" s="17">
        <f t="shared" si="24"/>
        <v>0</v>
      </c>
      <c r="X79" s="17">
        <v>0</v>
      </c>
      <c r="Y79" s="17">
        <f t="shared" si="25"/>
        <v>0</v>
      </c>
      <c r="Z79" s="18">
        <f t="shared" si="26"/>
        <v>0</v>
      </c>
      <c r="AA79" s="17">
        <f t="shared" si="27"/>
        <v>0</v>
      </c>
      <c r="AB79" s="17">
        <f t="shared" si="32"/>
        <v>0</v>
      </c>
      <c r="AC79" s="17">
        <f t="shared" si="34"/>
        <v>0</v>
      </c>
      <c r="AD79" s="18">
        <f>Z79*(1-マージン!$N79)</f>
        <v>0</v>
      </c>
      <c r="AE79" s="17">
        <f>AA79*(1-マージン!$N79)</f>
        <v>0</v>
      </c>
      <c r="AF79" s="17">
        <f>AB79*(1-マージン!$N79)</f>
        <v>0</v>
      </c>
      <c r="AG79" s="17">
        <f t="shared" si="33"/>
        <v>0</v>
      </c>
      <c r="AH79" s="122">
        <f>(N79+X79)*係数!H79/1000000</f>
        <v>0</v>
      </c>
      <c r="AI79" s="121">
        <f>(N79+X79)*係数!I79/1000000</f>
        <v>0</v>
      </c>
    </row>
    <row r="80" spans="1:35">
      <c r="A80" s="3"/>
      <c r="B80" s="37">
        <v>571</v>
      </c>
      <c r="C80" s="54" t="s">
        <v>763</v>
      </c>
      <c r="D80" s="52">
        <f>SUMIF(入力消費!$R$49:$R$153,B80,入力消費!$L$49:$L$153)</f>
        <v>0</v>
      </c>
      <c r="E80" s="18">
        <f>SUMIF(入力消費!$R$49:$R$153,B80,入力消費!$P$49:$P$153)</f>
        <v>0</v>
      </c>
      <c r="F80" s="18">
        <f t="shared" si="28"/>
        <v>0</v>
      </c>
      <c r="G80" s="18">
        <v>0</v>
      </c>
      <c r="H80" s="18">
        <v>0</v>
      </c>
      <c r="I80" s="10">
        <f>係数!D80</f>
        <v>0.40226365408134801</v>
      </c>
      <c r="J80" s="18">
        <f t="shared" ref="J80:J81" si="35">H80*I80</f>
        <v>0</v>
      </c>
      <c r="K80" s="18">
        <f t="shared" si="29"/>
        <v>0</v>
      </c>
      <c r="L80" s="10">
        <f>マージン!M80</f>
        <v>1.0182942664078762</v>
      </c>
      <c r="M80" s="17">
        <f t="shared" si="21"/>
        <v>0</v>
      </c>
      <c r="N80" s="52">
        <v>0</v>
      </c>
      <c r="O80" s="17">
        <f t="shared" si="30"/>
        <v>0</v>
      </c>
      <c r="P80" s="17">
        <f t="shared" si="22"/>
        <v>0</v>
      </c>
      <c r="Q80" s="10">
        <f>係数!E80+係数!F80</f>
        <v>0.28331832269118118</v>
      </c>
      <c r="R80" s="17">
        <f t="shared" si="31"/>
        <v>0</v>
      </c>
      <c r="S80" s="4"/>
      <c r="T80" s="3"/>
      <c r="U80" s="10">
        <f>係数!G80</f>
        <v>2.4129027359255723E-2</v>
      </c>
      <c r="V80" s="17">
        <f t="shared" si="23"/>
        <v>0</v>
      </c>
      <c r="W80" s="17">
        <f t="shared" si="24"/>
        <v>0</v>
      </c>
      <c r="X80" s="17">
        <v>0</v>
      </c>
      <c r="Y80" s="17">
        <f t="shared" si="25"/>
        <v>0</v>
      </c>
      <c r="Z80" s="18">
        <f t="shared" si="26"/>
        <v>0</v>
      </c>
      <c r="AA80" s="17">
        <f t="shared" si="27"/>
        <v>0</v>
      </c>
      <c r="AB80" s="17">
        <f t="shared" si="32"/>
        <v>0</v>
      </c>
      <c r="AC80" s="17">
        <f t="shared" si="34"/>
        <v>0</v>
      </c>
      <c r="AD80" s="18">
        <f>Z80*(1-マージン!$N80)</f>
        <v>0</v>
      </c>
      <c r="AE80" s="17">
        <f>AA80*(1-マージン!$N80)</f>
        <v>0</v>
      </c>
      <c r="AF80" s="17">
        <f>AB80*(1-マージン!$N80)</f>
        <v>0</v>
      </c>
      <c r="AG80" s="17">
        <f t="shared" si="33"/>
        <v>0</v>
      </c>
      <c r="AH80" s="122">
        <f>(N80+X80)*係数!H80/1000000</f>
        <v>0</v>
      </c>
      <c r="AI80" s="121">
        <f>(N80+X80)*係数!I80/1000000</f>
        <v>0</v>
      </c>
    </row>
    <row r="81" spans="1:35">
      <c r="A81" s="3"/>
      <c r="B81" s="37">
        <v>572</v>
      </c>
      <c r="C81" s="54" t="s">
        <v>764</v>
      </c>
      <c r="D81" s="52">
        <f>SUMIF(入力消費!$R$49:$R$153,B81,入力消費!$L$49:$L$153)</f>
        <v>0</v>
      </c>
      <c r="E81" s="18">
        <f>SUMIF(入力消費!$R$49:$R$153,B81,入力消費!$P$49:$P$153)</f>
        <v>0</v>
      </c>
      <c r="F81" s="18">
        <f t="shared" si="28"/>
        <v>0</v>
      </c>
      <c r="G81" s="18">
        <v>0</v>
      </c>
      <c r="H81" s="18">
        <v>0</v>
      </c>
      <c r="I81" s="10">
        <f>係数!D81</f>
        <v>0.45803115517433801</v>
      </c>
      <c r="J81" s="18">
        <f t="shared" si="35"/>
        <v>0</v>
      </c>
      <c r="K81" s="18">
        <f t="shared" si="29"/>
        <v>0</v>
      </c>
      <c r="L81" s="10">
        <f>マージン!M81</f>
        <v>1.0997139324098191</v>
      </c>
      <c r="M81" s="17">
        <f t="shared" si="21"/>
        <v>0</v>
      </c>
      <c r="N81" s="52">
        <v>0</v>
      </c>
      <c r="O81" s="17">
        <f t="shared" si="30"/>
        <v>0</v>
      </c>
      <c r="P81" s="17">
        <f t="shared" si="22"/>
        <v>0</v>
      </c>
      <c r="Q81" s="10">
        <f>係数!E81+係数!F81</f>
        <v>0.55922453512261927</v>
      </c>
      <c r="R81" s="17">
        <f t="shared" si="31"/>
        <v>0</v>
      </c>
      <c r="S81" s="4"/>
      <c r="T81" s="3"/>
      <c r="U81" s="10">
        <f>係数!G81</f>
        <v>1.9200902860708961E-2</v>
      </c>
      <c r="V81" s="17">
        <f t="shared" si="23"/>
        <v>0</v>
      </c>
      <c r="W81" s="17">
        <f t="shared" si="24"/>
        <v>0</v>
      </c>
      <c r="X81" s="17">
        <v>0</v>
      </c>
      <c r="Y81" s="17">
        <f t="shared" si="25"/>
        <v>0</v>
      </c>
      <c r="Z81" s="18">
        <f t="shared" si="26"/>
        <v>0</v>
      </c>
      <c r="AA81" s="17">
        <f t="shared" si="27"/>
        <v>0</v>
      </c>
      <c r="AB81" s="17">
        <f t="shared" si="32"/>
        <v>0</v>
      </c>
      <c r="AC81" s="17">
        <f t="shared" si="34"/>
        <v>0</v>
      </c>
      <c r="AD81" s="18">
        <f>Z81*(1-マージン!$N81)</f>
        <v>0</v>
      </c>
      <c r="AE81" s="17">
        <f>AA81*(1-マージン!$N81)</f>
        <v>0</v>
      </c>
      <c r="AF81" s="17">
        <f>AB81*(1-マージン!$N81)</f>
        <v>0</v>
      </c>
      <c r="AG81" s="17">
        <f t="shared" si="33"/>
        <v>0</v>
      </c>
      <c r="AH81" s="122">
        <f>(N81+X81)*係数!H81/1000000</f>
        <v>0</v>
      </c>
      <c r="AI81" s="121">
        <f>(N81+X81)*係数!I81/1000000</f>
        <v>0</v>
      </c>
    </row>
    <row r="82" spans="1:35">
      <c r="A82" s="3"/>
      <c r="B82" s="37">
        <v>573</v>
      </c>
      <c r="C82" s="54" t="s">
        <v>765</v>
      </c>
      <c r="D82" s="52">
        <f>SUMIF(入力消費!$R$49:$R$153,B82,入力消費!$L$49:$L$153)</f>
        <v>0</v>
      </c>
      <c r="E82" s="18">
        <f>SUMIF(入力消費!$R$49:$R$153,B82,入力消費!$P$49:$P$153)</f>
        <v>0</v>
      </c>
      <c r="F82" s="18">
        <f t="shared" si="28"/>
        <v>0</v>
      </c>
      <c r="G82" s="18">
        <v>0</v>
      </c>
      <c r="H82" s="18">
        <v>0</v>
      </c>
      <c r="I82" s="10">
        <f>係数!D82</f>
        <v>1</v>
      </c>
      <c r="J82" s="163"/>
      <c r="K82" s="18">
        <f t="shared" si="29"/>
        <v>0</v>
      </c>
      <c r="L82" s="10">
        <f>マージン!M82</f>
        <v>1.0266896584206475</v>
      </c>
      <c r="M82" s="17">
        <f t="shared" si="21"/>
        <v>0</v>
      </c>
      <c r="N82" s="52">
        <v>0</v>
      </c>
      <c r="O82" s="17">
        <f t="shared" si="30"/>
        <v>0</v>
      </c>
      <c r="P82" s="17">
        <f t="shared" si="22"/>
        <v>0</v>
      </c>
      <c r="Q82" s="10">
        <f>係数!E82+係数!F82</f>
        <v>0</v>
      </c>
      <c r="R82" s="17">
        <f t="shared" si="31"/>
        <v>0</v>
      </c>
      <c r="S82" s="4"/>
      <c r="T82" s="3"/>
      <c r="U82" s="10">
        <f>係数!G82</f>
        <v>0</v>
      </c>
      <c r="V82" s="17">
        <f t="shared" si="23"/>
        <v>0</v>
      </c>
      <c r="W82" s="17">
        <f t="shared" si="24"/>
        <v>0</v>
      </c>
      <c r="X82" s="17">
        <v>0</v>
      </c>
      <c r="Y82" s="17">
        <f t="shared" si="25"/>
        <v>0</v>
      </c>
      <c r="Z82" s="18">
        <f t="shared" si="26"/>
        <v>0</v>
      </c>
      <c r="AA82" s="17">
        <f t="shared" si="27"/>
        <v>0</v>
      </c>
      <c r="AB82" s="17">
        <f t="shared" si="32"/>
        <v>0</v>
      </c>
      <c r="AC82" s="17">
        <f t="shared" si="34"/>
        <v>0</v>
      </c>
      <c r="AD82" s="18">
        <f>Z82*(1-マージン!$N82)</f>
        <v>0</v>
      </c>
      <c r="AE82" s="17">
        <f>AA82*(1-マージン!$N82)</f>
        <v>0</v>
      </c>
      <c r="AF82" s="17">
        <f>AB82*(1-マージン!$N82)</f>
        <v>0</v>
      </c>
      <c r="AG82" s="17">
        <f t="shared" si="33"/>
        <v>0</v>
      </c>
      <c r="AH82" s="122">
        <f>(N82+X82)*係数!H82/1000000</f>
        <v>0</v>
      </c>
      <c r="AI82" s="121">
        <f>(N82+X82)*係数!I82/1000000</f>
        <v>0</v>
      </c>
    </row>
    <row r="83" spans="1:35">
      <c r="A83" s="3"/>
      <c r="B83" s="37">
        <v>574</v>
      </c>
      <c r="C83" s="54" t="s">
        <v>766</v>
      </c>
      <c r="D83" s="52">
        <f>SUMIF(入力消費!$R$49:$R$153,B83,入力消費!$L$49:$L$153)</f>
        <v>0</v>
      </c>
      <c r="E83" s="18">
        <f>SUMIF(入力消費!$R$49:$R$153,B83,入力消費!$P$49:$P$153)</f>
        <v>0</v>
      </c>
      <c r="F83" s="18">
        <f t="shared" si="28"/>
        <v>0</v>
      </c>
      <c r="G83" s="18">
        <v>0</v>
      </c>
      <c r="H83" s="18">
        <v>0</v>
      </c>
      <c r="I83" s="10">
        <f>係数!D83</f>
        <v>2.3705675804371884E-3</v>
      </c>
      <c r="J83" s="18">
        <f t="shared" ref="J83:J86" si="36">H83*I83</f>
        <v>0</v>
      </c>
      <c r="K83" s="164">
        <f>0</f>
        <v>0</v>
      </c>
      <c r="L83" s="10">
        <f>マージン!M83</f>
        <v>1.023256985468471</v>
      </c>
      <c r="M83" s="17">
        <f t="shared" si="21"/>
        <v>0</v>
      </c>
      <c r="N83" s="52">
        <v>0</v>
      </c>
      <c r="O83" s="17">
        <f t="shared" si="30"/>
        <v>0</v>
      </c>
      <c r="P83" s="17">
        <f t="shared" si="22"/>
        <v>0</v>
      </c>
      <c r="Q83" s="10">
        <f>係数!E83+係数!F83</f>
        <v>0.21548430673111424</v>
      </c>
      <c r="R83" s="17">
        <f t="shared" si="31"/>
        <v>0</v>
      </c>
      <c r="S83" s="4"/>
      <c r="T83" s="3"/>
      <c r="U83" s="10">
        <f>係数!G83</f>
        <v>4.8178241463284254E-4</v>
      </c>
      <c r="V83" s="17">
        <f t="shared" si="23"/>
        <v>0</v>
      </c>
      <c r="W83" s="17">
        <f t="shared" si="24"/>
        <v>0</v>
      </c>
      <c r="X83" s="17">
        <v>0</v>
      </c>
      <c r="Y83" s="17">
        <f t="shared" si="25"/>
        <v>0</v>
      </c>
      <c r="Z83" s="18">
        <f t="shared" si="26"/>
        <v>0</v>
      </c>
      <c r="AA83" s="17">
        <f t="shared" si="27"/>
        <v>0</v>
      </c>
      <c r="AB83" s="17">
        <f t="shared" si="32"/>
        <v>0</v>
      </c>
      <c r="AC83" s="17">
        <f t="shared" si="34"/>
        <v>0</v>
      </c>
      <c r="AD83" s="18">
        <f>Z83*(1-マージン!$N83)</f>
        <v>0</v>
      </c>
      <c r="AE83" s="17">
        <f>AA83*(1-マージン!$N83)</f>
        <v>0</v>
      </c>
      <c r="AF83" s="17">
        <f>AB83*(1-マージン!$N83)</f>
        <v>0</v>
      </c>
      <c r="AG83" s="17">
        <f t="shared" si="33"/>
        <v>0</v>
      </c>
      <c r="AH83" s="122">
        <f>(N83+X83)*係数!H83/1000000</f>
        <v>0</v>
      </c>
      <c r="AI83" s="121">
        <f>(N83+X83)*係数!I83/1000000</f>
        <v>0</v>
      </c>
    </row>
    <row r="84" spans="1:35">
      <c r="A84" s="3"/>
      <c r="B84" s="37">
        <v>575</v>
      </c>
      <c r="C84" s="54" t="s">
        <v>767</v>
      </c>
      <c r="D84" s="52">
        <f>SUMIF(入力消費!$R$49:$R$153,B84,入力消費!$L$49:$L$153)</f>
        <v>0</v>
      </c>
      <c r="E84" s="18">
        <f>SUMIF(入力消費!$R$49:$R$153,B84,入力消費!$P$49:$P$153)</f>
        <v>0</v>
      </c>
      <c r="F84" s="18">
        <f t="shared" si="28"/>
        <v>0</v>
      </c>
      <c r="G84" s="18">
        <v>0</v>
      </c>
      <c r="H84" s="18">
        <v>0</v>
      </c>
      <c r="I84" s="10">
        <f>係数!D84</f>
        <v>2.0368516307380791E-3</v>
      </c>
      <c r="J84" s="18">
        <f t="shared" si="36"/>
        <v>0</v>
      </c>
      <c r="K84" s="164">
        <f>0</f>
        <v>0</v>
      </c>
      <c r="L84" s="10">
        <f>マージン!M84</f>
        <v>1.0281489984471577</v>
      </c>
      <c r="M84" s="17">
        <f t="shared" si="21"/>
        <v>0</v>
      </c>
      <c r="N84" s="52">
        <v>0</v>
      </c>
      <c r="O84" s="17">
        <f t="shared" si="30"/>
        <v>0</v>
      </c>
      <c r="P84" s="17">
        <f t="shared" si="22"/>
        <v>0</v>
      </c>
      <c r="Q84" s="10">
        <f>係数!E84+係数!F84</f>
        <v>0.11890210098770179</v>
      </c>
      <c r="R84" s="17">
        <f t="shared" si="31"/>
        <v>0</v>
      </c>
      <c r="S84" s="4"/>
      <c r="T84" s="3"/>
      <c r="U84" s="10">
        <f>係数!G84</f>
        <v>6.8165696779237603E-3</v>
      </c>
      <c r="V84" s="17">
        <f t="shared" si="23"/>
        <v>0</v>
      </c>
      <c r="W84" s="17">
        <f t="shared" si="24"/>
        <v>0</v>
      </c>
      <c r="X84" s="17">
        <v>0</v>
      </c>
      <c r="Y84" s="17">
        <f t="shared" si="25"/>
        <v>0</v>
      </c>
      <c r="Z84" s="18">
        <f t="shared" si="26"/>
        <v>0</v>
      </c>
      <c r="AA84" s="17">
        <f t="shared" si="27"/>
        <v>0</v>
      </c>
      <c r="AB84" s="17">
        <f t="shared" si="32"/>
        <v>0</v>
      </c>
      <c r="AC84" s="17">
        <f t="shared" si="34"/>
        <v>0</v>
      </c>
      <c r="AD84" s="18">
        <f>Z84*(1-マージン!$N84)</f>
        <v>0</v>
      </c>
      <c r="AE84" s="17">
        <f>AA84*(1-マージン!$N84)</f>
        <v>0</v>
      </c>
      <c r="AF84" s="17">
        <f>AB84*(1-マージン!$N84)</f>
        <v>0</v>
      </c>
      <c r="AG84" s="17">
        <f t="shared" si="33"/>
        <v>0</v>
      </c>
      <c r="AH84" s="122">
        <f>(N84+X84)*係数!H84/1000000</f>
        <v>0</v>
      </c>
      <c r="AI84" s="121">
        <f>(N84+X84)*係数!I84/1000000</f>
        <v>0</v>
      </c>
    </row>
    <row r="85" spans="1:35">
      <c r="A85" s="3"/>
      <c r="B85" s="37">
        <v>576</v>
      </c>
      <c r="C85" s="54" t="s">
        <v>768</v>
      </c>
      <c r="D85" s="52">
        <f>SUMIF(入力消費!$R$49:$R$153,B85,入力消費!$L$49:$L$153)</f>
        <v>0</v>
      </c>
      <c r="E85" s="18">
        <f>SUMIF(入力消費!$R$49:$R$153,B85,入力消費!$P$49:$P$153)</f>
        <v>0</v>
      </c>
      <c r="F85" s="18">
        <f t="shared" si="28"/>
        <v>0</v>
      </c>
      <c r="G85" s="18">
        <v>0</v>
      </c>
      <c r="H85" s="18">
        <v>0</v>
      </c>
      <c r="I85" s="10">
        <f>係数!D85</f>
        <v>0.55895220534838652</v>
      </c>
      <c r="J85" s="18">
        <f t="shared" si="36"/>
        <v>0</v>
      </c>
      <c r="K85" s="18">
        <f t="shared" ref="K85:K112" si="37">G85+J85</f>
        <v>0</v>
      </c>
      <c r="L85" s="10">
        <f>マージン!M85</f>
        <v>1.1772963903332645</v>
      </c>
      <c r="M85" s="17">
        <f t="shared" si="21"/>
        <v>0</v>
      </c>
      <c r="N85" s="52">
        <v>0</v>
      </c>
      <c r="O85" s="17">
        <f t="shared" si="30"/>
        <v>0</v>
      </c>
      <c r="P85" s="17">
        <f t="shared" si="22"/>
        <v>0</v>
      </c>
      <c r="Q85" s="10">
        <f>係数!E85+係数!F85</f>
        <v>0.35453902402555509</v>
      </c>
      <c r="R85" s="17">
        <f t="shared" si="31"/>
        <v>0</v>
      </c>
      <c r="S85" s="4"/>
      <c r="T85" s="3"/>
      <c r="U85" s="10">
        <f>係数!G85</f>
        <v>5.9493872634481214E-4</v>
      </c>
      <c r="V85" s="17">
        <f t="shared" si="23"/>
        <v>0</v>
      </c>
      <c r="W85" s="17">
        <f t="shared" si="24"/>
        <v>0</v>
      </c>
      <c r="X85" s="17">
        <v>0</v>
      </c>
      <c r="Y85" s="17">
        <f t="shared" si="25"/>
        <v>0</v>
      </c>
      <c r="Z85" s="18">
        <f t="shared" si="26"/>
        <v>0</v>
      </c>
      <c r="AA85" s="17">
        <f t="shared" si="27"/>
        <v>0</v>
      </c>
      <c r="AB85" s="17">
        <f t="shared" si="32"/>
        <v>0</v>
      </c>
      <c r="AC85" s="17">
        <f t="shared" si="34"/>
        <v>0</v>
      </c>
      <c r="AD85" s="18">
        <f>Z85*(1-マージン!$N85)</f>
        <v>0</v>
      </c>
      <c r="AE85" s="17">
        <f>AA85*(1-マージン!$N85)</f>
        <v>0</v>
      </c>
      <c r="AF85" s="17">
        <f>AB85*(1-マージン!$N85)</f>
        <v>0</v>
      </c>
      <c r="AG85" s="17">
        <f t="shared" si="33"/>
        <v>0</v>
      </c>
      <c r="AH85" s="122">
        <f>(N85+X85)*係数!H85/1000000</f>
        <v>0</v>
      </c>
      <c r="AI85" s="121">
        <f>(N85+X85)*係数!I85/1000000</f>
        <v>0</v>
      </c>
    </row>
    <row r="86" spans="1:35">
      <c r="A86" s="3"/>
      <c r="B86" s="37">
        <v>577</v>
      </c>
      <c r="C86" s="54" t="s">
        <v>769</v>
      </c>
      <c r="D86" s="52">
        <f>SUMIF(入力消費!$R$49:$R$153,B86,入力消費!$L$49:$L$153)</f>
        <v>0</v>
      </c>
      <c r="E86" s="18">
        <f>SUMIF(入力消費!$R$49:$R$153,B86,入力消費!$P$49:$P$153)</f>
        <v>0</v>
      </c>
      <c r="F86" s="18">
        <f t="shared" si="28"/>
        <v>0</v>
      </c>
      <c r="G86" s="18">
        <v>0</v>
      </c>
      <c r="H86" s="18">
        <v>0</v>
      </c>
      <c r="I86" s="10">
        <f>係数!D86</f>
        <v>0.48557673339597607</v>
      </c>
      <c r="J86" s="18">
        <f t="shared" si="36"/>
        <v>0</v>
      </c>
      <c r="K86" s="18">
        <f t="shared" si="37"/>
        <v>0</v>
      </c>
      <c r="L86" s="10">
        <f>マージン!M86</f>
        <v>1.0090092911053812</v>
      </c>
      <c r="M86" s="17">
        <f t="shared" si="21"/>
        <v>0</v>
      </c>
      <c r="N86" s="52">
        <v>0</v>
      </c>
      <c r="O86" s="17">
        <f t="shared" si="30"/>
        <v>0</v>
      </c>
      <c r="P86" s="17">
        <f t="shared" si="22"/>
        <v>0</v>
      </c>
      <c r="Q86" s="10">
        <f>係数!E86+係数!F86</f>
        <v>0.27836877182055553</v>
      </c>
      <c r="R86" s="17">
        <f t="shared" si="31"/>
        <v>0</v>
      </c>
      <c r="S86" s="4"/>
      <c r="T86" s="3"/>
      <c r="U86" s="10">
        <f>係数!G86</f>
        <v>7.0375484786025673E-4</v>
      </c>
      <c r="V86" s="17">
        <f t="shared" si="23"/>
        <v>0</v>
      </c>
      <c r="W86" s="17">
        <f t="shared" si="24"/>
        <v>0</v>
      </c>
      <c r="X86" s="17">
        <v>0</v>
      </c>
      <c r="Y86" s="17">
        <f t="shared" si="25"/>
        <v>0</v>
      </c>
      <c r="Z86" s="18">
        <f t="shared" si="26"/>
        <v>0</v>
      </c>
      <c r="AA86" s="17">
        <f t="shared" si="27"/>
        <v>0</v>
      </c>
      <c r="AB86" s="17">
        <f t="shared" si="32"/>
        <v>0</v>
      </c>
      <c r="AC86" s="17">
        <f t="shared" si="34"/>
        <v>0</v>
      </c>
      <c r="AD86" s="18">
        <f>Z86*(1-マージン!$N86)</f>
        <v>0</v>
      </c>
      <c r="AE86" s="17">
        <f>AA86*(1-マージン!$N86)</f>
        <v>0</v>
      </c>
      <c r="AF86" s="17">
        <f>AB86*(1-マージン!$N86)</f>
        <v>0</v>
      </c>
      <c r="AG86" s="17">
        <f t="shared" si="33"/>
        <v>0</v>
      </c>
      <c r="AH86" s="122">
        <f>(N86+X86)*係数!H86/1000000</f>
        <v>0</v>
      </c>
      <c r="AI86" s="121">
        <f>(N86+X86)*係数!I86/1000000</f>
        <v>0</v>
      </c>
    </row>
    <row r="87" spans="1:35">
      <c r="A87" s="3"/>
      <c r="B87" s="37">
        <v>578</v>
      </c>
      <c r="C87" s="54" t="s">
        <v>770</v>
      </c>
      <c r="D87" s="52">
        <f>SUMIF(入力消費!$R$49:$R$153,B87,入力消費!$L$49:$L$153)</f>
        <v>0</v>
      </c>
      <c r="E87" s="18">
        <f>SUMIF(入力消費!$R$49:$R$153,B87,入力消費!$P$49:$P$153)</f>
        <v>0</v>
      </c>
      <c r="F87" s="18">
        <f t="shared" si="28"/>
        <v>0</v>
      </c>
      <c r="G87" s="18">
        <v>0</v>
      </c>
      <c r="H87" s="18">
        <v>0</v>
      </c>
      <c r="I87" s="10">
        <f>係数!D87</f>
        <v>0.53276727084930819</v>
      </c>
      <c r="J87" s="163"/>
      <c r="K87" s="18">
        <f t="shared" si="37"/>
        <v>0</v>
      </c>
      <c r="L87" s="10">
        <f>マージン!M87</f>
        <v>1.0298484795264919</v>
      </c>
      <c r="M87" s="17">
        <f t="shared" si="21"/>
        <v>0</v>
      </c>
      <c r="N87" s="52">
        <v>0</v>
      </c>
      <c r="O87" s="17">
        <f t="shared" si="30"/>
        <v>0</v>
      </c>
      <c r="P87" s="17">
        <f t="shared" si="22"/>
        <v>0</v>
      </c>
      <c r="Q87" s="10">
        <f>係数!E87+係数!F87</f>
        <v>0.44413306985799472</v>
      </c>
      <c r="R87" s="17">
        <f t="shared" si="31"/>
        <v>0</v>
      </c>
      <c r="S87" s="4"/>
      <c r="T87" s="3"/>
      <c r="U87" s="10">
        <f>係数!G87</f>
        <v>1.181355611326928E-2</v>
      </c>
      <c r="V87" s="17">
        <f t="shared" si="23"/>
        <v>0</v>
      </c>
      <c r="W87" s="17">
        <f t="shared" si="24"/>
        <v>0</v>
      </c>
      <c r="X87" s="17">
        <v>0</v>
      </c>
      <c r="Y87" s="17">
        <f t="shared" si="25"/>
        <v>0</v>
      </c>
      <c r="Z87" s="18">
        <f t="shared" si="26"/>
        <v>0</v>
      </c>
      <c r="AA87" s="17">
        <f t="shared" si="27"/>
        <v>0</v>
      </c>
      <c r="AB87" s="17">
        <f t="shared" si="32"/>
        <v>0</v>
      </c>
      <c r="AC87" s="17">
        <f t="shared" si="34"/>
        <v>0</v>
      </c>
      <c r="AD87" s="18">
        <f>Z87*(1-マージン!$N87)</f>
        <v>0</v>
      </c>
      <c r="AE87" s="17">
        <f>AA87*(1-マージン!$N87)</f>
        <v>0</v>
      </c>
      <c r="AF87" s="17">
        <f>AB87*(1-マージン!$N87)</f>
        <v>0</v>
      </c>
      <c r="AG87" s="17">
        <f t="shared" si="33"/>
        <v>0</v>
      </c>
      <c r="AH87" s="122">
        <f>(N87+X87)*係数!H87/1000000</f>
        <v>0</v>
      </c>
      <c r="AI87" s="121">
        <f>(N87+X87)*係数!I87/1000000</f>
        <v>0</v>
      </c>
    </row>
    <row r="88" spans="1:35">
      <c r="A88" s="3"/>
      <c r="B88" s="37">
        <v>579</v>
      </c>
      <c r="C88" s="54" t="s">
        <v>771</v>
      </c>
      <c r="D88" s="52">
        <f>SUMIF(入力消費!$R$49:$R$153,B88,入力消費!$L$49:$L$153)</f>
        <v>0</v>
      </c>
      <c r="E88" s="18">
        <f>SUMIF(入力消費!$R$49:$R$153,B88,入力消費!$P$49:$P$153)</f>
        <v>0</v>
      </c>
      <c r="F88" s="18">
        <f t="shared" si="28"/>
        <v>0</v>
      </c>
      <c r="G88" s="18">
        <v>0</v>
      </c>
      <c r="H88" s="18">
        <v>0</v>
      </c>
      <c r="I88" s="10">
        <f>係数!D88</f>
        <v>0.95310895271243956</v>
      </c>
      <c r="J88" s="163"/>
      <c r="K88" s="18">
        <f t="shared" si="37"/>
        <v>0</v>
      </c>
      <c r="L88" s="10">
        <f>マージン!M88</f>
        <v>1.1174978971127241</v>
      </c>
      <c r="M88" s="17">
        <f t="shared" si="21"/>
        <v>0</v>
      </c>
      <c r="N88" s="52">
        <v>0</v>
      </c>
      <c r="O88" s="17">
        <f t="shared" si="30"/>
        <v>0</v>
      </c>
      <c r="P88" s="17">
        <f t="shared" si="22"/>
        <v>0</v>
      </c>
      <c r="Q88" s="10">
        <f>係数!E88+係数!F88</f>
        <v>0.67173496409260369</v>
      </c>
      <c r="R88" s="17">
        <f t="shared" si="31"/>
        <v>0</v>
      </c>
      <c r="S88" s="4"/>
      <c r="T88" s="3"/>
      <c r="U88" s="10">
        <f>係数!G88</f>
        <v>6.1821654650354304E-4</v>
      </c>
      <c r="V88" s="17">
        <f t="shared" si="23"/>
        <v>0</v>
      </c>
      <c r="W88" s="17">
        <f t="shared" si="24"/>
        <v>0</v>
      </c>
      <c r="X88" s="17">
        <v>0</v>
      </c>
      <c r="Y88" s="17">
        <f t="shared" si="25"/>
        <v>0</v>
      </c>
      <c r="Z88" s="18">
        <f t="shared" si="26"/>
        <v>0</v>
      </c>
      <c r="AA88" s="17">
        <f t="shared" si="27"/>
        <v>0</v>
      </c>
      <c r="AB88" s="17">
        <f t="shared" si="32"/>
        <v>0</v>
      </c>
      <c r="AC88" s="17">
        <f t="shared" si="34"/>
        <v>0</v>
      </c>
      <c r="AD88" s="18">
        <f>Z88*(1-マージン!$N88)</f>
        <v>0</v>
      </c>
      <c r="AE88" s="17">
        <f>AA88*(1-マージン!$N88)</f>
        <v>0</v>
      </c>
      <c r="AF88" s="17">
        <f>AB88*(1-マージン!$N88)</f>
        <v>0</v>
      </c>
      <c r="AG88" s="17">
        <f t="shared" si="33"/>
        <v>0</v>
      </c>
      <c r="AH88" s="122">
        <f>(N88+X88)*係数!H88/1000000</f>
        <v>0</v>
      </c>
      <c r="AI88" s="121">
        <f>(N88+X88)*係数!I88/1000000</f>
        <v>0</v>
      </c>
    </row>
    <row r="89" spans="1:35">
      <c r="A89" s="3"/>
      <c r="B89" s="37">
        <v>591</v>
      </c>
      <c r="C89" s="54" t="s">
        <v>772</v>
      </c>
      <c r="D89" s="52">
        <f>SUMIF(入力消費!$R$49:$R$153,B89,入力消費!$L$49:$L$153)</f>
        <v>0</v>
      </c>
      <c r="E89" s="18">
        <f>SUMIF(入力消費!$R$49:$R$153,B89,入力消費!$P$49:$P$153)</f>
        <v>0</v>
      </c>
      <c r="F89" s="18">
        <f t="shared" si="28"/>
        <v>0</v>
      </c>
      <c r="G89" s="18">
        <v>0</v>
      </c>
      <c r="H89" s="18">
        <v>0</v>
      </c>
      <c r="I89" s="10">
        <f>係数!D89</f>
        <v>0.65916508886688407</v>
      </c>
      <c r="J89" s="163"/>
      <c r="K89" s="18">
        <f t="shared" si="37"/>
        <v>0</v>
      </c>
      <c r="L89" s="10">
        <f>マージン!M89</f>
        <v>0.93254410568839985</v>
      </c>
      <c r="M89" s="17">
        <f t="shared" si="21"/>
        <v>0</v>
      </c>
      <c r="N89" s="52">
        <v>0</v>
      </c>
      <c r="O89" s="17">
        <f t="shared" si="30"/>
        <v>0</v>
      </c>
      <c r="P89" s="17">
        <f t="shared" si="22"/>
        <v>0</v>
      </c>
      <c r="Q89" s="10">
        <f>係数!E89+係数!F89</f>
        <v>0.28275476691597956</v>
      </c>
      <c r="R89" s="17">
        <f t="shared" si="31"/>
        <v>0</v>
      </c>
      <c r="S89" s="4"/>
      <c r="T89" s="3"/>
      <c r="U89" s="10">
        <f>係数!G89</f>
        <v>2.8507195932862002E-2</v>
      </c>
      <c r="V89" s="17">
        <f t="shared" si="23"/>
        <v>0</v>
      </c>
      <c r="W89" s="17">
        <f t="shared" si="24"/>
        <v>0</v>
      </c>
      <c r="X89" s="17">
        <v>0</v>
      </c>
      <c r="Y89" s="17">
        <f t="shared" si="25"/>
        <v>0</v>
      </c>
      <c r="Z89" s="18">
        <f t="shared" si="26"/>
        <v>0</v>
      </c>
      <c r="AA89" s="17">
        <f t="shared" si="27"/>
        <v>0</v>
      </c>
      <c r="AB89" s="17">
        <f t="shared" si="32"/>
        <v>0</v>
      </c>
      <c r="AC89" s="17">
        <f t="shared" si="34"/>
        <v>0</v>
      </c>
      <c r="AD89" s="18">
        <f>Z89*(1-マージン!$N89)</f>
        <v>0</v>
      </c>
      <c r="AE89" s="17">
        <f>AA89*(1-マージン!$N89)</f>
        <v>0</v>
      </c>
      <c r="AF89" s="17">
        <f>AB89*(1-マージン!$N89)</f>
        <v>0</v>
      </c>
      <c r="AG89" s="17">
        <f t="shared" si="33"/>
        <v>0</v>
      </c>
      <c r="AH89" s="122">
        <f>(N89+X89)*係数!H89/1000000</f>
        <v>0</v>
      </c>
      <c r="AI89" s="121">
        <f>(N89+X89)*係数!I89/1000000</f>
        <v>0</v>
      </c>
    </row>
    <row r="90" spans="1:35">
      <c r="A90" s="3"/>
      <c r="B90" s="37">
        <v>592</v>
      </c>
      <c r="C90" s="54" t="s">
        <v>773</v>
      </c>
      <c r="D90" s="52">
        <f>SUMIF(入力消費!$R$49:$R$153,B90,入力消費!$L$49:$L$153)</f>
        <v>0</v>
      </c>
      <c r="E90" s="18">
        <f>SUMIF(入力消費!$R$49:$R$153,B90,入力消費!$P$49:$P$153)</f>
        <v>0</v>
      </c>
      <c r="F90" s="18">
        <f t="shared" si="28"/>
        <v>0</v>
      </c>
      <c r="G90" s="18">
        <v>0</v>
      </c>
      <c r="H90" s="18">
        <v>0</v>
      </c>
      <c r="I90" s="10">
        <f>係数!D90</f>
        <v>0.42052090644560014</v>
      </c>
      <c r="J90" s="163"/>
      <c r="K90" s="18">
        <f t="shared" si="37"/>
        <v>0</v>
      </c>
      <c r="L90" s="10">
        <f>マージン!M90</f>
        <v>1.0429375865029142</v>
      </c>
      <c r="M90" s="17">
        <f t="shared" si="21"/>
        <v>0</v>
      </c>
      <c r="N90" s="52">
        <v>0</v>
      </c>
      <c r="O90" s="17">
        <f t="shared" si="30"/>
        <v>0</v>
      </c>
      <c r="P90" s="17">
        <f t="shared" si="22"/>
        <v>0</v>
      </c>
      <c r="Q90" s="10">
        <f>係数!E90+係数!F90</f>
        <v>0.34764210716689059</v>
      </c>
      <c r="R90" s="17">
        <f t="shared" si="31"/>
        <v>0</v>
      </c>
      <c r="S90" s="4"/>
      <c r="T90" s="3"/>
      <c r="U90" s="10">
        <f>係数!G90</f>
        <v>4.8242729125376766E-3</v>
      </c>
      <c r="V90" s="17">
        <f t="shared" si="23"/>
        <v>0</v>
      </c>
      <c r="W90" s="17">
        <f t="shared" si="24"/>
        <v>0</v>
      </c>
      <c r="X90" s="17">
        <v>0</v>
      </c>
      <c r="Y90" s="17">
        <f t="shared" si="25"/>
        <v>0</v>
      </c>
      <c r="Z90" s="18">
        <f t="shared" si="26"/>
        <v>0</v>
      </c>
      <c r="AA90" s="17">
        <f t="shared" si="27"/>
        <v>0</v>
      </c>
      <c r="AB90" s="17">
        <f t="shared" si="32"/>
        <v>0</v>
      </c>
      <c r="AC90" s="17">
        <f t="shared" si="34"/>
        <v>0</v>
      </c>
      <c r="AD90" s="18">
        <f>Z90*(1-マージン!$N90)</f>
        <v>0</v>
      </c>
      <c r="AE90" s="17">
        <f>AA90*(1-マージン!$N90)</f>
        <v>0</v>
      </c>
      <c r="AF90" s="17">
        <f>AB90*(1-マージン!$N90)</f>
        <v>0</v>
      </c>
      <c r="AG90" s="17">
        <f t="shared" si="33"/>
        <v>0</v>
      </c>
      <c r="AH90" s="122">
        <f>(N90+X90)*係数!H90/1000000</f>
        <v>0</v>
      </c>
      <c r="AI90" s="121">
        <f>(N90+X90)*係数!I90/1000000</f>
        <v>0</v>
      </c>
    </row>
    <row r="91" spans="1:35">
      <c r="A91" s="3"/>
      <c r="B91" s="37">
        <v>593</v>
      </c>
      <c r="C91" s="54" t="s">
        <v>774</v>
      </c>
      <c r="D91" s="52">
        <f>SUMIF(入力消費!$R$49:$R$153,B91,入力消費!$L$49:$L$153)</f>
        <v>0</v>
      </c>
      <c r="E91" s="18">
        <f>SUMIF(入力消費!$R$49:$R$153,B91,入力消費!$P$49:$P$153)</f>
        <v>0</v>
      </c>
      <c r="F91" s="18">
        <f t="shared" si="28"/>
        <v>0</v>
      </c>
      <c r="G91" s="18">
        <v>0</v>
      </c>
      <c r="H91" s="18">
        <v>0</v>
      </c>
      <c r="I91" s="10">
        <f>係数!D91</f>
        <v>0.14994159138414165</v>
      </c>
      <c r="J91" s="163"/>
      <c r="K91" s="18">
        <f t="shared" si="37"/>
        <v>0</v>
      </c>
      <c r="L91" s="10">
        <f>マージン!M91</f>
        <v>1.0458052771621891</v>
      </c>
      <c r="M91" s="17">
        <f t="shared" si="21"/>
        <v>0</v>
      </c>
      <c r="N91" s="52">
        <v>0</v>
      </c>
      <c r="O91" s="17">
        <f t="shared" si="30"/>
        <v>0</v>
      </c>
      <c r="P91" s="17">
        <f t="shared" si="22"/>
        <v>0</v>
      </c>
      <c r="Q91" s="10">
        <f>係数!E91+係数!F91</f>
        <v>0.45371864429398623</v>
      </c>
      <c r="R91" s="17">
        <f t="shared" si="31"/>
        <v>0</v>
      </c>
      <c r="S91" s="4"/>
      <c r="T91" s="3"/>
      <c r="U91" s="10">
        <f>係数!G91</f>
        <v>2.7290136371545337E-3</v>
      </c>
      <c r="V91" s="17">
        <f t="shared" si="23"/>
        <v>0</v>
      </c>
      <c r="W91" s="17">
        <f t="shared" si="24"/>
        <v>0</v>
      </c>
      <c r="X91" s="17">
        <v>0</v>
      </c>
      <c r="Y91" s="17">
        <f t="shared" si="25"/>
        <v>0</v>
      </c>
      <c r="Z91" s="18">
        <f t="shared" si="26"/>
        <v>0</v>
      </c>
      <c r="AA91" s="17">
        <f t="shared" si="27"/>
        <v>0</v>
      </c>
      <c r="AB91" s="17">
        <f t="shared" si="32"/>
        <v>0</v>
      </c>
      <c r="AC91" s="17">
        <f t="shared" si="34"/>
        <v>0</v>
      </c>
      <c r="AD91" s="18">
        <f>Z91*(1-マージン!$N91)</f>
        <v>0</v>
      </c>
      <c r="AE91" s="17">
        <f>AA91*(1-マージン!$N91)</f>
        <v>0</v>
      </c>
      <c r="AF91" s="17">
        <f>AB91*(1-マージン!$N91)</f>
        <v>0</v>
      </c>
      <c r="AG91" s="17">
        <f t="shared" si="33"/>
        <v>0</v>
      </c>
      <c r="AH91" s="122">
        <f>(N91+X91)*係数!H91/1000000</f>
        <v>0</v>
      </c>
      <c r="AI91" s="121">
        <f>(N91+X91)*係数!I91/1000000</f>
        <v>0</v>
      </c>
    </row>
    <row r="92" spans="1:35">
      <c r="A92" s="3"/>
      <c r="B92" s="37">
        <v>594</v>
      </c>
      <c r="C92" s="54" t="s">
        <v>775</v>
      </c>
      <c r="D92" s="52">
        <f>SUMIF(入力消費!$R$49:$R$153,B92,入力消費!$L$49:$L$153)</f>
        <v>0</v>
      </c>
      <c r="E92" s="18">
        <f>SUMIF(入力消費!$R$49:$R$153,B92,入力消費!$P$49:$P$153)</f>
        <v>0</v>
      </c>
      <c r="F92" s="18">
        <f t="shared" si="28"/>
        <v>0</v>
      </c>
      <c r="G92" s="18">
        <v>0</v>
      </c>
      <c r="H92" s="18">
        <v>0</v>
      </c>
      <c r="I92" s="10">
        <f>係数!D92</f>
        <v>7.9533817118407901E-3</v>
      </c>
      <c r="J92" s="163"/>
      <c r="K92" s="18">
        <f t="shared" si="37"/>
        <v>0</v>
      </c>
      <c r="L92" s="10">
        <f>マージン!M92</f>
        <v>1.0127547216054087</v>
      </c>
      <c r="M92" s="17">
        <f t="shared" si="21"/>
        <v>0</v>
      </c>
      <c r="N92" s="52">
        <v>0</v>
      </c>
      <c r="O92" s="17">
        <f t="shared" si="30"/>
        <v>0</v>
      </c>
      <c r="P92" s="17">
        <f t="shared" si="22"/>
        <v>0</v>
      </c>
      <c r="Q92" s="10">
        <f>係数!E92+係数!F92</f>
        <v>0.18018034131360366</v>
      </c>
      <c r="R92" s="17">
        <f t="shared" si="31"/>
        <v>0</v>
      </c>
      <c r="S92" s="4"/>
      <c r="T92" s="3"/>
      <c r="U92" s="10">
        <f>係数!G92</f>
        <v>3.7367999511487902E-3</v>
      </c>
      <c r="V92" s="17">
        <f t="shared" si="23"/>
        <v>0</v>
      </c>
      <c r="W92" s="17">
        <f t="shared" si="24"/>
        <v>0</v>
      </c>
      <c r="X92" s="17">
        <v>0</v>
      </c>
      <c r="Y92" s="17">
        <f t="shared" si="25"/>
        <v>0</v>
      </c>
      <c r="Z92" s="18">
        <f t="shared" si="26"/>
        <v>0</v>
      </c>
      <c r="AA92" s="17">
        <f t="shared" si="27"/>
        <v>0</v>
      </c>
      <c r="AB92" s="17">
        <f t="shared" si="32"/>
        <v>0</v>
      </c>
      <c r="AC92" s="17">
        <f t="shared" si="34"/>
        <v>0</v>
      </c>
      <c r="AD92" s="18">
        <f>Z92*(1-マージン!$N92)</f>
        <v>0</v>
      </c>
      <c r="AE92" s="17">
        <f>AA92*(1-マージン!$N92)</f>
        <v>0</v>
      </c>
      <c r="AF92" s="17">
        <f>AB92*(1-マージン!$N92)</f>
        <v>0</v>
      </c>
      <c r="AG92" s="17">
        <f t="shared" si="33"/>
        <v>0</v>
      </c>
      <c r="AH92" s="122">
        <f>(N92+X92)*係数!H92/1000000</f>
        <v>0</v>
      </c>
      <c r="AI92" s="121">
        <f>(N92+X92)*係数!I92/1000000</f>
        <v>0</v>
      </c>
    </row>
    <row r="93" spans="1:35">
      <c r="A93" s="3"/>
      <c r="B93" s="37">
        <v>595</v>
      </c>
      <c r="C93" s="54" t="s">
        <v>776</v>
      </c>
      <c r="D93" s="52">
        <f>SUMIF(入力消費!$R$49:$R$153,B93,入力消費!$L$49:$L$153)</f>
        <v>0</v>
      </c>
      <c r="E93" s="18">
        <f>SUMIF(入力消費!$R$49:$R$153,B93,入力消費!$P$49:$P$153)</f>
        <v>0</v>
      </c>
      <c r="F93" s="18">
        <f t="shared" si="28"/>
        <v>0</v>
      </c>
      <c r="G93" s="18">
        <v>0</v>
      </c>
      <c r="H93" s="18">
        <v>0</v>
      </c>
      <c r="I93" s="10">
        <f>係数!D93</f>
        <v>0.17591112421915622</v>
      </c>
      <c r="J93" s="163"/>
      <c r="K93" s="18">
        <f t="shared" si="37"/>
        <v>0</v>
      </c>
      <c r="L93" s="10">
        <f>マージン!M93</f>
        <v>1.0302529158067364</v>
      </c>
      <c r="M93" s="17">
        <f t="shared" si="21"/>
        <v>0</v>
      </c>
      <c r="N93" s="52">
        <v>0</v>
      </c>
      <c r="O93" s="17">
        <f t="shared" si="30"/>
        <v>0</v>
      </c>
      <c r="P93" s="17">
        <f t="shared" si="22"/>
        <v>0</v>
      </c>
      <c r="Q93" s="10">
        <f>係数!E93+係数!F93</f>
        <v>0.3209294682637428</v>
      </c>
      <c r="R93" s="17">
        <f t="shared" si="31"/>
        <v>0</v>
      </c>
      <c r="S93" s="4"/>
      <c r="T93" s="3"/>
      <c r="U93" s="10">
        <f>係数!G93</f>
        <v>3.0247763278954832E-3</v>
      </c>
      <c r="V93" s="17">
        <f t="shared" si="23"/>
        <v>0</v>
      </c>
      <c r="W93" s="17">
        <f t="shared" si="24"/>
        <v>0</v>
      </c>
      <c r="X93" s="17">
        <v>0</v>
      </c>
      <c r="Y93" s="17">
        <f t="shared" si="25"/>
        <v>0</v>
      </c>
      <c r="Z93" s="18">
        <f t="shared" si="26"/>
        <v>0</v>
      </c>
      <c r="AA93" s="17">
        <f t="shared" si="27"/>
        <v>0</v>
      </c>
      <c r="AB93" s="17">
        <f t="shared" si="32"/>
        <v>0</v>
      </c>
      <c r="AC93" s="17">
        <f t="shared" si="34"/>
        <v>0</v>
      </c>
      <c r="AD93" s="18">
        <f>Z93*(1-マージン!$N93)</f>
        <v>0</v>
      </c>
      <c r="AE93" s="17">
        <f>AA93*(1-マージン!$N93)</f>
        <v>0</v>
      </c>
      <c r="AF93" s="17">
        <f>AB93*(1-マージン!$N93)</f>
        <v>0</v>
      </c>
      <c r="AG93" s="17">
        <f t="shared" si="33"/>
        <v>0</v>
      </c>
      <c r="AH93" s="122">
        <f>(N93+X93)*係数!H93/1000000</f>
        <v>0</v>
      </c>
      <c r="AI93" s="121">
        <f>(N93+X93)*係数!I93/1000000</f>
        <v>0</v>
      </c>
    </row>
    <row r="94" spans="1:35">
      <c r="A94" s="3"/>
      <c r="B94" s="37">
        <v>611</v>
      </c>
      <c r="C94" s="54" t="s">
        <v>777</v>
      </c>
      <c r="D94" s="52">
        <f>SUMIF(入力消費!$R$49:$R$153,B94,入力消費!$L$49:$L$153)</f>
        <v>0</v>
      </c>
      <c r="E94" s="18">
        <f>SUMIF(入力消費!$R$49:$R$153,B94,入力消費!$P$49:$P$153)</f>
        <v>0</v>
      </c>
      <c r="F94" s="18">
        <f t="shared" si="28"/>
        <v>0</v>
      </c>
      <c r="G94" s="18">
        <v>0</v>
      </c>
      <c r="H94" s="18">
        <v>0</v>
      </c>
      <c r="I94" s="10">
        <f>係数!D94</f>
        <v>1</v>
      </c>
      <c r="J94" s="163"/>
      <c r="K94" s="18">
        <f t="shared" si="37"/>
        <v>0</v>
      </c>
      <c r="L94" s="10">
        <f>マージン!M94</f>
        <v>1.0422022200323366</v>
      </c>
      <c r="M94" s="17">
        <f t="shared" si="21"/>
        <v>0</v>
      </c>
      <c r="N94" s="52">
        <v>0</v>
      </c>
      <c r="O94" s="17">
        <f t="shared" si="30"/>
        <v>0</v>
      </c>
      <c r="P94" s="17">
        <f t="shared" si="22"/>
        <v>0</v>
      </c>
      <c r="Q94" s="10">
        <f>係数!E94+係数!F94</f>
        <v>0.36360236959080738</v>
      </c>
      <c r="R94" s="17">
        <f t="shared" si="31"/>
        <v>0</v>
      </c>
      <c r="S94" s="4"/>
      <c r="T94" s="3"/>
      <c r="U94" s="10">
        <f>係数!G94</f>
        <v>3.4146547559548075E-3</v>
      </c>
      <c r="V94" s="17">
        <f t="shared" si="23"/>
        <v>0</v>
      </c>
      <c r="W94" s="17">
        <f t="shared" si="24"/>
        <v>0</v>
      </c>
      <c r="X94" s="17">
        <v>0</v>
      </c>
      <c r="Y94" s="17">
        <f t="shared" si="25"/>
        <v>0</v>
      </c>
      <c r="Z94" s="18">
        <f t="shared" si="26"/>
        <v>0</v>
      </c>
      <c r="AA94" s="17">
        <f t="shared" si="27"/>
        <v>0</v>
      </c>
      <c r="AB94" s="17">
        <f t="shared" si="32"/>
        <v>0</v>
      </c>
      <c r="AC94" s="17">
        <f t="shared" si="34"/>
        <v>0</v>
      </c>
      <c r="AD94" s="18">
        <f>Z94*(1-マージン!$N94)</f>
        <v>0</v>
      </c>
      <c r="AE94" s="17">
        <f>AA94*(1-マージン!$N94)</f>
        <v>0</v>
      </c>
      <c r="AF94" s="17">
        <f>AB94*(1-マージン!$N94)</f>
        <v>0</v>
      </c>
      <c r="AG94" s="17">
        <f t="shared" si="33"/>
        <v>0</v>
      </c>
      <c r="AH94" s="122">
        <f>(N94+X94)*係数!H94/1000000</f>
        <v>0</v>
      </c>
      <c r="AI94" s="121">
        <f>(N94+X94)*係数!I94/1000000</f>
        <v>0</v>
      </c>
    </row>
    <row r="95" spans="1:35">
      <c r="A95" s="3"/>
      <c r="B95" s="37">
        <v>631</v>
      </c>
      <c r="C95" s="54" t="s">
        <v>778</v>
      </c>
      <c r="D95" s="52">
        <f>SUMIF(入力消費!$R$49:$R$153,B95,入力消費!$L$49:$L$153)</f>
        <v>0</v>
      </c>
      <c r="E95" s="18">
        <f>SUMIF(入力消費!$R$49:$R$153,B95,入力消費!$P$49:$P$153)</f>
        <v>0</v>
      </c>
      <c r="F95" s="18">
        <f t="shared" si="28"/>
        <v>0</v>
      </c>
      <c r="G95" s="18">
        <v>0</v>
      </c>
      <c r="H95" s="18">
        <v>0</v>
      </c>
      <c r="I95" s="10">
        <f>係数!D95</f>
        <v>0.7477433498707633</v>
      </c>
      <c r="J95" s="163"/>
      <c r="K95" s="18">
        <f t="shared" si="37"/>
        <v>0</v>
      </c>
      <c r="L95" s="10">
        <f>マージン!M95</f>
        <v>1.0078013765321219</v>
      </c>
      <c r="M95" s="17">
        <f t="shared" si="21"/>
        <v>0</v>
      </c>
      <c r="N95" s="52">
        <v>0</v>
      </c>
      <c r="O95" s="17">
        <f t="shared" si="30"/>
        <v>0</v>
      </c>
      <c r="P95" s="17">
        <f t="shared" si="22"/>
        <v>0</v>
      </c>
      <c r="Q95" s="10">
        <f>係数!E95+係数!F95</f>
        <v>0.6082116649070648</v>
      </c>
      <c r="R95" s="17">
        <f t="shared" si="31"/>
        <v>0</v>
      </c>
      <c r="S95" s="4"/>
      <c r="T95" s="3"/>
      <c r="U95" s="10">
        <f>係数!G95</f>
        <v>2.8545895266414194E-2</v>
      </c>
      <c r="V95" s="17">
        <f t="shared" si="23"/>
        <v>0</v>
      </c>
      <c r="W95" s="17">
        <f t="shared" si="24"/>
        <v>0</v>
      </c>
      <c r="X95" s="17">
        <v>0</v>
      </c>
      <c r="Y95" s="17">
        <f t="shared" si="25"/>
        <v>0</v>
      </c>
      <c r="Z95" s="18">
        <f t="shared" si="26"/>
        <v>0</v>
      </c>
      <c r="AA95" s="17">
        <f t="shared" si="27"/>
        <v>0</v>
      </c>
      <c r="AB95" s="17">
        <f t="shared" si="32"/>
        <v>0</v>
      </c>
      <c r="AC95" s="17">
        <f t="shared" si="34"/>
        <v>0</v>
      </c>
      <c r="AD95" s="18">
        <f>Z95*(1-マージン!$N95)</f>
        <v>0</v>
      </c>
      <c r="AE95" s="17">
        <f>AA95*(1-マージン!$N95)</f>
        <v>0</v>
      </c>
      <c r="AF95" s="17">
        <f>AB95*(1-マージン!$N95)</f>
        <v>0</v>
      </c>
      <c r="AG95" s="17">
        <f t="shared" si="33"/>
        <v>0</v>
      </c>
      <c r="AH95" s="122">
        <f>(N95+X95)*係数!H95/1000000</f>
        <v>0</v>
      </c>
      <c r="AI95" s="121">
        <f>(N95+X95)*係数!I95/1000000</f>
        <v>0</v>
      </c>
    </row>
    <row r="96" spans="1:35">
      <c r="A96" s="3"/>
      <c r="B96" s="37">
        <v>632</v>
      </c>
      <c r="C96" s="54" t="s">
        <v>779</v>
      </c>
      <c r="D96" s="52">
        <f>SUMIF(入力消費!$R$49:$R$153,B96,入力消費!$L$49:$L$153)</f>
        <v>0</v>
      </c>
      <c r="E96" s="18">
        <f>SUMIF(入力消費!$R$49:$R$153,B96,入力消費!$P$49:$P$153)</f>
        <v>0</v>
      </c>
      <c r="F96" s="18">
        <f t="shared" si="28"/>
        <v>0</v>
      </c>
      <c r="G96" s="18">
        <v>0</v>
      </c>
      <c r="H96" s="18">
        <v>0</v>
      </c>
      <c r="I96" s="10">
        <f>係数!D96</f>
        <v>0.8929262008580916</v>
      </c>
      <c r="J96" s="163"/>
      <c r="K96" s="18">
        <f t="shared" si="37"/>
        <v>0</v>
      </c>
      <c r="L96" s="10">
        <f>マージン!M96</f>
        <v>1.0294610105460382</v>
      </c>
      <c r="M96" s="17">
        <f t="shared" si="21"/>
        <v>0</v>
      </c>
      <c r="N96" s="52">
        <v>0</v>
      </c>
      <c r="O96" s="17">
        <f t="shared" si="30"/>
        <v>0</v>
      </c>
      <c r="P96" s="17">
        <f t="shared" si="22"/>
        <v>0</v>
      </c>
      <c r="Q96" s="10">
        <f>係数!E96+係数!F96</f>
        <v>0.458474854269313</v>
      </c>
      <c r="R96" s="17">
        <f t="shared" si="31"/>
        <v>0</v>
      </c>
      <c r="S96" s="4"/>
      <c r="T96" s="3"/>
      <c r="U96" s="10">
        <f>係数!G96</f>
        <v>0</v>
      </c>
      <c r="V96" s="17">
        <f t="shared" si="23"/>
        <v>0</v>
      </c>
      <c r="W96" s="17">
        <f t="shared" si="24"/>
        <v>0</v>
      </c>
      <c r="X96" s="17">
        <v>0</v>
      </c>
      <c r="Y96" s="17">
        <f t="shared" si="25"/>
        <v>0</v>
      </c>
      <c r="Z96" s="18">
        <f t="shared" si="26"/>
        <v>0</v>
      </c>
      <c r="AA96" s="17">
        <f t="shared" si="27"/>
        <v>0</v>
      </c>
      <c r="AB96" s="17">
        <f t="shared" si="32"/>
        <v>0</v>
      </c>
      <c r="AC96" s="17">
        <f t="shared" si="34"/>
        <v>0</v>
      </c>
      <c r="AD96" s="18">
        <f>Z96*(1-マージン!$N96)</f>
        <v>0</v>
      </c>
      <c r="AE96" s="17">
        <f>AA96*(1-マージン!$N96)</f>
        <v>0</v>
      </c>
      <c r="AF96" s="17">
        <f>AB96*(1-マージン!$N96)</f>
        <v>0</v>
      </c>
      <c r="AG96" s="17">
        <f t="shared" si="33"/>
        <v>0</v>
      </c>
      <c r="AH96" s="122">
        <f>(N96+X96)*係数!H96/1000000</f>
        <v>0</v>
      </c>
      <c r="AI96" s="121">
        <f>(N96+X96)*係数!I96/1000000</f>
        <v>0</v>
      </c>
    </row>
    <row r="97" spans="1:35">
      <c r="A97" s="3"/>
      <c r="B97" s="37">
        <v>641</v>
      </c>
      <c r="C97" s="54" t="s">
        <v>780</v>
      </c>
      <c r="D97" s="52">
        <f>SUMIF(入力消費!$R$49:$R$153,B97,入力消費!$L$49:$L$153)</f>
        <v>0</v>
      </c>
      <c r="E97" s="18">
        <f>SUMIF(入力消費!$R$49:$R$153,B97,入力消費!$P$49:$P$153)</f>
        <v>0</v>
      </c>
      <c r="F97" s="18">
        <f t="shared" si="28"/>
        <v>0</v>
      </c>
      <c r="G97" s="18">
        <v>0</v>
      </c>
      <c r="H97" s="18">
        <v>0</v>
      </c>
      <c r="I97" s="10">
        <f>係数!D97</f>
        <v>0.88674054310097117</v>
      </c>
      <c r="J97" s="163"/>
      <c r="K97" s="18">
        <f t="shared" si="37"/>
        <v>0</v>
      </c>
      <c r="L97" s="10">
        <f>マージン!M97</f>
        <v>1.0914558897229967</v>
      </c>
      <c r="M97" s="17">
        <f t="shared" si="21"/>
        <v>0</v>
      </c>
      <c r="N97" s="52">
        <v>0</v>
      </c>
      <c r="O97" s="17">
        <f t="shared" si="30"/>
        <v>0</v>
      </c>
      <c r="P97" s="17">
        <f t="shared" si="22"/>
        <v>0</v>
      </c>
      <c r="Q97" s="10">
        <f>係数!E97+係数!F97</f>
        <v>0.49102529392265498</v>
      </c>
      <c r="R97" s="17">
        <f t="shared" si="31"/>
        <v>0</v>
      </c>
      <c r="S97" s="4"/>
      <c r="T97" s="3"/>
      <c r="U97" s="10">
        <f>係数!G97</f>
        <v>3.1945021476705991E-2</v>
      </c>
      <c r="V97" s="17">
        <f t="shared" si="23"/>
        <v>0</v>
      </c>
      <c r="W97" s="17">
        <f t="shared" si="24"/>
        <v>0</v>
      </c>
      <c r="X97" s="17">
        <v>0</v>
      </c>
      <c r="Y97" s="17">
        <f t="shared" si="25"/>
        <v>0</v>
      </c>
      <c r="Z97" s="18">
        <f t="shared" si="26"/>
        <v>0</v>
      </c>
      <c r="AA97" s="17">
        <f t="shared" si="27"/>
        <v>0</v>
      </c>
      <c r="AB97" s="17">
        <f t="shared" si="32"/>
        <v>0</v>
      </c>
      <c r="AC97" s="17">
        <f t="shared" si="34"/>
        <v>0</v>
      </c>
      <c r="AD97" s="18">
        <f>Z97*(1-マージン!$N97)</f>
        <v>0</v>
      </c>
      <c r="AE97" s="17">
        <f>AA97*(1-マージン!$N97)</f>
        <v>0</v>
      </c>
      <c r="AF97" s="17">
        <f>AB97*(1-マージン!$N97)</f>
        <v>0</v>
      </c>
      <c r="AG97" s="17">
        <f t="shared" si="33"/>
        <v>0</v>
      </c>
      <c r="AH97" s="122">
        <f>(N97+X97)*係数!H97/1000000</f>
        <v>0</v>
      </c>
      <c r="AI97" s="121">
        <f>(N97+X97)*係数!I97/1000000</f>
        <v>0</v>
      </c>
    </row>
    <row r="98" spans="1:35">
      <c r="A98" s="3"/>
      <c r="B98" s="37">
        <v>642</v>
      </c>
      <c r="C98" s="54" t="s">
        <v>781</v>
      </c>
      <c r="D98" s="52">
        <f>SUMIF(入力消費!$R$49:$R$153,B98,入力消費!$L$49:$L$153)</f>
        <v>0</v>
      </c>
      <c r="E98" s="18">
        <f>SUMIF(入力消費!$R$49:$R$153,B98,入力消費!$P$49:$P$153)</f>
        <v>0</v>
      </c>
      <c r="F98" s="18">
        <f t="shared" si="28"/>
        <v>0</v>
      </c>
      <c r="G98" s="18">
        <v>0</v>
      </c>
      <c r="H98" s="18">
        <v>0</v>
      </c>
      <c r="I98" s="10">
        <f>係数!D98</f>
        <v>0.69228221635414489</v>
      </c>
      <c r="J98" s="163"/>
      <c r="K98" s="18">
        <f t="shared" si="37"/>
        <v>0</v>
      </c>
      <c r="L98" s="10">
        <f>マージン!M98</f>
        <v>1.0914560751813873</v>
      </c>
      <c r="M98" s="17">
        <f t="shared" si="21"/>
        <v>0</v>
      </c>
      <c r="N98" s="52">
        <v>0</v>
      </c>
      <c r="O98" s="17">
        <f t="shared" si="30"/>
        <v>0</v>
      </c>
      <c r="P98" s="17">
        <f t="shared" si="22"/>
        <v>0</v>
      </c>
      <c r="Q98" s="10">
        <f>係数!E98+係数!F98</f>
        <v>0.56227528633597335</v>
      </c>
      <c r="R98" s="17">
        <f t="shared" si="31"/>
        <v>0</v>
      </c>
      <c r="S98" s="4"/>
      <c r="T98" s="3"/>
      <c r="U98" s="10">
        <f>係数!G98</f>
        <v>5.1553719126798923E-4</v>
      </c>
      <c r="V98" s="17">
        <f t="shared" si="23"/>
        <v>0</v>
      </c>
      <c r="W98" s="17">
        <f t="shared" si="24"/>
        <v>0</v>
      </c>
      <c r="X98" s="17">
        <v>0</v>
      </c>
      <c r="Y98" s="17">
        <f t="shared" si="25"/>
        <v>0</v>
      </c>
      <c r="Z98" s="18">
        <f t="shared" si="26"/>
        <v>0</v>
      </c>
      <c r="AA98" s="17">
        <f t="shared" si="27"/>
        <v>0</v>
      </c>
      <c r="AB98" s="17">
        <f t="shared" si="32"/>
        <v>0</v>
      </c>
      <c r="AC98" s="17">
        <f t="shared" si="34"/>
        <v>0</v>
      </c>
      <c r="AD98" s="18">
        <f>Z98*(1-マージン!$N98)</f>
        <v>0</v>
      </c>
      <c r="AE98" s="17">
        <f>AA98*(1-マージン!$N98)</f>
        <v>0</v>
      </c>
      <c r="AF98" s="17">
        <f>AB98*(1-マージン!$N98)</f>
        <v>0</v>
      </c>
      <c r="AG98" s="17">
        <f t="shared" si="33"/>
        <v>0</v>
      </c>
      <c r="AH98" s="122">
        <f>(N98+X98)*係数!H98/1000000</f>
        <v>0</v>
      </c>
      <c r="AI98" s="121">
        <f>(N98+X98)*係数!I98/1000000</f>
        <v>0</v>
      </c>
    </row>
    <row r="99" spans="1:35">
      <c r="A99" s="3"/>
      <c r="B99" s="37">
        <v>643</v>
      </c>
      <c r="C99" s="54" t="s">
        <v>782</v>
      </c>
      <c r="D99" s="52">
        <f>SUMIF(入力消費!$R$49:$R$153,B99,入力消費!$L$49:$L$153)</f>
        <v>0</v>
      </c>
      <c r="E99" s="18">
        <f>SUMIF(入力消費!$R$49:$R$153,B99,入力消費!$P$49:$P$153)</f>
        <v>0</v>
      </c>
      <c r="F99" s="18">
        <f t="shared" si="28"/>
        <v>0</v>
      </c>
      <c r="G99" s="18">
        <v>0</v>
      </c>
      <c r="H99" s="18">
        <v>0</v>
      </c>
      <c r="I99" s="10">
        <f>係数!D99</f>
        <v>0.98861919528651476</v>
      </c>
      <c r="J99" s="163"/>
      <c r="K99" s="18">
        <f t="shared" si="37"/>
        <v>0</v>
      </c>
      <c r="L99" s="10">
        <f>マージン!M99</f>
        <v>1.0016093510065227</v>
      </c>
      <c r="M99" s="17">
        <f t="shared" si="21"/>
        <v>0</v>
      </c>
      <c r="N99" s="52">
        <v>0</v>
      </c>
      <c r="O99" s="17">
        <f t="shared" si="30"/>
        <v>0</v>
      </c>
      <c r="P99" s="17">
        <f t="shared" si="22"/>
        <v>0</v>
      </c>
      <c r="Q99" s="10">
        <f>係数!E99+係数!F99</f>
        <v>0.69477205797160679</v>
      </c>
      <c r="R99" s="17">
        <f t="shared" si="31"/>
        <v>0</v>
      </c>
      <c r="S99" s="4"/>
      <c r="T99" s="3"/>
      <c r="U99" s="10">
        <f>係数!G99</f>
        <v>6.9487745094049024E-3</v>
      </c>
      <c r="V99" s="17">
        <f t="shared" si="23"/>
        <v>0</v>
      </c>
      <c r="W99" s="17">
        <f t="shared" si="24"/>
        <v>0</v>
      </c>
      <c r="X99" s="17">
        <v>0</v>
      </c>
      <c r="Y99" s="17">
        <f t="shared" si="25"/>
        <v>0</v>
      </c>
      <c r="Z99" s="18">
        <f t="shared" si="26"/>
        <v>0</v>
      </c>
      <c r="AA99" s="17">
        <f t="shared" si="27"/>
        <v>0</v>
      </c>
      <c r="AB99" s="17">
        <f t="shared" si="32"/>
        <v>0</v>
      </c>
      <c r="AC99" s="17">
        <f t="shared" si="34"/>
        <v>0</v>
      </c>
      <c r="AD99" s="18">
        <f>Z99*(1-マージン!$N99)</f>
        <v>0</v>
      </c>
      <c r="AE99" s="17">
        <f>AA99*(1-マージン!$N99)</f>
        <v>0</v>
      </c>
      <c r="AF99" s="17">
        <f>AB99*(1-マージン!$N99)</f>
        <v>0</v>
      </c>
      <c r="AG99" s="17">
        <f t="shared" si="33"/>
        <v>0</v>
      </c>
      <c r="AH99" s="122">
        <f>(N99+X99)*係数!H99/1000000</f>
        <v>0</v>
      </c>
      <c r="AI99" s="121">
        <f>(N99+X99)*係数!I99/1000000</f>
        <v>0</v>
      </c>
    </row>
    <row r="100" spans="1:35">
      <c r="A100" s="3"/>
      <c r="B100" s="37">
        <v>644</v>
      </c>
      <c r="C100" s="54" t="s">
        <v>783</v>
      </c>
      <c r="D100" s="52">
        <f>SUMIF(入力消費!$R$49:$R$153,B100,入力消費!$L$49:$L$153)</f>
        <v>0</v>
      </c>
      <c r="E100" s="18">
        <f>SUMIF(入力消費!$R$49:$R$153,B100,入力消費!$P$49:$P$153)</f>
        <v>0</v>
      </c>
      <c r="F100" s="18">
        <f t="shared" si="28"/>
        <v>0</v>
      </c>
      <c r="G100" s="18">
        <v>0</v>
      </c>
      <c r="H100" s="18">
        <v>0</v>
      </c>
      <c r="I100" s="10">
        <f>係数!D100</f>
        <v>1</v>
      </c>
      <c r="J100" s="163"/>
      <c r="K100" s="18">
        <f t="shared" si="37"/>
        <v>0</v>
      </c>
      <c r="L100" s="10">
        <f>マージン!M100</f>
        <v>1.1035660009439356</v>
      </c>
      <c r="M100" s="17">
        <f t="shared" si="21"/>
        <v>0</v>
      </c>
      <c r="N100" s="52">
        <v>0</v>
      </c>
      <c r="O100" s="17">
        <f t="shared" si="30"/>
        <v>0</v>
      </c>
      <c r="P100" s="17">
        <f t="shared" si="22"/>
        <v>0</v>
      </c>
      <c r="Q100" s="10">
        <f>係数!E100+係数!F100</f>
        <v>0.67515972340585839</v>
      </c>
      <c r="R100" s="17">
        <f t="shared" si="31"/>
        <v>0</v>
      </c>
      <c r="S100" s="4"/>
      <c r="T100" s="3"/>
      <c r="U100" s="10">
        <f>係数!G100</f>
        <v>3.5947401479184669E-3</v>
      </c>
      <c r="V100" s="17">
        <f t="shared" si="23"/>
        <v>0</v>
      </c>
      <c r="W100" s="17">
        <f t="shared" si="24"/>
        <v>0</v>
      </c>
      <c r="X100" s="17">
        <v>0</v>
      </c>
      <c r="Y100" s="17">
        <f t="shared" si="25"/>
        <v>0</v>
      </c>
      <c r="Z100" s="18">
        <f t="shared" si="26"/>
        <v>0</v>
      </c>
      <c r="AA100" s="17">
        <f t="shared" si="27"/>
        <v>0</v>
      </c>
      <c r="AB100" s="17">
        <f t="shared" si="32"/>
        <v>0</v>
      </c>
      <c r="AC100" s="17">
        <f t="shared" si="34"/>
        <v>0</v>
      </c>
      <c r="AD100" s="18">
        <f>Z100*(1-マージン!$N100)</f>
        <v>0</v>
      </c>
      <c r="AE100" s="17">
        <f>AA100*(1-マージン!$N100)</f>
        <v>0</v>
      </c>
      <c r="AF100" s="17">
        <f>AB100*(1-マージン!$N100)</f>
        <v>0</v>
      </c>
      <c r="AG100" s="17">
        <f t="shared" si="33"/>
        <v>0</v>
      </c>
      <c r="AH100" s="122">
        <f>(N100+X100)*係数!H100/1000000</f>
        <v>0</v>
      </c>
      <c r="AI100" s="121">
        <f>(N100+X100)*係数!I100/1000000</f>
        <v>0</v>
      </c>
    </row>
    <row r="101" spans="1:35">
      <c r="A101" s="3"/>
      <c r="B101" s="37">
        <v>659</v>
      </c>
      <c r="C101" s="54" t="s">
        <v>784</v>
      </c>
      <c r="D101" s="52">
        <f>SUMIF(入力消費!$R$49:$R$153,B101,入力消費!$L$49:$L$153)</f>
        <v>0</v>
      </c>
      <c r="E101" s="18">
        <f>SUMIF(入力消費!$R$49:$R$153,B101,入力消費!$P$49:$P$153)</f>
        <v>0</v>
      </c>
      <c r="F101" s="18">
        <f t="shared" si="28"/>
        <v>0</v>
      </c>
      <c r="G101" s="18">
        <v>0</v>
      </c>
      <c r="H101" s="18">
        <v>0</v>
      </c>
      <c r="I101" s="10">
        <f>係数!D101</f>
        <v>0.87866035988768521</v>
      </c>
      <c r="J101" s="163"/>
      <c r="K101" s="18">
        <f t="shared" si="37"/>
        <v>0</v>
      </c>
      <c r="L101" s="10">
        <f>マージン!M101</f>
        <v>1.0507911566191084</v>
      </c>
      <c r="M101" s="17">
        <f t="shared" si="21"/>
        <v>0</v>
      </c>
      <c r="N101" s="52">
        <v>0</v>
      </c>
      <c r="O101" s="17">
        <f t="shared" si="30"/>
        <v>0</v>
      </c>
      <c r="P101" s="17">
        <f t="shared" si="22"/>
        <v>0</v>
      </c>
      <c r="Q101" s="10">
        <f>係数!E101+係数!F101</f>
        <v>0.51026348638672248</v>
      </c>
      <c r="R101" s="17">
        <f t="shared" si="31"/>
        <v>0</v>
      </c>
      <c r="S101" s="4"/>
      <c r="T101" s="3"/>
      <c r="U101" s="10">
        <f>係数!G101</f>
        <v>4.0936006867525725E-3</v>
      </c>
      <c r="V101" s="17">
        <f t="shared" si="23"/>
        <v>0</v>
      </c>
      <c r="W101" s="17">
        <f t="shared" si="24"/>
        <v>0</v>
      </c>
      <c r="X101" s="17">
        <v>0</v>
      </c>
      <c r="Y101" s="17">
        <f t="shared" si="25"/>
        <v>0</v>
      </c>
      <c r="Z101" s="18">
        <f t="shared" si="26"/>
        <v>0</v>
      </c>
      <c r="AA101" s="17">
        <f t="shared" si="27"/>
        <v>0</v>
      </c>
      <c r="AB101" s="17">
        <f t="shared" si="32"/>
        <v>0</v>
      </c>
      <c r="AC101" s="17">
        <f t="shared" si="34"/>
        <v>0</v>
      </c>
      <c r="AD101" s="18">
        <f>Z101*(1-マージン!$N101)</f>
        <v>0</v>
      </c>
      <c r="AE101" s="17">
        <f>AA101*(1-マージン!$N101)</f>
        <v>0</v>
      </c>
      <c r="AF101" s="17">
        <f>AB101*(1-マージン!$N101)</f>
        <v>0</v>
      </c>
      <c r="AG101" s="17">
        <f t="shared" si="33"/>
        <v>0</v>
      </c>
      <c r="AH101" s="122">
        <f>(N101+X101)*係数!H101/1000000</f>
        <v>0</v>
      </c>
      <c r="AI101" s="121">
        <f>(N101+X101)*係数!I101/1000000</f>
        <v>0</v>
      </c>
    </row>
    <row r="102" spans="1:35">
      <c r="A102" s="3"/>
      <c r="B102" s="37">
        <v>661</v>
      </c>
      <c r="C102" s="54" t="s">
        <v>785</v>
      </c>
      <c r="D102" s="52">
        <f>SUMIF(入力消費!$R$49:$R$153,B102,入力消費!$L$49:$L$153)</f>
        <v>0</v>
      </c>
      <c r="E102" s="18">
        <f>SUMIF(入力消費!$R$49:$R$153,B102,入力消費!$P$49:$P$153)</f>
        <v>0</v>
      </c>
      <c r="F102" s="18">
        <f t="shared" si="28"/>
        <v>0</v>
      </c>
      <c r="G102" s="18">
        <v>0</v>
      </c>
      <c r="H102" s="18">
        <v>0</v>
      </c>
      <c r="I102" s="10">
        <f>係数!D102</f>
        <v>0.47610167437928397</v>
      </c>
      <c r="J102" s="163"/>
      <c r="K102" s="18">
        <f t="shared" si="37"/>
        <v>0</v>
      </c>
      <c r="L102" s="10">
        <f>マージン!M102</f>
        <v>0.97842676343256219</v>
      </c>
      <c r="M102" s="17">
        <f t="shared" ref="M102:M112" si="38">K102/L102</f>
        <v>0</v>
      </c>
      <c r="N102" s="52">
        <v>0</v>
      </c>
      <c r="O102" s="17">
        <f t="shared" si="30"/>
        <v>0</v>
      </c>
      <c r="P102" s="17">
        <f t="shared" ref="P102:P112" si="39">O102*L102</f>
        <v>0</v>
      </c>
      <c r="Q102" s="10">
        <f>係数!E102+係数!F102</f>
        <v>0.20035123691511803</v>
      </c>
      <c r="R102" s="17">
        <f t="shared" si="31"/>
        <v>0</v>
      </c>
      <c r="S102" s="4"/>
      <c r="T102" s="3"/>
      <c r="U102" s="10">
        <f>係数!G102</f>
        <v>2.1055297672449274E-3</v>
      </c>
      <c r="V102" s="17">
        <f t="shared" ref="V102:V112" si="40">U102*$T$117</f>
        <v>0</v>
      </c>
      <c r="W102" s="17">
        <f t="shared" ref="W102:W112" si="41">V102*I102</f>
        <v>0</v>
      </c>
      <c r="X102" s="17">
        <v>0</v>
      </c>
      <c r="Y102" s="17">
        <f t="shared" ref="Y102:Y112" si="42">X102*L102</f>
        <v>0</v>
      </c>
      <c r="Z102" s="18">
        <f t="shared" ref="Z102:Z112" si="43">K102</f>
        <v>0</v>
      </c>
      <c r="AA102" s="17">
        <f t="shared" ref="AA102:AA112" si="44">P102</f>
        <v>0</v>
      </c>
      <c r="AB102" s="17">
        <f t="shared" si="32"/>
        <v>0</v>
      </c>
      <c r="AC102" s="17">
        <f t="shared" si="34"/>
        <v>0</v>
      </c>
      <c r="AD102" s="18">
        <f>Z102*(1-マージン!$N102)</f>
        <v>0</v>
      </c>
      <c r="AE102" s="17">
        <f>AA102*(1-マージン!$N102)</f>
        <v>0</v>
      </c>
      <c r="AF102" s="17">
        <f>AB102*(1-マージン!$N102)</f>
        <v>0</v>
      </c>
      <c r="AG102" s="17">
        <f t="shared" si="33"/>
        <v>0</v>
      </c>
      <c r="AH102" s="122">
        <f>(N102+X102)*係数!H102/1000000</f>
        <v>0</v>
      </c>
      <c r="AI102" s="121">
        <f>(N102+X102)*係数!I102/1000000</f>
        <v>0</v>
      </c>
    </row>
    <row r="103" spans="1:35">
      <c r="A103" s="3"/>
      <c r="B103" s="37">
        <v>662</v>
      </c>
      <c r="C103" s="54" t="s">
        <v>786</v>
      </c>
      <c r="D103" s="52">
        <f>SUMIF(入力消費!$R$49:$R$153,B103,入力消費!$L$49:$L$153)</f>
        <v>0</v>
      </c>
      <c r="E103" s="18">
        <f>SUMIF(入力消費!$R$49:$R$153,B103,入力消費!$P$49:$P$153)</f>
        <v>0</v>
      </c>
      <c r="F103" s="18">
        <f t="shared" si="28"/>
        <v>0</v>
      </c>
      <c r="G103" s="18">
        <v>0</v>
      </c>
      <c r="H103" s="18">
        <v>0</v>
      </c>
      <c r="I103" s="10">
        <f>係数!D103</f>
        <v>0.1130668425767325</v>
      </c>
      <c r="J103" s="163"/>
      <c r="K103" s="18">
        <f t="shared" si="37"/>
        <v>0</v>
      </c>
      <c r="L103" s="10">
        <f>マージン!M103</f>
        <v>1.0265638383950213</v>
      </c>
      <c r="M103" s="17">
        <f t="shared" si="38"/>
        <v>0</v>
      </c>
      <c r="N103" s="52">
        <v>0</v>
      </c>
      <c r="O103" s="17">
        <f t="shared" si="30"/>
        <v>0</v>
      </c>
      <c r="P103" s="17">
        <f t="shared" si="39"/>
        <v>0</v>
      </c>
      <c r="Q103" s="10">
        <f>係数!E103+係数!F103</f>
        <v>0.12783275141434985</v>
      </c>
      <c r="R103" s="17">
        <f t="shared" si="31"/>
        <v>0</v>
      </c>
      <c r="S103" s="4"/>
      <c r="T103" s="3"/>
      <c r="U103" s="10">
        <f>係数!G103</f>
        <v>8.895654011038077E-6</v>
      </c>
      <c r="V103" s="17">
        <f t="shared" si="40"/>
        <v>0</v>
      </c>
      <c r="W103" s="17">
        <f t="shared" si="41"/>
        <v>0</v>
      </c>
      <c r="X103" s="17">
        <v>0</v>
      </c>
      <c r="Y103" s="17">
        <f t="shared" si="42"/>
        <v>0</v>
      </c>
      <c r="Z103" s="18">
        <f t="shared" si="43"/>
        <v>0</v>
      </c>
      <c r="AA103" s="17">
        <f t="shared" si="44"/>
        <v>0</v>
      </c>
      <c r="AB103" s="17">
        <f t="shared" si="32"/>
        <v>0</v>
      </c>
      <c r="AC103" s="17">
        <f t="shared" si="34"/>
        <v>0</v>
      </c>
      <c r="AD103" s="18">
        <f>Z103*(1-マージン!$N103)</f>
        <v>0</v>
      </c>
      <c r="AE103" s="17">
        <f>AA103*(1-マージン!$N103)</f>
        <v>0</v>
      </c>
      <c r="AF103" s="17">
        <f>AB103*(1-マージン!$N103)</f>
        <v>0</v>
      </c>
      <c r="AG103" s="17">
        <f t="shared" si="33"/>
        <v>0</v>
      </c>
      <c r="AH103" s="122">
        <f>(N103+X103)*係数!H103/1000000</f>
        <v>0</v>
      </c>
      <c r="AI103" s="121">
        <f>(N103+X103)*係数!I103/1000000</f>
        <v>0</v>
      </c>
    </row>
    <row r="104" spans="1:35">
      <c r="A104" s="3"/>
      <c r="B104" s="37">
        <v>663</v>
      </c>
      <c r="C104" s="54" t="s">
        <v>787</v>
      </c>
      <c r="D104" s="52">
        <f>SUMIF(入力消費!$R$49:$R$153,B104,入力消費!$L$49:$L$153)</f>
        <v>0</v>
      </c>
      <c r="E104" s="18">
        <f>SUMIF(入力消費!$R$49:$R$153,B104,入力消費!$P$49:$P$153)</f>
        <v>0</v>
      </c>
      <c r="F104" s="18">
        <f t="shared" si="28"/>
        <v>0</v>
      </c>
      <c r="G104" s="18">
        <v>0</v>
      </c>
      <c r="H104" s="18">
        <v>0</v>
      </c>
      <c r="I104" s="10">
        <f>係数!D104</f>
        <v>0.70119000467395631</v>
      </c>
      <c r="J104" s="163"/>
      <c r="K104" s="18">
        <f t="shared" si="37"/>
        <v>0</v>
      </c>
      <c r="L104" s="10">
        <f>マージン!M104</f>
        <v>1.0434608238924852</v>
      </c>
      <c r="M104" s="17">
        <f t="shared" si="38"/>
        <v>0</v>
      </c>
      <c r="N104" s="52">
        <v>0</v>
      </c>
      <c r="O104" s="17">
        <f t="shared" si="30"/>
        <v>0</v>
      </c>
      <c r="P104" s="17">
        <f t="shared" si="39"/>
        <v>0</v>
      </c>
      <c r="Q104" s="10">
        <f>係数!E104+係数!F104</f>
        <v>0.33622412182077144</v>
      </c>
      <c r="R104" s="17">
        <f t="shared" si="31"/>
        <v>0</v>
      </c>
      <c r="S104" s="4"/>
      <c r="T104" s="3"/>
      <c r="U104" s="10">
        <f>係数!G104</f>
        <v>1.1711149721987427E-2</v>
      </c>
      <c r="V104" s="17">
        <f t="shared" si="40"/>
        <v>0</v>
      </c>
      <c r="W104" s="17">
        <f t="shared" si="41"/>
        <v>0</v>
      </c>
      <c r="X104" s="17">
        <v>0</v>
      </c>
      <c r="Y104" s="17">
        <f t="shared" si="42"/>
        <v>0</v>
      </c>
      <c r="Z104" s="18">
        <f t="shared" si="43"/>
        <v>0</v>
      </c>
      <c r="AA104" s="17">
        <f t="shared" si="44"/>
        <v>0</v>
      </c>
      <c r="AB104" s="17">
        <f t="shared" si="32"/>
        <v>0</v>
      </c>
      <c r="AC104" s="17">
        <f t="shared" si="34"/>
        <v>0</v>
      </c>
      <c r="AD104" s="18">
        <f>Z104*(1-マージン!$N104)</f>
        <v>0</v>
      </c>
      <c r="AE104" s="17">
        <f>AA104*(1-マージン!$N104)</f>
        <v>0</v>
      </c>
      <c r="AF104" s="17">
        <f>AB104*(1-マージン!$N104)</f>
        <v>0</v>
      </c>
      <c r="AG104" s="17">
        <f t="shared" si="33"/>
        <v>0</v>
      </c>
      <c r="AH104" s="122">
        <f>(N104+X104)*係数!H104/1000000</f>
        <v>0</v>
      </c>
      <c r="AI104" s="121">
        <f>(N104+X104)*係数!I104/1000000</f>
        <v>0</v>
      </c>
    </row>
    <row r="105" spans="1:35">
      <c r="A105" s="3"/>
      <c r="B105" s="37">
        <v>669</v>
      </c>
      <c r="C105" s="54" t="s">
        <v>788</v>
      </c>
      <c r="D105" s="52">
        <f>SUMIF(入力消費!$R$49:$R$153,B105,入力消費!$L$49:$L$153)</f>
        <v>0</v>
      </c>
      <c r="E105" s="18">
        <f>SUMIF(入力消費!$R$49:$R$153,B105,入力消費!$P$49:$P$153)</f>
        <v>0</v>
      </c>
      <c r="F105" s="18">
        <f t="shared" si="28"/>
        <v>0</v>
      </c>
      <c r="G105" s="18">
        <v>0</v>
      </c>
      <c r="H105" s="18">
        <v>0</v>
      </c>
      <c r="I105" s="10">
        <f>係数!D105</f>
        <v>0.50404100505806737</v>
      </c>
      <c r="J105" s="163"/>
      <c r="K105" s="18">
        <f t="shared" si="37"/>
        <v>0</v>
      </c>
      <c r="L105" s="10">
        <f>マージン!M105</f>
        <v>1.0810607115261244</v>
      </c>
      <c r="M105" s="17">
        <f t="shared" si="38"/>
        <v>0</v>
      </c>
      <c r="N105" s="52">
        <v>0</v>
      </c>
      <c r="O105" s="17">
        <f t="shared" si="30"/>
        <v>0</v>
      </c>
      <c r="P105" s="17">
        <f t="shared" si="39"/>
        <v>0</v>
      </c>
      <c r="Q105" s="10">
        <f>係数!E105+係数!F105</f>
        <v>0.51508312350524033</v>
      </c>
      <c r="R105" s="17">
        <f t="shared" si="31"/>
        <v>0</v>
      </c>
      <c r="S105" s="4"/>
      <c r="T105" s="3"/>
      <c r="U105" s="10">
        <f>係数!G105</f>
        <v>1.9996042079095037E-3</v>
      </c>
      <c r="V105" s="17">
        <f t="shared" si="40"/>
        <v>0</v>
      </c>
      <c r="W105" s="17">
        <f t="shared" si="41"/>
        <v>0</v>
      </c>
      <c r="X105" s="17">
        <v>0</v>
      </c>
      <c r="Y105" s="17">
        <f t="shared" si="42"/>
        <v>0</v>
      </c>
      <c r="Z105" s="18">
        <f t="shared" si="43"/>
        <v>0</v>
      </c>
      <c r="AA105" s="17">
        <f t="shared" si="44"/>
        <v>0</v>
      </c>
      <c r="AB105" s="17">
        <f t="shared" si="32"/>
        <v>0</v>
      </c>
      <c r="AC105" s="17">
        <f t="shared" si="34"/>
        <v>0</v>
      </c>
      <c r="AD105" s="18">
        <f>Z105*(1-マージン!$N105)</f>
        <v>0</v>
      </c>
      <c r="AE105" s="17">
        <f>AA105*(1-マージン!$N105)</f>
        <v>0</v>
      </c>
      <c r="AF105" s="17">
        <f>AB105*(1-マージン!$N105)</f>
        <v>0</v>
      </c>
      <c r="AG105" s="17">
        <f t="shared" si="33"/>
        <v>0</v>
      </c>
      <c r="AH105" s="122">
        <f>(N105+X105)*係数!H105/1000000</f>
        <v>0</v>
      </c>
      <c r="AI105" s="121">
        <f>(N105+X105)*係数!I105/1000000</f>
        <v>0</v>
      </c>
    </row>
    <row r="106" spans="1:35">
      <c r="A106" s="3"/>
      <c r="B106" s="37">
        <v>671</v>
      </c>
      <c r="C106" s="54" t="s">
        <v>789</v>
      </c>
      <c r="D106" s="52">
        <f>SUMIF(入力消費!$R$49:$R$153,B106,入力消費!$L$49:$L$153)</f>
        <v>0</v>
      </c>
      <c r="E106" s="18">
        <f>SUMIF(入力消費!$R$49:$R$153,B106,入力消費!$P$49:$P$153)</f>
        <v>0</v>
      </c>
      <c r="F106" s="18">
        <f t="shared" si="28"/>
        <v>0</v>
      </c>
      <c r="G106" s="18">
        <v>0</v>
      </c>
      <c r="H106" s="18">
        <v>0</v>
      </c>
      <c r="I106" s="10">
        <f>係数!D106</f>
        <v>5.8091070816597146E-2</v>
      </c>
      <c r="J106" s="163"/>
      <c r="K106" s="18">
        <f t="shared" si="37"/>
        <v>0</v>
      </c>
      <c r="L106" s="10">
        <f>マージン!M106</f>
        <v>0.99778001578727737</v>
      </c>
      <c r="M106" s="17">
        <f t="shared" si="38"/>
        <v>0</v>
      </c>
      <c r="N106" s="52">
        <v>0</v>
      </c>
      <c r="O106" s="17">
        <f t="shared" si="30"/>
        <v>0</v>
      </c>
      <c r="P106" s="17">
        <f t="shared" si="39"/>
        <v>0</v>
      </c>
      <c r="Q106" s="10">
        <f>係数!E106+係数!F106</f>
        <v>0.29524720193386311</v>
      </c>
      <c r="R106" s="17">
        <f t="shared" si="31"/>
        <v>0</v>
      </c>
      <c r="S106" s="4"/>
      <c r="T106" s="3"/>
      <c r="U106" s="10">
        <f>係数!G106</f>
        <v>1.0122757505862213E-2</v>
      </c>
      <c r="V106" s="17">
        <f t="shared" si="40"/>
        <v>0</v>
      </c>
      <c r="W106" s="17">
        <f t="shared" si="41"/>
        <v>0</v>
      </c>
      <c r="X106" s="17">
        <v>0</v>
      </c>
      <c r="Y106" s="17">
        <f t="shared" si="42"/>
        <v>0</v>
      </c>
      <c r="Z106" s="18">
        <f t="shared" si="43"/>
        <v>0</v>
      </c>
      <c r="AA106" s="17">
        <f t="shared" si="44"/>
        <v>0</v>
      </c>
      <c r="AB106" s="17">
        <f t="shared" si="32"/>
        <v>0</v>
      </c>
      <c r="AC106" s="17">
        <f t="shared" si="34"/>
        <v>0</v>
      </c>
      <c r="AD106" s="18">
        <f>Z106*(1-マージン!$N106)</f>
        <v>0</v>
      </c>
      <c r="AE106" s="17">
        <f>AA106*(1-マージン!$N106)</f>
        <v>0</v>
      </c>
      <c r="AF106" s="17">
        <f>AB106*(1-マージン!$N106)</f>
        <v>0</v>
      </c>
      <c r="AG106" s="17">
        <f t="shared" si="33"/>
        <v>0</v>
      </c>
      <c r="AH106" s="122">
        <f>(N106+X106)*係数!H106/1000000</f>
        <v>0</v>
      </c>
      <c r="AI106" s="121">
        <f>(N106+X106)*係数!I106/1000000</f>
        <v>0</v>
      </c>
    </row>
    <row r="107" spans="1:35">
      <c r="A107" s="3"/>
      <c r="B107" s="37">
        <v>672</v>
      </c>
      <c r="C107" s="54" t="s">
        <v>790</v>
      </c>
      <c r="D107" s="52">
        <f>SUMIF(入力消費!$R$49:$R$153,B107,入力消費!$L$49:$L$153)</f>
        <v>0</v>
      </c>
      <c r="E107" s="18">
        <f>SUMIF(入力消費!$R$49:$R$153,B107,入力消費!$P$49:$P$153)</f>
        <v>0</v>
      </c>
      <c r="F107" s="18">
        <f t="shared" si="28"/>
        <v>0</v>
      </c>
      <c r="G107" s="18">
        <v>0</v>
      </c>
      <c r="H107" s="18">
        <v>0</v>
      </c>
      <c r="I107" s="10">
        <f>係数!D107</f>
        <v>0.72820634021564856</v>
      </c>
      <c r="J107" s="163"/>
      <c r="K107" s="18">
        <f t="shared" si="37"/>
        <v>0</v>
      </c>
      <c r="L107" s="10">
        <f>マージン!M107</f>
        <v>1.0452790920516544</v>
      </c>
      <c r="M107" s="17">
        <f t="shared" si="38"/>
        <v>0</v>
      </c>
      <c r="N107" s="52">
        <v>0</v>
      </c>
      <c r="O107" s="17">
        <f t="shared" si="30"/>
        <v>0</v>
      </c>
      <c r="P107" s="17">
        <f t="shared" si="39"/>
        <v>0</v>
      </c>
      <c r="Q107" s="10">
        <f>係数!E107+係数!F107</f>
        <v>0.30881632321758701</v>
      </c>
      <c r="R107" s="17">
        <f t="shared" si="31"/>
        <v>0</v>
      </c>
      <c r="S107" s="4"/>
      <c r="T107" s="3"/>
      <c r="U107" s="10">
        <f>係数!G107</f>
        <v>6.8032036677371802E-2</v>
      </c>
      <c r="V107" s="17">
        <f t="shared" si="40"/>
        <v>0</v>
      </c>
      <c r="W107" s="17">
        <f t="shared" si="41"/>
        <v>0</v>
      </c>
      <c r="X107" s="17">
        <v>0</v>
      </c>
      <c r="Y107" s="17">
        <f t="shared" si="42"/>
        <v>0</v>
      </c>
      <c r="Z107" s="18">
        <f t="shared" si="43"/>
        <v>0</v>
      </c>
      <c r="AA107" s="17">
        <f t="shared" si="44"/>
        <v>0</v>
      </c>
      <c r="AB107" s="17">
        <f t="shared" si="32"/>
        <v>0</v>
      </c>
      <c r="AC107" s="17">
        <f t="shared" si="34"/>
        <v>0</v>
      </c>
      <c r="AD107" s="18">
        <f>Z107*(1-マージン!$N107)</f>
        <v>0</v>
      </c>
      <c r="AE107" s="17">
        <f>AA107*(1-マージン!$N107)</f>
        <v>0</v>
      </c>
      <c r="AF107" s="17">
        <f>AB107*(1-マージン!$N107)</f>
        <v>0</v>
      </c>
      <c r="AG107" s="17">
        <f t="shared" si="33"/>
        <v>0</v>
      </c>
      <c r="AH107" s="122">
        <f>(N107+X107)*係数!H107/1000000</f>
        <v>0</v>
      </c>
      <c r="AI107" s="121">
        <f>(N107+X107)*係数!I107/1000000</f>
        <v>0</v>
      </c>
    </row>
    <row r="108" spans="1:35">
      <c r="A108" s="3"/>
      <c r="B108" s="37">
        <v>673</v>
      </c>
      <c r="C108" s="54" t="s">
        <v>791</v>
      </c>
      <c r="D108" s="52">
        <f>SUMIF(入力消費!$R$49:$R$153,B108,入力消費!$L$49:$L$153)</f>
        <v>0</v>
      </c>
      <c r="E108" s="18">
        <f>SUMIF(入力消費!$R$49:$R$153,B108,入力消費!$P$49:$P$153)</f>
        <v>0</v>
      </c>
      <c r="F108" s="18">
        <f t="shared" si="28"/>
        <v>0</v>
      </c>
      <c r="G108" s="18">
        <v>0</v>
      </c>
      <c r="H108" s="18">
        <v>0</v>
      </c>
      <c r="I108" s="10">
        <f>係数!D108</f>
        <v>0.6388015677735992</v>
      </c>
      <c r="J108" s="163"/>
      <c r="K108" s="18">
        <f t="shared" si="37"/>
        <v>0</v>
      </c>
      <c r="L108" s="10">
        <f>マージン!M108</f>
        <v>1.0506410335278007</v>
      </c>
      <c r="M108" s="17">
        <f t="shared" si="38"/>
        <v>0</v>
      </c>
      <c r="N108" s="52">
        <v>0</v>
      </c>
      <c r="O108" s="17">
        <f t="shared" si="30"/>
        <v>0</v>
      </c>
      <c r="P108" s="17">
        <f t="shared" si="39"/>
        <v>0</v>
      </c>
      <c r="Q108" s="10">
        <f>係数!E108+係数!F108</f>
        <v>0.46161552261733657</v>
      </c>
      <c r="R108" s="17">
        <f t="shared" si="31"/>
        <v>0</v>
      </c>
      <c r="S108" s="4"/>
      <c r="T108" s="3"/>
      <c r="U108" s="10">
        <f>係数!G108</f>
        <v>1.6065285607179975E-2</v>
      </c>
      <c r="V108" s="17">
        <f t="shared" si="40"/>
        <v>0</v>
      </c>
      <c r="W108" s="17">
        <f t="shared" si="41"/>
        <v>0</v>
      </c>
      <c r="X108" s="17">
        <v>0</v>
      </c>
      <c r="Y108" s="17">
        <f t="shared" si="42"/>
        <v>0</v>
      </c>
      <c r="Z108" s="18">
        <f t="shared" si="43"/>
        <v>0</v>
      </c>
      <c r="AA108" s="17">
        <f t="shared" si="44"/>
        <v>0</v>
      </c>
      <c r="AB108" s="17">
        <f t="shared" si="32"/>
        <v>0</v>
      </c>
      <c r="AC108" s="17">
        <f t="shared" si="34"/>
        <v>0</v>
      </c>
      <c r="AD108" s="18">
        <f>Z108*(1-マージン!$N108)</f>
        <v>0</v>
      </c>
      <c r="AE108" s="17">
        <f>AA108*(1-マージン!$N108)</f>
        <v>0</v>
      </c>
      <c r="AF108" s="17">
        <f>AB108*(1-マージン!$N108)</f>
        <v>0</v>
      </c>
      <c r="AG108" s="17">
        <f t="shared" si="33"/>
        <v>0</v>
      </c>
      <c r="AH108" s="122">
        <f>(N108+X108)*係数!H108/1000000</f>
        <v>0</v>
      </c>
      <c r="AI108" s="121">
        <f>(N108+X108)*係数!I108/1000000</f>
        <v>0</v>
      </c>
    </row>
    <row r="109" spans="1:35">
      <c r="A109" s="3"/>
      <c r="B109" s="37">
        <v>674</v>
      </c>
      <c r="C109" s="54" t="s">
        <v>792</v>
      </c>
      <c r="D109" s="52">
        <f>SUMIF(入力消費!$R$49:$R$153,B109,入力消費!$L$49:$L$153)</f>
        <v>0</v>
      </c>
      <c r="E109" s="18">
        <f>SUMIF(入力消費!$R$49:$R$153,B109,入力消費!$P$49:$P$153)</f>
        <v>0</v>
      </c>
      <c r="F109" s="18">
        <f t="shared" si="28"/>
        <v>0</v>
      </c>
      <c r="G109" s="18">
        <v>0</v>
      </c>
      <c r="H109" s="18">
        <v>0</v>
      </c>
      <c r="I109" s="10">
        <f>係数!D109</f>
        <v>0.68994526184309024</v>
      </c>
      <c r="J109" s="163"/>
      <c r="K109" s="18">
        <f t="shared" si="37"/>
        <v>0</v>
      </c>
      <c r="L109" s="10">
        <f>マージン!M109</f>
        <v>1.0386175627118526</v>
      </c>
      <c r="M109" s="17">
        <f t="shared" si="38"/>
        <v>0</v>
      </c>
      <c r="N109" s="52">
        <v>0</v>
      </c>
      <c r="O109" s="17">
        <f t="shared" si="30"/>
        <v>0</v>
      </c>
      <c r="P109" s="17">
        <f t="shared" si="39"/>
        <v>0</v>
      </c>
      <c r="Q109" s="10">
        <f>係数!E109+係数!F109</f>
        <v>0.46553453283193624</v>
      </c>
      <c r="R109" s="17">
        <f t="shared" si="31"/>
        <v>0</v>
      </c>
      <c r="S109" s="4"/>
      <c r="T109" s="3"/>
      <c r="U109" s="10">
        <f>係数!G109</f>
        <v>2.5971025139663696E-2</v>
      </c>
      <c r="V109" s="17">
        <f t="shared" si="40"/>
        <v>0</v>
      </c>
      <c r="W109" s="17">
        <f t="shared" si="41"/>
        <v>0</v>
      </c>
      <c r="X109" s="17">
        <v>0</v>
      </c>
      <c r="Y109" s="17">
        <f t="shared" si="42"/>
        <v>0</v>
      </c>
      <c r="Z109" s="18">
        <f t="shared" si="43"/>
        <v>0</v>
      </c>
      <c r="AA109" s="17">
        <f t="shared" si="44"/>
        <v>0</v>
      </c>
      <c r="AB109" s="17">
        <f t="shared" si="32"/>
        <v>0</v>
      </c>
      <c r="AC109" s="17">
        <f t="shared" si="34"/>
        <v>0</v>
      </c>
      <c r="AD109" s="18">
        <f>Z109*(1-マージン!$N109)</f>
        <v>0</v>
      </c>
      <c r="AE109" s="17">
        <f>AA109*(1-マージン!$N109)</f>
        <v>0</v>
      </c>
      <c r="AF109" s="17">
        <f>AB109*(1-マージン!$N109)</f>
        <v>0</v>
      </c>
      <c r="AG109" s="17">
        <f t="shared" si="33"/>
        <v>0</v>
      </c>
      <c r="AH109" s="122">
        <f>(N109+X109)*係数!H109/1000000</f>
        <v>0</v>
      </c>
      <c r="AI109" s="121">
        <f>(N109+X109)*係数!I109/1000000</f>
        <v>0</v>
      </c>
    </row>
    <row r="110" spans="1:35">
      <c r="A110" s="3"/>
      <c r="B110" s="37">
        <v>679</v>
      </c>
      <c r="C110" s="54" t="s">
        <v>793</v>
      </c>
      <c r="D110" s="52">
        <f>SUMIF(入力消費!$R$49:$R$153,B110,入力消費!$L$49:$L$153)</f>
        <v>0</v>
      </c>
      <c r="E110" s="18">
        <f>SUMIF(入力消費!$R$49:$R$153,B110,入力消費!$P$49:$P$153)</f>
        <v>0</v>
      </c>
      <c r="F110" s="18">
        <f t="shared" si="28"/>
        <v>0</v>
      </c>
      <c r="G110" s="18">
        <v>0</v>
      </c>
      <c r="H110" s="18">
        <v>0</v>
      </c>
      <c r="I110" s="10">
        <f>係数!D110</f>
        <v>0.85499621410633087</v>
      </c>
      <c r="J110" s="163"/>
      <c r="K110" s="18">
        <f t="shared" si="37"/>
        <v>0</v>
      </c>
      <c r="L110" s="10">
        <f>マージン!M110</f>
        <v>1.0542101932793972</v>
      </c>
      <c r="M110" s="17">
        <f t="shared" si="38"/>
        <v>0</v>
      </c>
      <c r="N110" s="52">
        <v>0</v>
      </c>
      <c r="O110" s="17">
        <f t="shared" si="30"/>
        <v>0</v>
      </c>
      <c r="P110" s="17">
        <f t="shared" si="39"/>
        <v>0</v>
      </c>
      <c r="Q110" s="10">
        <f>係数!E110+係数!F110</f>
        <v>0.42873009255848693</v>
      </c>
      <c r="R110" s="17">
        <f t="shared" si="31"/>
        <v>0</v>
      </c>
      <c r="S110" s="4"/>
      <c r="T110" s="3"/>
      <c r="U110" s="10">
        <f>係数!G110</f>
        <v>2.0323537851413082E-2</v>
      </c>
      <c r="V110" s="17">
        <f t="shared" si="40"/>
        <v>0</v>
      </c>
      <c r="W110" s="17">
        <f t="shared" si="41"/>
        <v>0</v>
      </c>
      <c r="X110" s="17">
        <v>0</v>
      </c>
      <c r="Y110" s="17">
        <f t="shared" si="42"/>
        <v>0</v>
      </c>
      <c r="Z110" s="18">
        <f t="shared" si="43"/>
        <v>0</v>
      </c>
      <c r="AA110" s="17">
        <f t="shared" si="44"/>
        <v>0</v>
      </c>
      <c r="AB110" s="17">
        <f t="shared" si="32"/>
        <v>0</v>
      </c>
      <c r="AC110" s="17">
        <f t="shared" si="34"/>
        <v>0</v>
      </c>
      <c r="AD110" s="18">
        <f>Z110*(1-マージン!$N110)</f>
        <v>0</v>
      </c>
      <c r="AE110" s="17">
        <f>AA110*(1-マージン!$N110)</f>
        <v>0</v>
      </c>
      <c r="AF110" s="17">
        <f>AB110*(1-マージン!$N110)</f>
        <v>0</v>
      </c>
      <c r="AG110" s="17">
        <f t="shared" si="33"/>
        <v>0</v>
      </c>
      <c r="AH110" s="122">
        <f>(N110+X110)*係数!H110/1000000</f>
        <v>0</v>
      </c>
      <c r="AI110" s="121">
        <f>(N110+X110)*係数!I110/1000000</f>
        <v>0</v>
      </c>
    </row>
    <row r="111" spans="1:35">
      <c r="A111" s="3"/>
      <c r="B111" s="37">
        <v>681</v>
      </c>
      <c r="C111" s="54" t="s">
        <v>794</v>
      </c>
      <c r="D111" s="52">
        <f>SUMIF(入力消費!$R$49:$R$153,B111,入力消費!$L$49:$L$153)</f>
        <v>0</v>
      </c>
      <c r="E111" s="18">
        <f>SUMIF(入力消費!$R$49:$R$153,B111,入力消費!$P$49:$P$153)</f>
        <v>0</v>
      </c>
      <c r="F111" s="18">
        <f t="shared" si="28"/>
        <v>0</v>
      </c>
      <c r="G111" s="18">
        <v>0</v>
      </c>
      <c r="H111" s="18">
        <v>0</v>
      </c>
      <c r="I111" s="10">
        <f>係数!D111</f>
        <v>1</v>
      </c>
      <c r="J111" s="163"/>
      <c r="K111" s="18">
        <f t="shared" si="37"/>
        <v>0</v>
      </c>
      <c r="L111" s="10">
        <f>マージン!M111</f>
        <v>1.0288465387463284</v>
      </c>
      <c r="M111" s="17">
        <f t="shared" si="38"/>
        <v>0</v>
      </c>
      <c r="N111" s="52">
        <v>0</v>
      </c>
      <c r="O111" s="17">
        <f t="shared" si="30"/>
        <v>0</v>
      </c>
      <c r="P111" s="17">
        <f t="shared" si="39"/>
        <v>0</v>
      </c>
      <c r="Q111" s="10">
        <f>係数!E111+係数!F111</f>
        <v>0</v>
      </c>
      <c r="R111" s="17">
        <f t="shared" si="31"/>
        <v>0</v>
      </c>
      <c r="S111" s="4"/>
      <c r="T111" s="3"/>
      <c r="U111" s="10">
        <f>係数!G111</f>
        <v>0</v>
      </c>
      <c r="V111" s="17">
        <f t="shared" si="40"/>
        <v>0</v>
      </c>
      <c r="W111" s="17">
        <f t="shared" si="41"/>
        <v>0</v>
      </c>
      <c r="X111" s="17">
        <v>0</v>
      </c>
      <c r="Y111" s="17">
        <f t="shared" si="42"/>
        <v>0</v>
      </c>
      <c r="Z111" s="18">
        <f t="shared" si="43"/>
        <v>0</v>
      </c>
      <c r="AA111" s="17">
        <f t="shared" si="44"/>
        <v>0</v>
      </c>
      <c r="AB111" s="17">
        <f t="shared" si="32"/>
        <v>0</v>
      </c>
      <c r="AC111" s="17">
        <f t="shared" si="34"/>
        <v>0</v>
      </c>
      <c r="AD111" s="18">
        <f>Z111*(1-マージン!$N111)</f>
        <v>0</v>
      </c>
      <c r="AE111" s="17">
        <f>AA111*(1-マージン!$N111)</f>
        <v>0</v>
      </c>
      <c r="AF111" s="17">
        <f>AB111*(1-マージン!$N111)</f>
        <v>0</v>
      </c>
      <c r="AG111" s="17">
        <f t="shared" si="33"/>
        <v>0</v>
      </c>
      <c r="AH111" s="122">
        <f>(N111+X111)*係数!H111/1000000</f>
        <v>0</v>
      </c>
      <c r="AI111" s="121">
        <f>(N111+X111)*係数!I111/1000000</f>
        <v>0</v>
      </c>
    </row>
    <row r="112" spans="1:35">
      <c r="A112" s="3"/>
      <c r="B112" s="37">
        <v>691</v>
      </c>
      <c r="C112" s="54" t="s">
        <v>795</v>
      </c>
      <c r="D112" s="52">
        <f>SUMIF(入力消費!$R$49:$R$153,B112,入力消費!$L$49:$L$153)</f>
        <v>0</v>
      </c>
      <c r="E112" s="18">
        <f>SUMIF(入力消費!$R$49:$R$153,B112,入力消費!$P$49:$P$153)</f>
        <v>0</v>
      </c>
      <c r="F112" s="18">
        <f t="shared" si="28"/>
        <v>0</v>
      </c>
      <c r="G112" s="18">
        <v>0</v>
      </c>
      <c r="H112" s="18">
        <v>0</v>
      </c>
      <c r="I112" s="15">
        <f>係数!D112</f>
        <v>0.83135903104260511</v>
      </c>
      <c r="J112" s="163"/>
      <c r="K112" s="18">
        <f t="shared" si="37"/>
        <v>0</v>
      </c>
      <c r="L112" s="15">
        <f>マージン!M112</f>
        <v>1.0259489910062567</v>
      </c>
      <c r="M112" s="17">
        <f t="shared" si="38"/>
        <v>0</v>
      </c>
      <c r="N112" s="52">
        <v>0</v>
      </c>
      <c r="O112" s="17">
        <f t="shared" si="30"/>
        <v>0</v>
      </c>
      <c r="P112" s="17">
        <f t="shared" si="39"/>
        <v>0</v>
      </c>
      <c r="Q112" s="15">
        <f>係数!E112+係数!F112</f>
        <v>0.428718203339573</v>
      </c>
      <c r="R112" s="17">
        <f t="shared" si="31"/>
        <v>0</v>
      </c>
      <c r="S112" s="4"/>
      <c r="T112" s="3"/>
      <c r="U112" s="10">
        <f>係数!G112</f>
        <v>1.6943513417936898E-5</v>
      </c>
      <c r="V112" s="17">
        <f t="shared" si="40"/>
        <v>0</v>
      </c>
      <c r="W112" s="17">
        <f t="shared" si="41"/>
        <v>0</v>
      </c>
      <c r="X112" s="17">
        <v>0</v>
      </c>
      <c r="Y112" s="17">
        <f t="shared" si="42"/>
        <v>0</v>
      </c>
      <c r="Z112" s="18">
        <f t="shared" si="43"/>
        <v>0</v>
      </c>
      <c r="AA112" s="17">
        <f t="shared" si="44"/>
        <v>0</v>
      </c>
      <c r="AB112" s="17">
        <f t="shared" si="32"/>
        <v>0</v>
      </c>
      <c r="AC112" s="17">
        <f t="shared" si="34"/>
        <v>0</v>
      </c>
      <c r="AD112" s="18">
        <f>Z112*(1-マージン!$N112)</f>
        <v>0</v>
      </c>
      <c r="AE112" s="17">
        <f>AA112*(1-マージン!$N112)</f>
        <v>0</v>
      </c>
      <c r="AF112" s="17">
        <f>AB112*(1-マージン!$N112)</f>
        <v>0</v>
      </c>
      <c r="AG112" s="17">
        <f t="shared" si="33"/>
        <v>0</v>
      </c>
      <c r="AH112" s="122">
        <f>(N112+X112)*係数!H112/1000000</f>
        <v>0</v>
      </c>
      <c r="AI112" s="121">
        <f>(N112+X112)*係数!I112/1000000</f>
        <v>0</v>
      </c>
    </row>
    <row r="113" spans="1:35">
      <c r="A113" s="3"/>
      <c r="B113" s="38">
        <v>700</v>
      </c>
      <c r="C113" s="39" t="s">
        <v>28</v>
      </c>
      <c r="D113" s="19">
        <f>SUM(D6:D112)</f>
        <v>0</v>
      </c>
      <c r="E113" s="19">
        <f>SUM(E6:E112)</f>
        <v>0</v>
      </c>
      <c r="F113" s="19">
        <f>SUM(F6:F112)</f>
        <v>0</v>
      </c>
      <c r="G113" s="19">
        <f>SUM(G6:G112)</f>
        <v>0</v>
      </c>
      <c r="H113" s="19">
        <f>SUM(H6:H112)</f>
        <v>0</v>
      </c>
      <c r="I113" s="6"/>
      <c r="J113" s="19">
        <f>SUM(J6:J112)</f>
        <v>0</v>
      </c>
      <c r="K113" s="19">
        <f>SUM(K6:K112)</f>
        <v>0</v>
      </c>
      <c r="L113" s="6"/>
      <c r="M113" s="19">
        <f>SUM(M6:M112)</f>
        <v>0</v>
      </c>
      <c r="N113" s="19">
        <f>SUM(N6:N112)</f>
        <v>0</v>
      </c>
      <c r="O113" s="19">
        <f>SUM(O6:O112)</f>
        <v>0</v>
      </c>
      <c r="P113" s="19">
        <f>SUM(P6:P112)</f>
        <v>0</v>
      </c>
      <c r="Q113" s="6"/>
      <c r="R113" s="19">
        <f>SUM(R6:R112)</f>
        <v>0</v>
      </c>
      <c r="S113" s="4"/>
      <c r="T113" s="3"/>
      <c r="U113" s="14">
        <f>係数!G113</f>
        <v>1</v>
      </c>
      <c r="V113" s="19">
        <f t="shared" ref="V113:AI113" si="45">SUM(V6:V112)</f>
        <v>0</v>
      </c>
      <c r="W113" s="19">
        <f t="shared" si="45"/>
        <v>0</v>
      </c>
      <c r="X113" s="19">
        <f t="shared" si="45"/>
        <v>0</v>
      </c>
      <c r="Y113" s="19">
        <f t="shared" si="45"/>
        <v>0</v>
      </c>
      <c r="Z113" s="19">
        <f t="shared" si="45"/>
        <v>0</v>
      </c>
      <c r="AA113" s="19">
        <f t="shared" si="45"/>
        <v>0</v>
      </c>
      <c r="AB113" s="19">
        <f t="shared" si="45"/>
        <v>0</v>
      </c>
      <c r="AC113" s="19">
        <f t="shared" si="45"/>
        <v>0</v>
      </c>
      <c r="AD113" s="19">
        <f t="shared" si="45"/>
        <v>0</v>
      </c>
      <c r="AE113" s="19">
        <f t="shared" si="45"/>
        <v>0</v>
      </c>
      <c r="AF113" s="19">
        <f t="shared" si="45"/>
        <v>0</v>
      </c>
      <c r="AG113" s="19">
        <f t="shared" si="45"/>
        <v>0</v>
      </c>
      <c r="AH113" s="123">
        <f t="shared" si="45"/>
        <v>0</v>
      </c>
      <c r="AI113" s="123">
        <f t="shared" si="45"/>
        <v>0</v>
      </c>
    </row>
    <row r="114" spans="1:35">
      <c r="A114" s="3"/>
      <c r="B114" s="2"/>
      <c r="C114" s="2"/>
      <c r="D114" s="145"/>
      <c r="F114" s="48"/>
      <c r="G114" s="48"/>
      <c r="H114" s="48"/>
      <c r="J114" s="6"/>
      <c r="K114" s="5"/>
      <c r="M114" s="7"/>
      <c r="N114" s="7"/>
      <c r="O114" s="7"/>
      <c r="P114" s="6"/>
      <c r="Q114" s="6"/>
      <c r="S114" s="50" t="s">
        <v>284</v>
      </c>
      <c r="T114" s="50" t="s">
        <v>285</v>
      </c>
      <c r="U114" s="6"/>
      <c r="V114" s="6"/>
      <c r="W114" s="6"/>
      <c r="X114" s="6"/>
      <c r="Y114" s="6"/>
      <c r="Z114" s="6"/>
      <c r="AA114" s="6"/>
      <c r="AB114" s="6"/>
      <c r="AC114" s="6"/>
      <c r="AD114" s="6"/>
      <c r="AE114" s="6"/>
      <c r="AF114" s="6"/>
      <c r="AG114" s="6"/>
      <c r="AH114" s="6"/>
      <c r="AI114" s="6"/>
    </row>
    <row r="115" spans="1:35">
      <c r="A115" s="3"/>
      <c r="B115" s="2"/>
      <c r="C115" s="2"/>
      <c r="D115" s="90"/>
      <c r="F115" s="4"/>
      <c r="G115" s="4"/>
      <c r="H115" s="62"/>
      <c r="J115" s="21"/>
      <c r="N115" s="4"/>
      <c r="O115" s="4"/>
      <c r="P115" s="4"/>
      <c r="S115" s="91">
        <f>マージン!H6</f>
        <v>0.94501567479740156</v>
      </c>
      <c r="T115" s="91">
        <f>マージン!I6</f>
        <v>0.8187155930141643</v>
      </c>
      <c r="U115" s="4"/>
    </row>
    <row r="116" spans="1:35">
      <c r="A116" s="3"/>
      <c r="B116" s="2"/>
      <c r="C116" s="2"/>
      <c r="D116" s="92"/>
      <c r="F116" s="4"/>
      <c r="G116" s="4"/>
      <c r="H116" s="4"/>
      <c r="K116" s="93"/>
      <c r="L116" s="94"/>
      <c r="M116" s="95"/>
      <c r="N116" s="95"/>
      <c r="O116" s="95"/>
      <c r="S116" s="51" t="s">
        <v>286</v>
      </c>
      <c r="T116" s="51" t="s">
        <v>286</v>
      </c>
    </row>
    <row r="117" spans="1:35">
      <c r="A117" s="3"/>
      <c r="B117" s="2"/>
      <c r="C117" s="2"/>
      <c r="D117" s="92"/>
      <c r="F117" s="4"/>
      <c r="G117" s="96"/>
      <c r="H117" s="96"/>
      <c r="J117" s="97"/>
      <c r="S117" s="19">
        <f>R113*S115</f>
        <v>0</v>
      </c>
      <c r="T117" s="19">
        <f>S117*T115</f>
        <v>0</v>
      </c>
      <c r="U117" s="4"/>
    </row>
    <row r="118" spans="1:35">
      <c r="A118" s="3"/>
      <c r="B118" s="2"/>
      <c r="C118" s="2"/>
      <c r="D118" s="92"/>
      <c r="F118" s="4"/>
      <c r="G118" s="4"/>
      <c r="H118" s="4"/>
      <c r="S118" s="6"/>
      <c r="T118" s="6"/>
    </row>
    <row r="119" spans="1:35">
      <c r="A119" s="3"/>
      <c r="B119" s="2"/>
      <c r="C119" s="2"/>
      <c r="D119" s="92"/>
      <c r="F119" s="4"/>
      <c r="G119" s="4"/>
      <c r="H119" s="4"/>
    </row>
    <row r="120" spans="1:35">
      <c r="A120" s="3"/>
      <c r="B120" s="2"/>
      <c r="C120" s="2"/>
      <c r="D120" s="92"/>
      <c r="F120" s="4"/>
      <c r="G120" s="4"/>
      <c r="H120" s="4"/>
    </row>
    <row r="121" spans="1:35">
      <c r="A121" s="3"/>
      <c r="B121" s="2"/>
      <c r="C121" s="2"/>
      <c r="D121" s="92"/>
      <c r="F121" s="4"/>
      <c r="G121" s="4"/>
      <c r="H121" s="4"/>
    </row>
    <row r="122" spans="1:35">
      <c r="A122" s="3"/>
      <c r="B122" s="2"/>
      <c r="C122" s="2"/>
      <c r="D122" s="92"/>
      <c r="F122" s="4"/>
      <c r="G122" s="4"/>
      <c r="H122" s="4"/>
    </row>
    <row r="123" spans="1:35">
      <c r="B123" s="55"/>
      <c r="C123" s="55"/>
      <c r="D123" s="46"/>
      <c r="E123" s="6"/>
      <c r="F123" s="6"/>
    </row>
    <row r="124" spans="1:35">
      <c r="B124" s="46"/>
      <c r="C124" s="46"/>
      <c r="D124" s="46"/>
    </row>
    <row r="125" spans="1:35">
      <c r="B125" s="46"/>
    </row>
  </sheetData>
  <sheetProtection sheet="1" objects="1" scenarios="1"/>
  <mergeCells count="35">
    <mergeCell ref="W2:W4"/>
    <mergeCell ref="Z3:Z4"/>
    <mergeCell ref="AA3:AA4"/>
    <mergeCell ref="AB3:AB4"/>
    <mergeCell ref="AC3:AC4"/>
    <mergeCell ref="AI2:AI4"/>
    <mergeCell ref="AH2:AH4"/>
    <mergeCell ref="X2:X4"/>
    <mergeCell ref="Y2:Y3"/>
    <mergeCell ref="Z2:AC2"/>
    <mergeCell ref="AD2:AG2"/>
    <mergeCell ref="AD3:AD4"/>
    <mergeCell ref="AF3:AF4"/>
    <mergeCell ref="AG3:AG4"/>
    <mergeCell ref="AE3:AE4"/>
    <mergeCell ref="Q2:Q4"/>
    <mergeCell ref="S2:S4"/>
    <mergeCell ref="U2:U4"/>
    <mergeCell ref="V2:V4"/>
    <mergeCell ref="T2:T4"/>
    <mergeCell ref="R2:R4"/>
    <mergeCell ref="P2:P3"/>
    <mergeCell ref="B2:C5"/>
    <mergeCell ref="D2:D4"/>
    <mergeCell ref="O2:O4"/>
    <mergeCell ref="E2:E4"/>
    <mergeCell ref="L2:L4"/>
    <mergeCell ref="G2:G4"/>
    <mergeCell ref="M2:M3"/>
    <mergeCell ref="N2:N4"/>
    <mergeCell ref="F2:F4"/>
    <mergeCell ref="H2:H4"/>
    <mergeCell ref="J2:J4"/>
    <mergeCell ref="K2:K4"/>
    <mergeCell ref="I2:I4"/>
  </mergeCells>
  <phoneticPr fontId="2"/>
  <pageMargins left="0.19685039370078741" right="0.19685039370078741" top="0.74803149606299213" bottom="0.74803149606299213" header="0.31496062992125984" footer="0.31496062992125984"/>
  <pageSetup paperSize="8"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sheetPr>
  <dimension ref="A1:AI125"/>
  <sheetViews>
    <sheetView showGridLines="0" showRowColHeaders="0" zoomScaleNormal="100" workbookViewId="0">
      <pane xSplit="3" ySplit="5" topLeftCell="D6" activePane="bottomRight" state="frozen"/>
      <selection pane="topRight" activeCell="D1" sqref="D1"/>
      <selection pane="bottomLeft" activeCell="A7" sqref="A7"/>
      <selection pane="bottomRight" activeCell="D6" sqref="D6"/>
    </sheetView>
  </sheetViews>
  <sheetFormatPr defaultColWidth="9" defaultRowHeight="13.5"/>
  <cols>
    <col min="1" max="1" width="1.625" style="2" customWidth="1"/>
    <col min="2" max="2" width="9" style="47"/>
    <col min="3" max="3" width="24.625" style="47" customWidth="1"/>
    <col min="4" max="4" width="12.625" style="47" customWidth="1"/>
    <col min="5" max="31" width="12.625" style="2" customWidth="1"/>
    <col min="32" max="35" width="12.5" style="2" customWidth="1"/>
    <col min="36" max="16384" width="9" style="2"/>
  </cols>
  <sheetData>
    <row r="1" spans="1:35" ht="37.5" customHeight="1">
      <c r="B1" s="45"/>
      <c r="C1" s="46"/>
      <c r="D1" s="46"/>
    </row>
    <row r="2" spans="1:35" ht="16.5" customHeight="1">
      <c r="A2" s="3"/>
      <c r="B2" s="901" t="s">
        <v>964</v>
      </c>
      <c r="C2" s="901"/>
      <c r="D2" s="903" t="s">
        <v>446</v>
      </c>
      <c r="E2" s="900" t="s">
        <v>442</v>
      </c>
      <c r="F2" s="900" t="s">
        <v>476</v>
      </c>
      <c r="G2" s="900" t="s">
        <v>443</v>
      </c>
      <c r="H2" s="900" t="s">
        <v>477</v>
      </c>
      <c r="I2" s="911" t="s">
        <v>445</v>
      </c>
      <c r="J2" s="900" t="s">
        <v>478</v>
      </c>
      <c r="K2" s="916" t="s">
        <v>1087</v>
      </c>
      <c r="L2" s="900" t="s">
        <v>70</v>
      </c>
      <c r="M2" s="904" t="s">
        <v>422</v>
      </c>
      <c r="N2" s="908" t="s">
        <v>444</v>
      </c>
      <c r="O2" s="904" t="s">
        <v>53</v>
      </c>
      <c r="P2" s="900" t="s">
        <v>53</v>
      </c>
      <c r="Q2" s="907" t="s">
        <v>45</v>
      </c>
      <c r="R2" s="904" t="s">
        <v>42</v>
      </c>
      <c r="S2" s="900" t="s">
        <v>72</v>
      </c>
      <c r="T2" s="900" t="s">
        <v>73</v>
      </c>
      <c r="U2" s="907" t="s">
        <v>74</v>
      </c>
      <c r="V2" s="907" t="s">
        <v>43</v>
      </c>
      <c r="W2" s="900" t="s">
        <v>80</v>
      </c>
      <c r="X2" s="900" t="s">
        <v>54</v>
      </c>
      <c r="Y2" s="900" t="s">
        <v>54</v>
      </c>
      <c r="Z2" s="907" t="s">
        <v>44</v>
      </c>
      <c r="AA2" s="907"/>
      <c r="AB2" s="907"/>
      <c r="AC2" s="907"/>
      <c r="AD2" s="914" t="s">
        <v>46</v>
      </c>
      <c r="AE2" s="914"/>
      <c r="AF2" s="914"/>
      <c r="AG2" s="914"/>
      <c r="AH2" s="904" t="s">
        <v>679</v>
      </c>
      <c r="AI2" s="904" t="s">
        <v>52</v>
      </c>
    </row>
    <row r="3" spans="1:35" ht="16.5" customHeight="1">
      <c r="A3" s="3"/>
      <c r="B3" s="901"/>
      <c r="C3" s="901"/>
      <c r="D3" s="901"/>
      <c r="E3" s="907"/>
      <c r="F3" s="907"/>
      <c r="G3" s="907"/>
      <c r="H3" s="907"/>
      <c r="I3" s="912"/>
      <c r="J3" s="907"/>
      <c r="K3" s="917"/>
      <c r="L3" s="907"/>
      <c r="M3" s="905"/>
      <c r="N3" s="909"/>
      <c r="O3" s="905"/>
      <c r="P3" s="900"/>
      <c r="Q3" s="907"/>
      <c r="R3" s="905"/>
      <c r="S3" s="900"/>
      <c r="T3" s="907"/>
      <c r="U3" s="907"/>
      <c r="V3" s="907"/>
      <c r="W3" s="907"/>
      <c r="X3" s="907"/>
      <c r="Y3" s="900"/>
      <c r="Z3" s="914" t="s">
        <v>41</v>
      </c>
      <c r="AA3" s="915" t="s">
        <v>53</v>
      </c>
      <c r="AB3" s="915" t="s">
        <v>54</v>
      </c>
      <c r="AC3" s="907" t="s">
        <v>75</v>
      </c>
      <c r="AD3" s="914" t="s">
        <v>41</v>
      </c>
      <c r="AE3" s="915" t="s">
        <v>53</v>
      </c>
      <c r="AF3" s="915" t="s">
        <v>54</v>
      </c>
      <c r="AG3" s="914" t="s">
        <v>75</v>
      </c>
      <c r="AH3" s="905"/>
      <c r="AI3" s="905"/>
    </row>
    <row r="4" spans="1:35">
      <c r="A4" s="3"/>
      <c r="B4" s="901"/>
      <c r="C4" s="901"/>
      <c r="D4" s="901"/>
      <c r="E4" s="907"/>
      <c r="F4" s="907"/>
      <c r="G4" s="907"/>
      <c r="H4" s="907"/>
      <c r="I4" s="913"/>
      <c r="J4" s="907"/>
      <c r="K4" s="917"/>
      <c r="L4" s="907"/>
      <c r="M4" s="87" t="s">
        <v>71</v>
      </c>
      <c r="N4" s="910"/>
      <c r="O4" s="906"/>
      <c r="P4" s="87" t="s">
        <v>71</v>
      </c>
      <c r="Q4" s="907"/>
      <c r="R4" s="906"/>
      <c r="S4" s="900"/>
      <c r="T4" s="907"/>
      <c r="U4" s="907"/>
      <c r="V4" s="907"/>
      <c r="W4" s="907"/>
      <c r="X4" s="907"/>
      <c r="Y4" s="87" t="s">
        <v>71</v>
      </c>
      <c r="Z4" s="914"/>
      <c r="AA4" s="915"/>
      <c r="AB4" s="915"/>
      <c r="AC4" s="907"/>
      <c r="AD4" s="914"/>
      <c r="AE4" s="915"/>
      <c r="AF4" s="915"/>
      <c r="AG4" s="914"/>
      <c r="AH4" s="906"/>
      <c r="AI4" s="906"/>
    </row>
    <row r="5" spans="1:35">
      <c r="A5" s="3"/>
      <c r="B5" s="902"/>
      <c r="C5" s="902"/>
      <c r="D5" s="456">
        <f>マージン!$F$6</f>
        <v>2024</v>
      </c>
      <c r="E5" s="456">
        <f>マージン!$F$6</f>
        <v>2024</v>
      </c>
      <c r="F5" s="456">
        <f>マージン!$F$6</f>
        <v>2024</v>
      </c>
      <c r="G5" s="456">
        <f>マージン!$F$6</f>
        <v>2024</v>
      </c>
      <c r="H5" s="456">
        <f>マージン!$F$6</f>
        <v>2024</v>
      </c>
      <c r="I5" s="456">
        <v>2015</v>
      </c>
      <c r="J5" s="456">
        <f>マージン!$F$6</f>
        <v>2024</v>
      </c>
      <c r="K5" s="456">
        <f>マージン!$F$6</f>
        <v>2024</v>
      </c>
      <c r="L5" s="88"/>
      <c r="M5" s="456">
        <v>2015</v>
      </c>
      <c r="N5" s="456">
        <v>2015</v>
      </c>
      <c r="O5" s="456">
        <v>2015</v>
      </c>
      <c r="P5" s="456">
        <f>マージン!$F$6</f>
        <v>2024</v>
      </c>
      <c r="Q5" s="40"/>
      <c r="R5" s="456">
        <v>2015</v>
      </c>
      <c r="S5" s="56"/>
      <c r="T5" s="56"/>
      <c r="U5" s="89"/>
      <c r="V5" s="456">
        <v>2015</v>
      </c>
      <c r="W5" s="456">
        <v>2015</v>
      </c>
      <c r="X5" s="456">
        <v>2015</v>
      </c>
      <c r="Y5" s="456">
        <f>マージン!$F$6</f>
        <v>2024</v>
      </c>
      <c r="Z5" s="456">
        <f>マージン!$F$6</f>
        <v>2024</v>
      </c>
      <c r="AA5" s="456">
        <f>マージン!$F$6</f>
        <v>2024</v>
      </c>
      <c r="AB5" s="456">
        <f>マージン!$F$6</f>
        <v>2024</v>
      </c>
      <c r="AC5" s="456">
        <f>マージン!$F$6</f>
        <v>2024</v>
      </c>
      <c r="AD5" s="456">
        <f>マージン!$F$6</f>
        <v>2024</v>
      </c>
      <c r="AE5" s="456">
        <f>マージン!$F$6</f>
        <v>2024</v>
      </c>
      <c r="AF5" s="456">
        <f>マージン!$F$6</f>
        <v>2024</v>
      </c>
      <c r="AG5" s="456">
        <f>マージン!$F$6</f>
        <v>2024</v>
      </c>
      <c r="AH5" s="120"/>
      <c r="AI5" s="120"/>
    </row>
    <row r="6" spans="1:35">
      <c r="A6" s="3"/>
      <c r="B6" s="37">
        <v>11</v>
      </c>
      <c r="C6" s="53" t="s">
        <v>689</v>
      </c>
      <c r="D6" s="144">
        <f>SUMIF(入力開催!$L$27:$L$97,$B6,入力開催!$G$27:$G$97)</f>
        <v>0</v>
      </c>
      <c r="E6" s="144">
        <f>SUMIF(入力開催!$L$27:$L$97,$B6,入力開催!$J$27:$J$97)</f>
        <v>0</v>
      </c>
      <c r="F6" s="144">
        <f>D6-E6</f>
        <v>0</v>
      </c>
      <c r="G6" s="18">
        <f t="array" ref="G6:G112">MMULT(マージン!P6:DR112,E6:E112)</f>
        <v>0</v>
      </c>
      <c r="H6" s="18">
        <f t="array" ref="H6:H112">MMULT(マージン!DS6:HU112,F6:F112)</f>
        <v>0</v>
      </c>
      <c r="I6" s="10">
        <f>係数!D6</f>
        <v>0.20784579383421919</v>
      </c>
      <c r="J6" s="163"/>
      <c r="K6" s="18">
        <f>G6+J6</f>
        <v>0</v>
      </c>
      <c r="L6" s="10">
        <f>マージン!M6</f>
        <v>1.0101726963510551</v>
      </c>
      <c r="M6" s="17">
        <f>K6/L6</f>
        <v>0</v>
      </c>
      <c r="N6" s="144">
        <f t="array" ref="N6:N112">MMULT(係数!J6:DL112,M6:M112)</f>
        <v>0</v>
      </c>
      <c r="O6" s="17">
        <f>N6-M6</f>
        <v>0</v>
      </c>
      <c r="P6" s="17">
        <f t="shared" ref="P6:P37" si="0">O6*L6</f>
        <v>0</v>
      </c>
      <c r="Q6" s="10">
        <f>係数!E6+係数!F6</f>
        <v>0.38013597391062592</v>
      </c>
      <c r="R6" s="17">
        <f>N6*Q6</f>
        <v>0</v>
      </c>
      <c r="S6" s="48"/>
      <c r="T6" s="49"/>
      <c r="U6" s="10">
        <f>係数!G6</f>
        <v>9.3013907178468528E-3</v>
      </c>
      <c r="V6" s="17">
        <f t="shared" ref="V6:V37" si="1">U6*$T$121</f>
        <v>0</v>
      </c>
      <c r="W6" s="17">
        <f t="shared" ref="W6:W37" si="2">V6*I6</f>
        <v>0</v>
      </c>
      <c r="X6" s="17">
        <f t="array" ref="X6:X112">MMULT(係数!J6:DL112,W6:W112)</f>
        <v>0</v>
      </c>
      <c r="Y6" s="17">
        <f t="shared" ref="Y6:Y37" si="3">X6*L6</f>
        <v>0</v>
      </c>
      <c r="Z6" s="18">
        <f t="shared" ref="Z6:Z37" si="4">K6</f>
        <v>0</v>
      </c>
      <c r="AA6" s="17">
        <f t="shared" ref="AA6:AA37" si="5">P6</f>
        <v>0</v>
      </c>
      <c r="AB6" s="17">
        <f>Y6</f>
        <v>0</v>
      </c>
      <c r="AC6" s="17">
        <f>SUM(Z6:AB6)</f>
        <v>0</v>
      </c>
      <c r="AD6" s="18">
        <f>Z6*(1-マージン!$N6)</f>
        <v>0</v>
      </c>
      <c r="AE6" s="17">
        <f>AA6*(1-マージン!$N6)</f>
        <v>0</v>
      </c>
      <c r="AF6" s="17">
        <f>AB6*(1-マージン!$N6)</f>
        <v>0</v>
      </c>
      <c r="AG6" s="17">
        <f>SUM(AD6:AF6)</f>
        <v>0</v>
      </c>
      <c r="AH6" s="122">
        <f>(N6+X6)*係数!H6/1000000</f>
        <v>0</v>
      </c>
      <c r="AI6" s="121">
        <f>(N6+X6)*係数!I6/1000000</f>
        <v>0</v>
      </c>
    </row>
    <row r="7" spans="1:35">
      <c r="A7" s="3"/>
      <c r="B7" s="37">
        <v>12</v>
      </c>
      <c r="C7" s="53" t="s">
        <v>690</v>
      </c>
      <c r="D7" s="144">
        <f>SUMIF(入力開催!$L$27:$L$97,$B7,入力開催!$G$27:$G$97)</f>
        <v>0</v>
      </c>
      <c r="E7" s="18">
        <f>SUMIF(入力開催!$L$27:$L$97,$B7,入力開催!$J$27:$J$97)</f>
        <v>0</v>
      </c>
      <c r="F7" s="18">
        <f t="shared" ref="F7:F70" si="6">D7-E7</f>
        <v>0</v>
      </c>
      <c r="G7" s="18">
        <v>0</v>
      </c>
      <c r="H7" s="18">
        <v>0</v>
      </c>
      <c r="I7" s="10">
        <f>係数!D7</f>
        <v>0.13915363743023856</v>
      </c>
      <c r="J7" s="163"/>
      <c r="K7" s="18">
        <f t="shared" ref="K7:K70" si="7">G7+J7</f>
        <v>0</v>
      </c>
      <c r="L7" s="10">
        <f>マージン!M7</f>
        <v>0.978145692990946</v>
      </c>
      <c r="M7" s="17">
        <f t="shared" ref="M7:M70" si="8">K7/L7</f>
        <v>0</v>
      </c>
      <c r="N7" s="144">
        <v>0</v>
      </c>
      <c r="O7" s="17">
        <f t="shared" ref="O7:O70" si="9">N7-M7</f>
        <v>0</v>
      </c>
      <c r="P7" s="17">
        <f t="shared" si="0"/>
        <v>0</v>
      </c>
      <c r="Q7" s="10">
        <f>係数!E7+係数!F7</f>
        <v>0.1357676188092207</v>
      </c>
      <c r="R7" s="17">
        <f t="shared" ref="R7:R70" si="10">N7*Q7</f>
        <v>0</v>
      </c>
      <c r="S7" s="4"/>
      <c r="T7" s="3"/>
      <c r="U7" s="10">
        <f>係数!G7</f>
        <v>7.8831062867913432E-4</v>
      </c>
      <c r="V7" s="17">
        <f t="shared" si="1"/>
        <v>0</v>
      </c>
      <c r="W7" s="17">
        <f t="shared" si="2"/>
        <v>0</v>
      </c>
      <c r="X7" s="17">
        <v>0</v>
      </c>
      <c r="Y7" s="17">
        <f t="shared" si="3"/>
        <v>0</v>
      </c>
      <c r="Z7" s="18">
        <f t="shared" si="4"/>
        <v>0</v>
      </c>
      <c r="AA7" s="17">
        <f t="shared" si="5"/>
        <v>0</v>
      </c>
      <c r="AB7" s="17">
        <f t="shared" ref="AB7:AB70" si="11">Y7</f>
        <v>0</v>
      </c>
      <c r="AC7" s="17">
        <f t="shared" ref="AC7:AC69" si="12">SUM(Z7:AB7)</f>
        <v>0</v>
      </c>
      <c r="AD7" s="18">
        <f>Z7*(1-マージン!$N7)</f>
        <v>0</v>
      </c>
      <c r="AE7" s="17">
        <f>AA7*(1-マージン!$N7)</f>
        <v>0</v>
      </c>
      <c r="AF7" s="17">
        <f>AB7*(1-マージン!$N7)</f>
        <v>0</v>
      </c>
      <c r="AG7" s="17">
        <f t="shared" ref="AG7:AG70" si="13">SUM(AD7:AF7)</f>
        <v>0</v>
      </c>
      <c r="AH7" s="122">
        <f>(N7+X7)*係数!H7/1000000</f>
        <v>0</v>
      </c>
      <c r="AI7" s="121">
        <f>(N7+X7)*係数!I7/1000000</f>
        <v>0</v>
      </c>
    </row>
    <row r="8" spans="1:35">
      <c r="A8" s="3"/>
      <c r="B8" s="37">
        <v>13</v>
      </c>
      <c r="C8" s="53" t="s">
        <v>691</v>
      </c>
      <c r="D8" s="144">
        <f>SUMIF(入力開催!$L$27:$L$97,$B8,入力開催!$G$27:$G$97)</f>
        <v>0</v>
      </c>
      <c r="E8" s="18">
        <f>SUMIF(入力開催!$L$27:$L$97,$B8,入力開催!$J$27:$J$97)</f>
        <v>0</v>
      </c>
      <c r="F8" s="18">
        <f t="shared" si="6"/>
        <v>0</v>
      </c>
      <c r="G8" s="18">
        <v>0</v>
      </c>
      <c r="H8" s="18">
        <v>0</v>
      </c>
      <c r="I8" s="10">
        <f>係数!D8</f>
        <v>0.92395582372349983</v>
      </c>
      <c r="J8" s="163"/>
      <c r="K8" s="18">
        <f t="shared" si="7"/>
        <v>0</v>
      </c>
      <c r="L8" s="10">
        <f>マージン!M8</f>
        <v>1.0211988526532143</v>
      </c>
      <c r="M8" s="17">
        <f t="shared" si="8"/>
        <v>0</v>
      </c>
      <c r="N8" s="144">
        <v>0</v>
      </c>
      <c r="O8" s="17">
        <f t="shared" si="9"/>
        <v>0</v>
      </c>
      <c r="P8" s="17">
        <f t="shared" si="0"/>
        <v>0</v>
      </c>
      <c r="Q8" s="10">
        <f>係数!E8+係数!F8</f>
        <v>0.55385566744771497</v>
      </c>
      <c r="R8" s="17">
        <f t="shared" si="10"/>
        <v>0</v>
      </c>
      <c r="S8" s="4"/>
      <c r="T8" s="3"/>
      <c r="U8" s="10">
        <f>係数!G8</f>
        <v>1.5984411586738069E-3</v>
      </c>
      <c r="V8" s="17">
        <f t="shared" si="1"/>
        <v>0</v>
      </c>
      <c r="W8" s="17">
        <f t="shared" si="2"/>
        <v>0</v>
      </c>
      <c r="X8" s="17">
        <v>0</v>
      </c>
      <c r="Y8" s="17">
        <f t="shared" si="3"/>
        <v>0</v>
      </c>
      <c r="Z8" s="18">
        <f t="shared" si="4"/>
        <v>0</v>
      </c>
      <c r="AA8" s="17">
        <f t="shared" si="5"/>
        <v>0</v>
      </c>
      <c r="AB8" s="17">
        <f t="shared" si="11"/>
        <v>0</v>
      </c>
      <c r="AC8" s="17">
        <f t="shared" si="12"/>
        <v>0</v>
      </c>
      <c r="AD8" s="18">
        <f>Z8*(1-マージン!$N8)</f>
        <v>0</v>
      </c>
      <c r="AE8" s="17">
        <f>AA8*(1-マージン!$N8)</f>
        <v>0</v>
      </c>
      <c r="AF8" s="17">
        <f>AB8*(1-マージン!$N8)</f>
        <v>0</v>
      </c>
      <c r="AG8" s="17">
        <f t="shared" si="13"/>
        <v>0</v>
      </c>
      <c r="AH8" s="122">
        <f>(N8+X8)*係数!H8/1000000</f>
        <v>0</v>
      </c>
      <c r="AI8" s="121">
        <f>(N8+X8)*係数!I8/1000000</f>
        <v>0</v>
      </c>
    </row>
    <row r="9" spans="1:35">
      <c r="A9" s="3"/>
      <c r="B9" s="37">
        <v>15</v>
      </c>
      <c r="C9" s="54" t="s">
        <v>692</v>
      </c>
      <c r="D9" s="52">
        <f>SUMIF(入力開催!$L$27:$L$97,$B9,入力開催!$G$27:$G$97)</f>
        <v>0</v>
      </c>
      <c r="E9" s="18">
        <f>SUMIF(入力開催!$L$27:$L$97,$B9,入力開催!$J$27:$J$97)</f>
        <v>0</v>
      </c>
      <c r="F9" s="18">
        <f t="shared" si="6"/>
        <v>0</v>
      </c>
      <c r="G9" s="18">
        <v>0</v>
      </c>
      <c r="H9" s="18">
        <v>0</v>
      </c>
      <c r="I9" s="10">
        <f>係数!D9</f>
        <v>0.12320699458214301</v>
      </c>
      <c r="J9" s="163"/>
      <c r="K9" s="18">
        <f t="shared" si="7"/>
        <v>0</v>
      </c>
      <c r="L9" s="10">
        <f>マージン!M9</f>
        <v>0.98930155186745561</v>
      </c>
      <c r="M9" s="17">
        <f t="shared" si="8"/>
        <v>0</v>
      </c>
      <c r="N9" s="52">
        <v>0</v>
      </c>
      <c r="O9" s="17">
        <f t="shared" si="9"/>
        <v>0</v>
      </c>
      <c r="P9" s="17">
        <f t="shared" si="0"/>
        <v>0</v>
      </c>
      <c r="Q9" s="10">
        <f>係数!E9+係数!F9</f>
        <v>0.50899856537007948</v>
      </c>
      <c r="R9" s="17">
        <f t="shared" si="10"/>
        <v>0</v>
      </c>
      <c r="S9" s="4"/>
      <c r="T9" s="3"/>
      <c r="U9" s="10">
        <f>係数!G9</f>
        <v>5.7072542457466829E-4</v>
      </c>
      <c r="V9" s="17">
        <f t="shared" si="1"/>
        <v>0</v>
      </c>
      <c r="W9" s="17">
        <f t="shared" si="2"/>
        <v>0</v>
      </c>
      <c r="X9" s="17">
        <v>0</v>
      </c>
      <c r="Y9" s="17">
        <f t="shared" si="3"/>
        <v>0</v>
      </c>
      <c r="Z9" s="18">
        <f t="shared" si="4"/>
        <v>0</v>
      </c>
      <c r="AA9" s="17">
        <f t="shared" si="5"/>
        <v>0</v>
      </c>
      <c r="AB9" s="17">
        <f t="shared" si="11"/>
        <v>0</v>
      </c>
      <c r="AC9" s="17">
        <f t="shared" si="12"/>
        <v>0</v>
      </c>
      <c r="AD9" s="18">
        <f>Z9*(1-マージン!$N9)</f>
        <v>0</v>
      </c>
      <c r="AE9" s="17">
        <f>AA9*(1-マージン!$N9)</f>
        <v>0</v>
      </c>
      <c r="AF9" s="17">
        <f>AB9*(1-マージン!$N9)</f>
        <v>0</v>
      </c>
      <c r="AG9" s="17">
        <f t="shared" si="13"/>
        <v>0</v>
      </c>
      <c r="AH9" s="122">
        <f>(N9+X9)*係数!H9/1000000</f>
        <v>0</v>
      </c>
      <c r="AI9" s="121">
        <f>(N9+X9)*係数!I9/1000000</f>
        <v>0</v>
      </c>
    </row>
    <row r="10" spans="1:35">
      <c r="A10" s="3"/>
      <c r="B10" s="37">
        <v>17</v>
      </c>
      <c r="C10" s="54" t="s">
        <v>693</v>
      </c>
      <c r="D10" s="52">
        <f>SUMIF(入力開催!$L$27:$L$97,$B10,入力開催!$G$27:$G$97)</f>
        <v>0</v>
      </c>
      <c r="E10" s="18">
        <f>SUMIF(入力開催!$L$27:$L$97,$B10,入力開催!$J$27:$J$97)</f>
        <v>0</v>
      </c>
      <c r="F10" s="18">
        <f t="shared" si="6"/>
        <v>0</v>
      </c>
      <c r="G10" s="18">
        <v>0</v>
      </c>
      <c r="H10" s="18">
        <v>0</v>
      </c>
      <c r="I10" s="10">
        <f>係数!D10</f>
        <v>7.7524852073075357E-3</v>
      </c>
      <c r="J10" s="163"/>
      <c r="K10" s="18">
        <f t="shared" si="7"/>
        <v>0</v>
      </c>
      <c r="L10" s="10">
        <f>マージン!M10</f>
        <v>1.0595125522431865</v>
      </c>
      <c r="M10" s="17">
        <f t="shared" si="8"/>
        <v>0</v>
      </c>
      <c r="N10" s="52">
        <v>0</v>
      </c>
      <c r="O10" s="17">
        <f t="shared" si="9"/>
        <v>0</v>
      </c>
      <c r="P10" s="17">
        <f t="shared" si="0"/>
        <v>0</v>
      </c>
      <c r="Q10" s="10">
        <f>係数!E10+係数!F10</f>
        <v>0.20376245707389912</v>
      </c>
      <c r="R10" s="17">
        <f t="shared" si="10"/>
        <v>0</v>
      </c>
      <c r="S10" s="4"/>
      <c r="T10" s="3"/>
      <c r="U10" s="10">
        <f>係数!G10</f>
        <v>9.5267298600370555E-4</v>
      </c>
      <c r="V10" s="17">
        <f t="shared" si="1"/>
        <v>0</v>
      </c>
      <c r="W10" s="17">
        <f t="shared" si="2"/>
        <v>0</v>
      </c>
      <c r="X10" s="17">
        <v>0</v>
      </c>
      <c r="Y10" s="17">
        <f t="shared" si="3"/>
        <v>0</v>
      </c>
      <c r="Z10" s="18">
        <f t="shared" si="4"/>
        <v>0</v>
      </c>
      <c r="AA10" s="17">
        <f t="shared" si="5"/>
        <v>0</v>
      </c>
      <c r="AB10" s="17">
        <f t="shared" si="11"/>
        <v>0</v>
      </c>
      <c r="AC10" s="17">
        <f t="shared" si="12"/>
        <v>0</v>
      </c>
      <c r="AD10" s="18">
        <f>Z10*(1-マージン!$N10)</f>
        <v>0</v>
      </c>
      <c r="AE10" s="17">
        <f>AA10*(1-マージン!$N10)</f>
        <v>0</v>
      </c>
      <c r="AF10" s="17">
        <f>AB10*(1-マージン!$N10)</f>
        <v>0</v>
      </c>
      <c r="AG10" s="17">
        <f t="shared" si="13"/>
        <v>0</v>
      </c>
      <c r="AH10" s="122">
        <f>(N10+X10)*係数!H10/1000000</f>
        <v>0</v>
      </c>
      <c r="AI10" s="121">
        <f>(N10+X10)*係数!I10/1000000</f>
        <v>0</v>
      </c>
    </row>
    <row r="11" spans="1:35">
      <c r="A11" s="3"/>
      <c r="B11" s="37">
        <v>61</v>
      </c>
      <c r="C11" s="54" t="s">
        <v>694</v>
      </c>
      <c r="D11" s="52">
        <f>SUMIF(入力開催!$L$27:$L$97,$B11,入力開催!$G$27:$G$97)</f>
        <v>0</v>
      </c>
      <c r="E11" s="18">
        <f>SUMIF(入力開催!$L$27:$L$97,$B11,入力開催!$J$27:$J$97)</f>
        <v>0</v>
      </c>
      <c r="F11" s="18">
        <f t="shared" si="6"/>
        <v>0</v>
      </c>
      <c r="G11" s="18">
        <v>0</v>
      </c>
      <c r="H11" s="18">
        <v>0</v>
      </c>
      <c r="I11" s="10">
        <f>係数!D11</f>
        <v>0</v>
      </c>
      <c r="J11" s="163"/>
      <c r="K11" s="18">
        <f t="shared" si="7"/>
        <v>0</v>
      </c>
      <c r="L11" s="10">
        <f>マージン!M11</f>
        <v>0.72749792322593165</v>
      </c>
      <c r="M11" s="17">
        <f t="shared" si="8"/>
        <v>0</v>
      </c>
      <c r="N11" s="52">
        <v>0</v>
      </c>
      <c r="O11" s="17">
        <f t="shared" si="9"/>
        <v>0</v>
      </c>
      <c r="P11" s="17">
        <f t="shared" si="0"/>
        <v>0</v>
      </c>
      <c r="Q11" s="10">
        <f>係数!E11+係数!F11</f>
        <v>0.28201428571428577</v>
      </c>
      <c r="R11" s="17">
        <f t="shared" si="10"/>
        <v>0</v>
      </c>
      <c r="S11" s="4"/>
      <c r="T11" s="3"/>
      <c r="U11" s="10">
        <f>係数!G11</f>
        <v>2.469975451108595E-8</v>
      </c>
      <c r="V11" s="17">
        <f t="shared" si="1"/>
        <v>0</v>
      </c>
      <c r="W11" s="17">
        <f t="shared" si="2"/>
        <v>0</v>
      </c>
      <c r="X11" s="17">
        <v>0</v>
      </c>
      <c r="Y11" s="17">
        <f t="shared" si="3"/>
        <v>0</v>
      </c>
      <c r="Z11" s="18">
        <f t="shared" si="4"/>
        <v>0</v>
      </c>
      <c r="AA11" s="17">
        <f t="shared" si="5"/>
        <v>0</v>
      </c>
      <c r="AB11" s="17">
        <f t="shared" si="11"/>
        <v>0</v>
      </c>
      <c r="AC11" s="17">
        <f t="shared" si="12"/>
        <v>0</v>
      </c>
      <c r="AD11" s="18">
        <f>Z11*(1-マージン!$N11)</f>
        <v>0</v>
      </c>
      <c r="AE11" s="17">
        <f>AA11*(1-マージン!$N11)</f>
        <v>0</v>
      </c>
      <c r="AF11" s="17">
        <f>AB11*(1-マージン!$N11)</f>
        <v>0</v>
      </c>
      <c r="AG11" s="17">
        <f t="shared" si="13"/>
        <v>0</v>
      </c>
      <c r="AH11" s="122">
        <f>(N11+X11)*係数!H11/1000000</f>
        <v>0</v>
      </c>
      <c r="AI11" s="121">
        <f>(N11+X11)*係数!I11/1000000</f>
        <v>0</v>
      </c>
    </row>
    <row r="12" spans="1:35">
      <c r="A12" s="3"/>
      <c r="B12" s="37">
        <v>62</v>
      </c>
      <c r="C12" s="54" t="s">
        <v>695</v>
      </c>
      <c r="D12" s="52">
        <f>SUMIF(入力開催!$L$27:$L$97,$B12,入力開催!$G$27:$G$97)</f>
        <v>0</v>
      </c>
      <c r="E12" s="18">
        <f>SUMIF(入力開催!$L$27:$L$97,$B12,入力開催!$J$27:$J$97)</f>
        <v>0</v>
      </c>
      <c r="F12" s="18">
        <f t="shared" si="6"/>
        <v>0</v>
      </c>
      <c r="G12" s="18">
        <v>0</v>
      </c>
      <c r="H12" s="18">
        <v>0</v>
      </c>
      <c r="I12" s="10">
        <f>係数!D12</f>
        <v>0.14470502565080734</v>
      </c>
      <c r="J12" s="163"/>
      <c r="K12" s="18">
        <f t="shared" si="7"/>
        <v>0</v>
      </c>
      <c r="L12" s="10">
        <f>マージン!M12</f>
        <v>1.052872863658173</v>
      </c>
      <c r="M12" s="17">
        <f t="shared" si="8"/>
        <v>0</v>
      </c>
      <c r="N12" s="52">
        <v>0</v>
      </c>
      <c r="O12" s="17">
        <f t="shared" si="9"/>
        <v>0</v>
      </c>
      <c r="P12" s="17">
        <f t="shared" si="0"/>
        <v>0</v>
      </c>
      <c r="Q12" s="10">
        <f>係数!E12+係数!F12</f>
        <v>0.26810282460038931</v>
      </c>
      <c r="R12" s="17">
        <f t="shared" si="10"/>
        <v>0</v>
      </c>
      <c r="S12" s="4"/>
      <c r="T12" s="3"/>
      <c r="U12" s="10">
        <f>係数!G12</f>
        <v>1.1457461882764812E-7</v>
      </c>
      <c r="V12" s="17">
        <f t="shared" si="1"/>
        <v>0</v>
      </c>
      <c r="W12" s="17">
        <f t="shared" si="2"/>
        <v>0</v>
      </c>
      <c r="X12" s="17">
        <v>0</v>
      </c>
      <c r="Y12" s="17">
        <f t="shared" si="3"/>
        <v>0</v>
      </c>
      <c r="Z12" s="18">
        <f t="shared" si="4"/>
        <v>0</v>
      </c>
      <c r="AA12" s="17">
        <f t="shared" si="5"/>
        <v>0</v>
      </c>
      <c r="AB12" s="17">
        <f t="shared" si="11"/>
        <v>0</v>
      </c>
      <c r="AC12" s="17">
        <f t="shared" si="12"/>
        <v>0</v>
      </c>
      <c r="AD12" s="18">
        <f>Z12*(1-マージン!$N12)</f>
        <v>0</v>
      </c>
      <c r="AE12" s="17">
        <f>AA12*(1-マージン!$N12)</f>
        <v>0</v>
      </c>
      <c r="AF12" s="17">
        <f>AB12*(1-マージン!$N12)</f>
        <v>0</v>
      </c>
      <c r="AG12" s="17">
        <f t="shared" si="13"/>
        <v>0</v>
      </c>
      <c r="AH12" s="122">
        <f>(N12+X12)*係数!H12/1000000</f>
        <v>0</v>
      </c>
      <c r="AI12" s="121">
        <f>(N12+X12)*係数!I12/1000000</f>
        <v>0</v>
      </c>
    </row>
    <row r="13" spans="1:35">
      <c r="A13" s="3"/>
      <c r="B13" s="37">
        <v>111</v>
      </c>
      <c r="C13" s="54" t="s">
        <v>696</v>
      </c>
      <c r="D13" s="52">
        <f>SUMIF(入力開催!$L$27:$L$97,$B13,入力開催!$G$27:$G$97)</f>
        <v>0</v>
      </c>
      <c r="E13" s="18">
        <f>SUMIF(入力開催!$L$27:$L$97,$B13,入力開催!$J$27:$J$97)</f>
        <v>0</v>
      </c>
      <c r="F13" s="18">
        <f t="shared" si="6"/>
        <v>0</v>
      </c>
      <c r="G13" s="18">
        <v>0</v>
      </c>
      <c r="H13" s="18">
        <v>0</v>
      </c>
      <c r="I13" s="10">
        <f>係数!D13</f>
        <v>0.16155246163895098</v>
      </c>
      <c r="J13" s="163"/>
      <c r="K13" s="18">
        <f t="shared" si="7"/>
        <v>0</v>
      </c>
      <c r="L13" s="10">
        <f>マージン!M13</f>
        <v>1.0084843754513064</v>
      </c>
      <c r="M13" s="17">
        <f t="shared" si="8"/>
        <v>0</v>
      </c>
      <c r="N13" s="52">
        <v>0</v>
      </c>
      <c r="O13" s="17">
        <f t="shared" si="9"/>
        <v>0</v>
      </c>
      <c r="P13" s="17">
        <f t="shared" si="0"/>
        <v>0</v>
      </c>
      <c r="Q13" s="10">
        <f>係数!E13+係数!F13</f>
        <v>0.26324323143109113</v>
      </c>
      <c r="R13" s="17">
        <f t="shared" si="10"/>
        <v>0</v>
      </c>
      <c r="S13" s="4"/>
      <c r="T13" s="3"/>
      <c r="U13" s="10">
        <f>係数!G13</f>
        <v>6.7059915657387836E-2</v>
      </c>
      <c r="V13" s="17">
        <f t="shared" si="1"/>
        <v>0</v>
      </c>
      <c r="W13" s="17">
        <f t="shared" si="2"/>
        <v>0</v>
      </c>
      <c r="X13" s="17">
        <v>0</v>
      </c>
      <c r="Y13" s="17">
        <f t="shared" si="3"/>
        <v>0</v>
      </c>
      <c r="Z13" s="18">
        <f t="shared" si="4"/>
        <v>0</v>
      </c>
      <c r="AA13" s="17">
        <f t="shared" si="5"/>
        <v>0</v>
      </c>
      <c r="AB13" s="17">
        <f t="shared" si="11"/>
        <v>0</v>
      </c>
      <c r="AC13" s="17">
        <f t="shared" si="12"/>
        <v>0</v>
      </c>
      <c r="AD13" s="18">
        <f>Z13*(1-マージン!$N13)</f>
        <v>0</v>
      </c>
      <c r="AE13" s="17">
        <f>AA13*(1-マージン!$N13)</f>
        <v>0</v>
      </c>
      <c r="AF13" s="17">
        <f>AB13*(1-マージン!$N13)</f>
        <v>0</v>
      </c>
      <c r="AG13" s="17">
        <f t="shared" si="13"/>
        <v>0</v>
      </c>
      <c r="AH13" s="122">
        <f>(N13+X13)*係数!H13/1000000</f>
        <v>0</v>
      </c>
      <c r="AI13" s="121">
        <f>(N13+X13)*係数!I13/1000000</f>
        <v>0</v>
      </c>
    </row>
    <row r="14" spans="1:35">
      <c r="A14" s="3"/>
      <c r="B14" s="37">
        <v>112</v>
      </c>
      <c r="C14" s="54" t="s">
        <v>697</v>
      </c>
      <c r="D14" s="52">
        <f>SUMIF(入力開催!$L$27:$L$97,$B14,入力開催!$G$27:$G$97)</f>
        <v>0</v>
      </c>
      <c r="E14" s="18">
        <f>SUMIF(入力開催!$L$27:$L$97,$B14,入力開催!$J$27:$J$97)</f>
        <v>0</v>
      </c>
      <c r="F14" s="18">
        <f t="shared" si="6"/>
        <v>0</v>
      </c>
      <c r="G14" s="18">
        <v>0</v>
      </c>
      <c r="H14" s="18">
        <v>0</v>
      </c>
      <c r="I14" s="10">
        <f>係数!D14</f>
        <v>8.8432949014278672E-2</v>
      </c>
      <c r="J14" s="163"/>
      <c r="K14" s="18">
        <f t="shared" si="7"/>
        <v>0</v>
      </c>
      <c r="L14" s="10">
        <f>マージン!M14</f>
        <v>0.97318317345916849</v>
      </c>
      <c r="M14" s="17">
        <f t="shared" si="8"/>
        <v>0</v>
      </c>
      <c r="N14" s="52">
        <v>0</v>
      </c>
      <c r="O14" s="17">
        <f t="shared" si="9"/>
        <v>0</v>
      </c>
      <c r="P14" s="17">
        <f t="shared" si="0"/>
        <v>0</v>
      </c>
      <c r="Q14" s="10">
        <f>係数!E14+係数!F14</f>
        <v>0.2996998703392616</v>
      </c>
      <c r="R14" s="17">
        <f t="shared" si="10"/>
        <v>0</v>
      </c>
      <c r="S14" s="4"/>
      <c r="T14" s="3"/>
      <c r="U14" s="10">
        <f>係数!G14</f>
        <v>1.4185589034790658E-2</v>
      </c>
      <c r="V14" s="17">
        <f t="shared" si="1"/>
        <v>0</v>
      </c>
      <c r="W14" s="17">
        <f t="shared" si="2"/>
        <v>0</v>
      </c>
      <c r="X14" s="17">
        <v>0</v>
      </c>
      <c r="Y14" s="17">
        <f t="shared" si="3"/>
        <v>0</v>
      </c>
      <c r="Z14" s="18">
        <f t="shared" si="4"/>
        <v>0</v>
      </c>
      <c r="AA14" s="17">
        <f t="shared" si="5"/>
        <v>0</v>
      </c>
      <c r="AB14" s="17">
        <f t="shared" si="11"/>
        <v>0</v>
      </c>
      <c r="AC14" s="17">
        <f t="shared" si="12"/>
        <v>0</v>
      </c>
      <c r="AD14" s="18">
        <f>Z14*(1-マージン!$N14)</f>
        <v>0</v>
      </c>
      <c r="AE14" s="17">
        <f>AA14*(1-マージン!$N14)</f>
        <v>0</v>
      </c>
      <c r="AF14" s="17">
        <f>AB14*(1-マージン!$N14)</f>
        <v>0</v>
      </c>
      <c r="AG14" s="17">
        <f t="shared" si="13"/>
        <v>0</v>
      </c>
      <c r="AH14" s="122">
        <f>(N14+X14)*係数!H14/1000000</f>
        <v>0</v>
      </c>
      <c r="AI14" s="121">
        <f>(N14+X14)*係数!I14/1000000</f>
        <v>0</v>
      </c>
    </row>
    <row r="15" spans="1:35">
      <c r="A15" s="3"/>
      <c r="B15" s="37">
        <v>113</v>
      </c>
      <c r="C15" s="54" t="s">
        <v>698</v>
      </c>
      <c r="D15" s="52">
        <f>SUMIF(入力開催!$L$27:$L$97,$B15,入力開催!$G$27:$G$97)</f>
        <v>0</v>
      </c>
      <c r="E15" s="18">
        <f>SUMIF(入力開催!$L$27:$L$97,$B15,入力開催!$J$27:$J$97)</f>
        <v>0</v>
      </c>
      <c r="F15" s="18">
        <f t="shared" si="6"/>
        <v>0</v>
      </c>
      <c r="G15" s="18">
        <v>0</v>
      </c>
      <c r="H15" s="18">
        <v>0</v>
      </c>
      <c r="I15" s="10">
        <f>係数!D15</f>
        <v>3.9173290605491462E-2</v>
      </c>
      <c r="J15" s="163"/>
      <c r="K15" s="18">
        <f t="shared" si="7"/>
        <v>0</v>
      </c>
      <c r="L15" s="10">
        <f>マージン!M15</f>
        <v>0.95666400345639768</v>
      </c>
      <c r="M15" s="17">
        <f t="shared" si="8"/>
        <v>0</v>
      </c>
      <c r="N15" s="52">
        <v>0</v>
      </c>
      <c r="O15" s="17">
        <f t="shared" si="9"/>
        <v>0</v>
      </c>
      <c r="P15" s="17">
        <f t="shared" si="0"/>
        <v>0</v>
      </c>
      <c r="Q15" s="10">
        <f>係数!E15+係数!F15</f>
        <v>0.37365599908828112</v>
      </c>
      <c r="R15" s="17">
        <f t="shared" si="10"/>
        <v>0</v>
      </c>
      <c r="S15" s="4"/>
      <c r="T15" s="3"/>
      <c r="U15" s="10">
        <f>係数!G15</f>
        <v>3.8037800430146924E-4</v>
      </c>
      <c r="V15" s="17">
        <f t="shared" si="1"/>
        <v>0</v>
      </c>
      <c r="W15" s="17">
        <f t="shared" si="2"/>
        <v>0</v>
      </c>
      <c r="X15" s="17">
        <v>0</v>
      </c>
      <c r="Y15" s="17">
        <f t="shared" si="3"/>
        <v>0</v>
      </c>
      <c r="Z15" s="18">
        <f t="shared" si="4"/>
        <v>0</v>
      </c>
      <c r="AA15" s="17">
        <f t="shared" si="5"/>
        <v>0</v>
      </c>
      <c r="AB15" s="17">
        <f t="shared" si="11"/>
        <v>0</v>
      </c>
      <c r="AC15" s="17">
        <f t="shared" si="12"/>
        <v>0</v>
      </c>
      <c r="AD15" s="18">
        <f>Z15*(1-マージン!$N15)</f>
        <v>0</v>
      </c>
      <c r="AE15" s="17">
        <f>AA15*(1-マージン!$N15)</f>
        <v>0</v>
      </c>
      <c r="AF15" s="17">
        <f>AB15*(1-マージン!$N15)</f>
        <v>0</v>
      </c>
      <c r="AG15" s="17">
        <f t="shared" si="13"/>
        <v>0</v>
      </c>
      <c r="AH15" s="122">
        <f>(N15+X15)*係数!H15/1000000</f>
        <v>0</v>
      </c>
      <c r="AI15" s="121">
        <f>(N15+X15)*係数!I15/1000000</f>
        <v>0</v>
      </c>
    </row>
    <row r="16" spans="1:35">
      <c r="A16" s="3"/>
      <c r="B16" s="37">
        <v>114</v>
      </c>
      <c r="C16" s="54" t="s">
        <v>4</v>
      </c>
      <c r="D16" s="52">
        <f>SUMIF(入力開催!$L$27:$L$97,$B16,入力開催!$G$27:$G$97)</f>
        <v>0</v>
      </c>
      <c r="E16" s="18">
        <f>SUMIF(入力開催!$L$27:$L$97,$B16,入力開催!$J$27:$J$97)</f>
        <v>0</v>
      </c>
      <c r="F16" s="18">
        <f t="shared" si="6"/>
        <v>0</v>
      </c>
      <c r="G16" s="18">
        <v>0</v>
      </c>
      <c r="H16" s="18">
        <v>0</v>
      </c>
      <c r="I16" s="10">
        <f>係数!D16</f>
        <v>0</v>
      </c>
      <c r="J16" s="163"/>
      <c r="K16" s="18">
        <f t="shared" si="7"/>
        <v>0</v>
      </c>
      <c r="L16" s="10">
        <f>マージン!M16</f>
        <v>1.2080786075141372</v>
      </c>
      <c r="M16" s="17">
        <f t="shared" si="8"/>
        <v>0</v>
      </c>
      <c r="N16" s="52">
        <v>0</v>
      </c>
      <c r="O16" s="17">
        <f t="shared" si="9"/>
        <v>0</v>
      </c>
      <c r="P16" s="17">
        <f t="shared" si="0"/>
        <v>0</v>
      </c>
      <c r="Q16" s="10">
        <f>係数!E16+係数!F16</f>
        <v>0</v>
      </c>
      <c r="R16" s="17">
        <f t="shared" si="10"/>
        <v>0</v>
      </c>
      <c r="S16" s="4"/>
      <c r="T16" s="3"/>
      <c r="U16" s="10">
        <f>係数!G16</f>
        <v>1.0483029794841288E-2</v>
      </c>
      <c r="V16" s="17">
        <f t="shared" si="1"/>
        <v>0</v>
      </c>
      <c r="W16" s="17">
        <f t="shared" si="2"/>
        <v>0</v>
      </c>
      <c r="X16" s="17">
        <v>0</v>
      </c>
      <c r="Y16" s="17">
        <f t="shared" si="3"/>
        <v>0</v>
      </c>
      <c r="Z16" s="18">
        <f t="shared" si="4"/>
        <v>0</v>
      </c>
      <c r="AA16" s="17">
        <f t="shared" si="5"/>
        <v>0</v>
      </c>
      <c r="AB16" s="17">
        <f t="shared" si="11"/>
        <v>0</v>
      </c>
      <c r="AC16" s="17">
        <f t="shared" si="12"/>
        <v>0</v>
      </c>
      <c r="AD16" s="18">
        <f>Z16*(1-マージン!$N16)</f>
        <v>0</v>
      </c>
      <c r="AE16" s="17">
        <f>AA16*(1-マージン!$N16)</f>
        <v>0</v>
      </c>
      <c r="AF16" s="17">
        <f>AB16*(1-マージン!$N16)</f>
        <v>0</v>
      </c>
      <c r="AG16" s="17">
        <f t="shared" si="13"/>
        <v>0</v>
      </c>
      <c r="AH16" s="122">
        <f>(N16+X16)*係数!H16/1000000</f>
        <v>0</v>
      </c>
      <c r="AI16" s="121">
        <f>(N16+X16)*係数!I16/1000000</f>
        <v>0</v>
      </c>
    </row>
    <row r="17" spans="1:35">
      <c r="A17" s="3"/>
      <c r="B17" s="37">
        <v>151</v>
      </c>
      <c r="C17" s="54" t="s">
        <v>699</v>
      </c>
      <c r="D17" s="52">
        <f>SUMIF(入力開催!$L$27:$L$97,$B17,入力開催!$G$27:$G$97)</f>
        <v>0</v>
      </c>
      <c r="E17" s="18">
        <f>SUMIF(入力開催!$L$27:$L$97,$B17,入力開催!$J$27:$J$97)</f>
        <v>0</v>
      </c>
      <c r="F17" s="18">
        <f t="shared" si="6"/>
        <v>0</v>
      </c>
      <c r="G17" s="18">
        <v>0</v>
      </c>
      <c r="H17" s="18">
        <v>0</v>
      </c>
      <c r="I17" s="10">
        <f>係数!D17</f>
        <v>5.3832025102337533E-2</v>
      </c>
      <c r="J17" s="163"/>
      <c r="K17" s="18">
        <f t="shared" si="7"/>
        <v>0</v>
      </c>
      <c r="L17" s="10">
        <f>マージン!M17</f>
        <v>0.93550431480165808</v>
      </c>
      <c r="M17" s="17">
        <f t="shared" si="8"/>
        <v>0</v>
      </c>
      <c r="N17" s="52">
        <v>0</v>
      </c>
      <c r="O17" s="17">
        <f t="shared" si="9"/>
        <v>0</v>
      </c>
      <c r="P17" s="17">
        <f t="shared" si="0"/>
        <v>0</v>
      </c>
      <c r="Q17" s="10">
        <f>係数!E17+係数!F17</f>
        <v>0.35477381912624789</v>
      </c>
      <c r="R17" s="17">
        <f t="shared" si="10"/>
        <v>0</v>
      </c>
      <c r="S17" s="4"/>
      <c r="T17" s="3"/>
      <c r="U17" s="10">
        <f>係数!G17</f>
        <v>2.552748992065257E-4</v>
      </c>
      <c r="V17" s="17">
        <f t="shared" si="1"/>
        <v>0</v>
      </c>
      <c r="W17" s="17">
        <f t="shared" si="2"/>
        <v>0</v>
      </c>
      <c r="X17" s="17">
        <v>0</v>
      </c>
      <c r="Y17" s="17">
        <f t="shared" si="3"/>
        <v>0</v>
      </c>
      <c r="Z17" s="18">
        <f t="shared" si="4"/>
        <v>0</v>
      </c>
      <c r="AA17" s="17">
        <f t="shared" si="5"/>
        <v>0</v>
      </c>
      <c r="AB17" s="17">
        <f t="shared" si="11"/>
        <v>0</v>
      </c>
      <c r="AC17" s="17">
        <f t="shared" si="12"/>
        <v>0</v>
      </c>
      <c r="AD17" s="18">
        <f>Z17*(1-マージン!$N17)</f>
        <v>0</v>
      </c>
      <c r="AE17" s="17">
        <f>AA17*(1-マージン!$N17)</f>
        <v>0</v>
      </c>
      <c r="AF17" s="17">
        <f>AB17*(1-マージン!$N17)</f>
        <v>0</v>
      </c>
      <c r="AG17" s="17">
        <f t="shared" si="13"/>
        <v>0</v>
      </c>
      <c r="AH17" s="122">
        <f>(N17+X17)*係数!H17/1000000</f>
        <v>0</v>
      </c>
      <c r="AI17" s="121">
        <f>(N17+X17)*係数!I17/1000000</f>
        <v>0</v>
      </c>
    </row>
    <row r="18" spans="1:35">
      <c r="A18" s="3"/>
      <c r="B18" s="37">
        <v>152</v>
      </c>
      <c r="C18" s="54" t="s">
        <v>700</v>
      </c>
      <c r="D18" s="52">
        <f>SUMIF(入力開催!$L$27:$L$97,$B18,入力開催!$G$27:$G$97)</f>
        <v>0</v>
      </c>
      <c r="E18" s="18">
        <f>SUMIF(入力開催!$L$27:$L$97,$B18,入力開催!$J$27:$J$97)</f>
        <v>0</v>
      </c>
      <c r="F18" s="18">
        <f t="shared" si="6"/>
        <v>0</v>
      </c>
      <c r="G18" s="18">
        <v>0</v>
      </c>
      <c r="H18" s="18">
        <v>0</v>
      </c>
      <c r="I18" s="10">
        <f>係数!D18</f>
        <v>4.66435800695294E-2</v>
      </c>
      <c r="J18" s="163"/>
      <c r="K18" s="18">
        <f t="shared" si="7"/>
        <v>0</v>
      </c>
      <c r="L18" s="10">
        <f>マージン!M18</f>
        <v>0.96028582555071107</v>
      </c>
      <c r="M18" s="17">
        <f t="shared" si="8"/>
        <v>0</v>
      </c>
      <c r="N18" s="52">
        <v>0</v>
      </c>
      <c r="O18" s="17">
        <f t="shared" si="9"/>
        <v>0</v>
      </c>
      <c r="P18" s="17">
        <f t="shared" si="0"/>
        <v>0</v>
      </c>
      <c r="Q18" s="10">
        <f>係数!E18+係数!F18</f>
        <v>0.14532720756547574</v>
      </c>
      <c r="R18" s="17">
        <f t="shared" si="10"/>
        <v>0</v>
      </c>
      <c r="S18" s="4"/>
      <c r="T18" s="3"/>
      <c r="U18" s="10">
        <f>係数!G18</f>
        <v>1.3202582159363999E-2</v>
      </c>
      <c r="V18" s="17">
        <f t="shared" si="1"/>
        <v>0</v>
      </c>
      <c r="W18" s="17">
        <f t="shared" si="2"/>
        <v>0</v>
      </c>
      <c r="X18" s="17">
        <v>0</v>
      </c>
      <c r="Y18" s="17">
        <f t="shared" si="3"/>
        <v>0</v>
      </c>
      <c r="Z18" s="18">
        <f t="shared" si="4"/>
        <v>0</v>
      </c>
      <c r="AA18" s="17">
        <f t="shared" si="5"/>
        <v>0</v>
      </c>
      <c r="AB18" s="17">
        <f t="shared" si="11"/>
        <v>0</v>
      </c>
      <c r="AC18" s="17">
        <f t="shared" si="12"/>
        <v>0</v>
      </c>
      <c r="AD18" s="18">
        <f>Z18*(1-マージン!$N18)</f>
        <v>0</v>
      </c>
      <c r="AE18" s="17">
        <f>AA18*(1-マージン!$N18)</f>
        <v>0</v>
      </c>
      <c r="AF18" s="17">
        <f>AB18*(1-マージン!$N18)</f>
        <v>0</v>
      </c>
      <c r="AG18" s="17">
        <f t="shared" si="13"/>
        <v>0</v>
      </c>
      <c r="AH18" s="122">
        <f>(N18+X18)*係数!H18/1000000</f>
        <v>0</v>
      </c>
      <c r="AI18" s="121">
        <f>(N18+X18)*係数!I18/1000000</f>
        <v>0</v>
      </c>
    </row>
    <row r="19" spans="1:35">
      <c r="A19" s="3"/>
      <c r="B19" s="37">
        <v>161</v>
      </c>
      <c r="C19" s="54" t="s">
        <v>701</v>
      </c>
      <c r="D19" s="52">
        <f>SUMIF(入力開催!$L$27:$L$97,$B19,入力開催!$G$27:$G$97)</f>
        <v>0</v>
      </c>
      <c r="E19" s="18">
        <f>SUMIF(入力開催!$L$27:$L$97,$B19,入力開催!$J$27:$J$97)</f>
        <v>0</v>
      </c>
      <c r="F19" s="18">
        <f t="shared" si="6"/>
        <v>0</v>
      </c>
      <c r="G19" s="18">
        <v>0</v>
      </c>
      <c r="H19" s="18">
        <v>0</v>
      </c>
      <c r="I19" s="10">
        <f>係数!D19</f>
        <v>0.12262429057512514</v>
      </c>
      <c r="J19" s="163"/>
      <c r="K19" s="18">
        <f t="shared" si="7"/>
        <v>0</v>
      </c>
      <c r="L19" s="10">
        <f>マージン!M19</f>
        <v>0.95420621577134634</v>
      </c>
      <c r="M19" s="17">
        <f t="shared" si="8"/>
        <v>0</v>
      </c>
      <c r="N19" s="52">
        <v>0</v>
      </c>
      <c r="O19" s="17">
        <f t="shared" si="9"/>
        <v>0</v>
      </c>
      <c r="P19" s="17">
        <f t="shared" si="0"/>
        <v>0</v>
      </c>
      <c r="Q19" s="10">
        <f>係数!E19+係数!F19</f>
        <v>0.25365941791710206</v>
      </c>
      <c r="R19" s="17">
        <f t="shared" si="10"/>
        <v>0</v>
      </c>
      <c r="S19" s="4"/>
      <c r="T19" s="3"/>
      <c r="U19" s="10">
        <f>係数!G19</f>
        <v>9.2845110553094602E-5</v>
      </c>
      <c r="V19" s="17">
        <f t="shared" si="1"/>
        <v>0</v>
      </c>
      <c r="W19" s="17">
        <f t="shared" si="2"/>
        <v>0</v>
      </c>
      <c r="X19" s="17">
        <v>0</v>
      </c>
      <c r="Y19" s="17">
        <f t="shared" si="3"/>
        <v>0</v>
      </c>
      <c r="Z19" s="18">
        <f t="shared" si="4"/>
        <v>0</v>
      </c>
      <c r="AA19" s="17">
        <f t="shared" si="5"/>
        <v>0</v>
      </c>
      <c r="AB19" s="17">
        <f t="shared" si="11"/>
        <v>0</v>
      </c>
      <c r="AC19" s="17">
        <f t="shared" si="12"/>
        <v>0</v>
      </c>
      <c r="AD19" s="18">
        <f>Z19*(1-マージン!$N19)</f>
        <v>0</v>
      </c>
      <c r="AE19" s="17">
        <f>AA19*(1-マージン!$N19)</f>
        <v>0</v>
      </c>
      <c r="AF19" s="17">
        <f>AB19*(1-マージン!$N19)</f>
        <v>0</v>
      </c>
      <c r="AG19" s="17">
        <f t="shared" si="13"/>
        <v>0</v>
      </c>
      <c r="AH19" s="122">
        <f>(N19+X19)*係数!H19/1000000</f>
        <v>0</v>
      </c>
      <c r="AI19" s="121">
        <f>(N19+X19)*係数!I19/1000000</f>
        <v>0</v>
      </c>
    </row>
    <row r="20" spans="1:35">
      <c r="A20" s="3"/>
      <c r="B20" s="37">
        <v>162</v>
      </c>
      <c r="C20" s="54" t="s">
        <v>702</v>
      </c>
      <c r="D20" s="52">
        <f>SUMIF(入力開催!$L$27:$L$97,$B20,入力開催!$G$27:$G$97)</f>
        <v>0</v>
      </c>
      <c r="E20" s="18">
        <f>SUMIF(入力開催!$L$27:$L$97,$B20,入力開催!$J$27:$J$97)</f>
        <v>0</v>
      </c>
      <c r="F20" s="18">
        <f t="shared" si="6"/>
        <v>0</v>
      </c>
      <c r="G20" s="18">
        <v>0</v>
      </c>
      <c r="H20" s="18">
        <v>0</v>
      </c>
      <c r="I20" s="10">
        <f>係数!D20</f>
        <v>0.10706294924116477</v>
      </c>
      <c r="J20" s="163"/>
      <c r="K20" s="18">
        <f t="shared" si="7"/>
        <v>0</v>
      </c>
      <c r="L20" s="10">
        <f>マージン!M20</f>
        <v>1.0287339768778467</v>
      </c>
      <c r="M20" s="17">
        <f t="shared" si="8"/>
        <v>0</v>
      </c>
      <c r="N20" s="52">
        <v>0</v>
      </c>
      <c r="O20" s="17">
        <f t="shared" si="9"/>
        <v>0</v>
      </c>
      <c r="P20" s="17">
        <f t="shared" si="0"/>
        <v>0</v>
      </c>
      <c r="Q20" s="10">
        <f>係数!E20+係数!F20</f>
        <v>0.27121117274816187</v>
      </c>
      <c r="R20" s="17">
        <f t="shared" si="10"/>
        <v>0</v>
      </c>
      <c r="S20" s="4"/>
      <c r="T20" s="3"/>
      <c r="U20" s="10">
        <f>係数!G20</f>
        <v>2.7537111462333914E-4</v>
      </c>
      <c r="V20" s="17">
        <f t="shared" si="1"/>
        <v>0</v>
      </c>
      <c r="W20" s="17">
        <f t="shared" si="2"/>
        <v>0</v>
      </c>
      <c r="X20" s="17">
        <v>0</v>
      </c>
      <c r="Y20" s="17">
        <f t="shared" si="3"/>
        <v>0</v>
      </c>
      <c r="Z20" s="18">
        <f t="shared" si="4"/>
        <v>0</v>
      </c>
      <c r="AA20" s="17">
        <f t="shared" si="5"/>
        <v>0</v>
      </c>
      <c r="AB20" s="17">
        <f t="shared" si="11"/>
        <v>0</v>
      </c>
      <c r="AC20" s="17">
        <f t="shared" si="12"/>
        <v>0</v>
      </c>
      <c r="AD20" s="18">
        <f>Z20*(1-マージン!$N20)</f>
        <v>0</v>
      </c>
      <c r="AE20" s="17">
        <f>AA20*(1-マージン!$N20)</f>
        <v>0</v>
      </c>
      <c r="AF20" s="17">
        <f>AB20*(1-マージン!$N20)</f>
        <v>0</v>
      </c>
      <c r="AG20" s="17">
        <f t="shared" si="13"/>
        <v>0</v>
      </c>
      <c r="AH20" s="122">
        <f>(N20+X20)*係数!H20/1000000</f>
        <v>0</v>
      </c>
      <c r="AI20" s="121">
        <f>(N20+X20)*係数!I20/1000000</f>
        <v>0</v>
      </c>
    </row>
    <row r="21" spans="1:35">
      <c r="A21" s="3"/>
      <c r="B21" s="37">
        <v>163</v>
      </c>
      <c r="C21" s="54" t="s">
        <v>703</v>
      </c>
      <c r="D21" s="52">
        <f>SUMIF(入力開催!$L$27:$L$97,$B21,入力開催!$G$27:$G$97)</f>
        <v>0</v>
      </c>
      <c r="E21" s="18">
        <f>SUMIF(入力開催!$L$27:$L$97,$B21,入力開催!$J$27:$J$97)</f>
        <v>0</v>
      </c>
      <c r="F21" s="18">
        <f t="shared" si="6"/>
        <v>0</v>
      </c>
      <c r="G21" s="18">
        <v>0</v>
      </c>
      <c r="H21" s="18">
        <v>0</v>
      </c>
      <c r="I21" s="10">
        <f>係数!D21</f>
        <v>0.20906228003551175</v>
      </c>
      <c r="J21" s="163"/>
      <c r="K21" s="18">
        <f t="shared" si="7"/>
        <v>0</v>
      </c>
      <c r="L21" s="10">
        <f>マージン!M21</f>
        <v>1.0739747775320037</v>
      </c>
      <c r="M21" s="17">
        <f t="shared" si="8"/>
        <v>0</v>
      </c>
      <c r="N21" s="52">
        <v>0</v>
      </c>
      <c r="O21" s="17">
        <f t="shared" si="9"/>
        <v>0</v>
      </c>
      <c r="P21" s="17">
        <f t="shared" si="0"/>
        <v>0</v>
      </c>
      <c r="Q21" s="10">
        <f>係数!E21+係数!F21</f>
        <v>0.19131840035314313</v>
      </c>
      <c r="R21" s="17">
        <f t="shared" si="10"/>
        <v>0</v>
      </c>
      <c r="S21" s="4"/>
      <c r="T21" s="3"/>
      <c r="U21" s="10">
        <f>係数!G21</f>
        <v>8.5754438602482031E-5</v>
      </c>
      <c r="V21" s="17">
        <f t="shared" si="1"/>
        <v>0</v>
      </c>
      <c r="W21" s="17">
        <f t="shared" si="2"/>
        <v>0</v>
      </c>
      <c r="X21" s="17">
        <v>0</v>
      </c>
      <c r="Y21" s="17">
        <f t="shared" si="3"/>
        <v>0</v>
      </c>
      <c r="Z21" s="18">
        <f t="shared" si="4"/>
        <v>0</v>
      </c>
      <c r="AA21" s="17">
        <f t="shared" si="5"/>
        <v>0</v>
      </c>
      <c r="AB21" s="17">
        <f t="shared" si="11"/>
        <v>0</v>
      </c>
      <c r="AC21" s="17">
        <f t="shared" si="12"/>
        <v>0</v>
      </c>
      <c r="AD21" s="18">
        <f>Z21*(1-マージン!$N21)</f>
        <v>0</v>
      </c>
      <c r="AE21" s="17">
        <f>AA21*(1-マージン!$N21)</f>
        <v>0</v>
      </c>
      <c r="AF21" s="17">
        <f>AB21*(1-マージン!$N21)</f>
        <v>0</v>
      </c>
      <c r="AG21" s="17">
        <f t="shared" si="13"/>
        <v>0</v>
      </c>
      <c r="AH21" s="122">
        <f>(N21+X21)*係数!H21/1000000</f>
        <v>0</v>
      </c>
      <c r="AI21" s="121">
        <f>(N21+X21)*係数!I21/1000000</f>
        <v>0</v>
      </c>
    </row>
    <row r="22" spans="1:35">
      <c r="A22" s="3"/>
      <c r="B22" s="37">
        <v>164</v>
      </c>
      <c r="C22" s="54" t="s">
        <v>704</v>
      </c>
      <c r="D22" s="52">
        <f>SUMIF(入力開催!$L$27:$L$97,$B22,入力開催!$G$27:$G$97)</f>
        <v>0</v>
      </c>
      <c r="E22" s="18">
        <f>SUMIF(入力開催!$L$27:$L$97,$B22,入力開催!$J$27:$J$97)</f>
        <v>0</v>
      </c>
      <c r="F22" s="18">
        <f t="shared" si="6"/>
        <v>0</v>
      </c>
      <c r="G22" s="18">
        <v>0</v>
      </c>
      <c r="H22" s="18">
        <v>0</v>
      </c>
      <c r="I22" s="10">
        <f>係数!D22</f>
        <v>0.40052862694787039</v>
      </c>
      <c r="J22" s="163"/>
      <c r="K22" s="18">
        <f t="shared" si="7"/>
        <v>0</v>
      </c>
      <c r="L22" s="10">
        <f>マージン!M22</f>
        <v>1.0779053694912295</v>
      </c>
      <c r="M22" s="17">
        <f t="shared" si="8"/>
        <v>0</v>
      </c>
      <c r="N22" s="52">
        <v>0</v>
      </c>
      <c r="O22" s="17">
        <f t="shared" si="9"/>
        <v>0</v>
      </c>
      <c r="P22" s="17">
        <f t="shared" si="0"/>
        <v>0</v>
      </c>
      <c r="Q22" s="10">
        <f>係数!E22+係数!F22</f>
        <v>0.29379377000296825</v>
      </c>
      <c r="R22" s="17">
        <f t="shared" si="10"/>
        <v>0</v>
      </c>
      <c r="S22" s="4"/>
      <c r="T22" s="3"/>
      <c r="U22" s="10">
        <f>係数!G22</f>
        <v>4.5834971722554554E-4</v>
      </c>
      <c r="V22" s="17">
        <f t="shared" si="1"/>
        <v>0</v>
      </c>
      <c r="W22" s="17">
        <f t="shared" si="2"/>
        <v>0</v>
      </c>
      <c r="X22" s="17">
        <v>0</v>
      </c>
      <c r="Y22" s="17">
        <f t="shared" si="3"/>
        <v>0</v>
      </c>
      <c r="Z22" s="18">
        <f t="shared" si="4"/>
        <v>0</v>
      </c>
      <c r="AA22" s="17">
        <f t="shared" si="5"/>
        <v>0</v>
      </c>
      <c r="AB22" s="17">
        <f t="shared" si="11"/>
        <v>0</v>
      </c>
      <c r="AC22" s="17">
        <f t="shared" si="12"/>
        <v>0</v>
      </c>
      <c r="AD22" s="18">
        <f>Z22*(1-マージン!$N22)</f>
        <v>0</v>
      </c>
      <c r="AE22" s="17">
        <f>AA22*(1-マージン!$N22)</f>
        <v>0</v>
      </c>
      <c r="AF22" s="17">
        <f>AB22*(1-マージン!$N22)</f>
        <v>0</v>
      </c>
      <c r="AG22" s="17">
        <f t="shared" si="13"/>
        <v>0</v>
      </c>
      <c r="AH22" s="122">
        <f>(N22+X22)*係数!H22/1000000</f>
        <v>0</v>
      </c>
      <c r="AI22" s="121">
        <f>(N22+X22)*係数!I22/1000000</f>
        <v>0</v>
      </c>
    </row>
    <row r="23" spans="1:35">
      <c r="A23" s="3"/>
      <c r="B23" s="37">
        <v>191</v>
      </c>
      <c r="C23" s="54" t="s">
        <v>705</v>
      </c>
      <c r="D23" s="52">
        <f>SUMIF(入力開催!$L$27:$L$97,$B23,入力開催!$G$27:$G$97)</f>
        <v>0</v>
      </c>
      <c r="E23" s="18">
        <f>SUMIF(入力開催!$L$27:$L$97,$B23,入力開催!$J$27:$J$97)</f>
        <v>0</v>
      </c>
      <c r="F23" s="18">
        <f t="shared" si="6"/>
        <v>0</v>
      </c>
      <c r="G23" s="18">
        <v>0</v>
      </c>
      <c r="H23" s="18">
        <v>0</v>
      </c>
      <c r="I23" s="10">
        <f>係数!D23</f>
        <v>0.31385807211718864</v>
      </c>
      <c r="J23" s="163"/>
      <c r="K23" s="18">
        <f t="shared" si="7"/>
        <v>0</v>
      </c>
      <c r="L23" s="10">
        <f>マージン!M23</f>
        <v>1.050151322316317</v>
      </c>
      <c r="M23" s="17">
        <f t="shared" si="8"/>
        <v>0</v>
      </c>
      <c r="N23" s="52">
        <v>0</v>
      </c>
      <c r="O23" s="17">
        <f t="shared" si="9"/>
        <v>0</v>
      </c>
      <c r="P23" s="17">
        <f t="shared" si="0"/>
        <v>0</v>
      </c>
      <c r="Q23" s="10">
        <f>係数!E23+係数!F23</f>
        <v>0.34731080121207075</v>
      </c>
      <c r="R23" s="17">
        <f t="shared" si="10"/>
        <v>0</v>
      </c>
      <c r="S23" s="4"/>
      <c r="T23" s="3"/>
      <c r="U23" s="10">
        <f>係数!G23</f>
        <v>9.2784829334043061E-5</v>
      </c>
      <c r="V23" s="17">
        <f t="shared" si="1"/>
        <v>0</v>
      </c>
      <c r="W23" s="17">
        <f t="shared" si="2"/>
        <v>0</v>
      </c>
      <c r="X23" s="17">
        <v>0</v>
      </c>
      <c r="Y23" s="17">
        <f t="shared" si="3"/>
        <v>0</v>
      </c>
      <c r="Z23" s="18">
        <f t="shared" si="4"/>
        <v>0</v>
      </c>
      <c r="AA23" s="17">
        <f t="shared" si="5"/>
        <v>0</v>
      </c>
      <c r="AB23" s="17">
        <f t="shared" si="11"/>
        <v>0</v>
      </c>
      <c r="AC23" s="17">
        <f t="shared" si="12"/>
        <v>0</v>
      </c>
      <c r="AD23" s="18">
        <f>Z23*(1-マージン!$N23)</f>
        <v>0</v>
      </c>
      <c r="AE23" s="17">
        <f>AA23*(1-マージン!$N23)</f>
        <v>0</v>
      </c>
      <c r="AF23" s="17">
        <f>AB23*(1-マージン!$N23)</f>
        <v>0</v>
      </c>
      <c r="AG23" s="17">
        <f t="shared" si="13"/>
        <v>0</v>
      </c>
      <c r="AH23" s="122">
        <f>(N23+X23)*係数!H23/1000000</f>
        <v>0</v>
      </c>
      <c r="AI23" s="121">
        <f>(N23+X23)*係数!I23/1000000</f>
        <v>0</v>
      </c>
    </row>
    <row r="24" spans="1:35">
      <c r="A24" s="3"/>
      <c r="B24" s="37">
        <v>201</v>
      </c>
      <c r="C24" s="54" t="s">
        <v>706</v>
      </c>
      <c r="D24" s="52">
        <f>SUMIF(入力開催!$L$27:$L$97,$B24,入力開催!$G$27:$G$97)</f>
        <v>0</v>
      </c>
      <c r="E24" s="18">
        <f>SUMIF(入力開催!$L$27:$L$97,$B24,入力開催!$J$27:$J$97)</f>
        <v>0</v>
      </c>
      <c r="F24" s="18">
        <f t="shared" si="6"/>
        <v>0</v>
      </c>
      <c r="G24" s="18">
        <v>0</v>
      </c>
      <c r="H24" s="18">
        <v>0</v>
      </c>
      <c r="I24" s="10">
        <f>係数!D24</f>
        <v>0.10301032563998935</v>
      </c>
      <c r="J24" s="163"/>
      <c r="K24" s="18">
        <f t="shared" si="7"/>
        <v>0</v>
      </c>
      <c r="L24" s="10">
        <f>マージン!M24</f>
        <v>0.74610952502765016</v>
      </c>
      <c r="M24" s="17">
        <f t="shared" si="8"/>
        <v>0</v>
      </c>
      <c r="N24" s="52">
        <v>0</v>
      </c>
      <c r="O24" s="17">
        <f t="shared" si="9"/>
        <v>0</v>
      </c>
      <c r="P24" s="17">
        <f t="shared" si="0"/>
        <v>0</v>
      </c>
      <c r="Q24" s="10">
        <f>係数!E24+係数!F24</f>
        <v>0.14985797434347747</v>
      </c>
      <c r="R24" s="17">
        <f t="shared" si="10"/>
        <v>0</v>
      </c>
      <c r="S24" s="4"/>
      <c r="T24" s="3"/>
      <c r="U24" s="10">
        <f>係数!G24</f>
        <v>1.1866994176091979E-5</v>
      </c>
      <c r="V24" s="17">
        <f t="shared" si="1"/>
        <v>0</v>
      </c>
      <c r="W24" s="17">
        <f t="shared" si="2"/>
        <v>0</v>
      </c>
      <c r="X24" s="17">
        <v>0</v>
      </c>
      <c r="Y24" s="17">
        <f t="shared" si="3"/>
        <v>0</v>
      </c>
      <c r="Z24" s="18">
        <f t="shared" si="4"/>
        <v>0</v>
      </c>
      <c r="AA24" s="17">
        <f t="shared" si="5"/>
        <v>0</v>
      </c>
      <c r="AB24" s="17">
        <f t="shared" si="11"/>
        <v>0</v>
      </c>
      <c r="AC24" s="17">
        <f t="shared" si="12"/>
        <v>0</v>
      </c>
      <c r="AD24" s="18">
        <f>Z24*(1-マージン!$N24)</f>
        <v>0</v>
      </c>
      <c r="AE24" s="17">
        <f>AA24*(1-マージン!$N24)</f>
        <v>0</v>
      </c>
      <c r="AF24" s="17">
        <f>AB24*(1-マージン!$N24)</f>
        <v>0</v>
      </c>
      <c r="AG24" s="17">
        <f t="shared" si="13"/>
        <v>0</v>
      </c>
      <c r="AH24" s="122">
        <f>(N24+X24)*係数!H24/1000000</f>
        <v>0</v>
      </c>
      <c r="AI24" s="121">
        <f>(N24+X24)*係数!I24/1000000</f>
        <v>0</v>
      </c>
    </row>
    <row r="25" spans="1:35">
      <c r="A25" s="3"/>
      <c r="B25" s="37">
        <v>202</v>
      </c>
      <c r="C25" s="54" t="s">
        <v>707</v>
      </c>
      <c r="D25" s="52">
        <f>SUMIF(入力開催!$L$27:$L$97,$B25,入力開催!$G$27:$G$97)</f>
        <v>0</v>
      </c>
      <c r="E25" s="18">
        <f>SUMIF(入力開催!$L$27:$L$97,$B25,入力開催!$J$27:$J$97)</f>
        <v>0</v>
      </c>
      <c r="F25" s="18">
        <f t="shared" si="6"/>
        <v>0</v>
      </c>
      <c r="G25" s="18">
        <v>0</v>
      </c>
      <c r="H25" s="18">
        <v>0</v>
      </c>
      <c r="I25" s="10">
        <f>係数!D25</f>
        <v>3.975221012143626E-2</v>
      </c>
      <c r="J25" s="163"/>
      <c r="K25" s="18">
        <f t="shared" si="7"/>
        <v>0</v>
      </c>
      <c r="L25" s="10">
        <f>マージン!M25</f>
        <v>1.1503425581373785</v>
      </c>
      <c r="M25" s="17">
        <f t="shared" si="8"/>
        <v>0</v>
      </c>
      <c r="N25" s="52">
        <v>0</v>
      </c>
      <c r="O25" s="17">
        <f t="shared" si="9"/>
        <v>0</v>
      </c>
      <c r="P25" s="17">
        <f t="shared" si="0"/>
        <v>0</v>
      </c>
      <c r="Q25" s="10">
        <f>係数!E25+係数!F25</f>
        <v>0.23998953219598113</v>
      </c>
      <c r="R25" s="17">
        <f t="shared" si="10"/>
        <v>0</v>
      </c>
      <c r="S25" s="4"/>
      <c r="T25" s="3"/>
      <c r="U25" s="10">
        <f>係数!G25</f>
        <v>3.3473118828460746E-5</v>
      </c>
      <c r="V25" s="17">
        <f t="shared" si="1"/>
        <v>0</v>
      </c>
      <c r="W25" s="17">
        <f t="shared" si="2"/>
        <v>0</v>
      </c>
      <c r="X25" s="17">
        <v>0</v>
      </c>
      <c r="Y25" s="17">
        <f t="shared" si="3"/>
        <v>0</v>
      </c>
      <c r="Z25" s="18">
        <f t="shared" si="4"/>
        <v>0</v>
      </c>
      <c r="AA25" s="17">
        <f t="shared" si="5"/>
        <v>0</v>
      </c>
      <c r="AB25" s="17">
        <f t="shared" si="11"/>
        <v>0</v>
      </c>
      <c r="AC25" s="17">
        <f t="shared" si="12"/>
        <v>0</v>
      </c>
      <c r="AD25" s="18">
        <f>Z25*(1-マージン!$N25)</f>
        <v>0</v>
      </c>
      <c r="AE25" s="17">
        <f>AA25*(1-マージン!$N25)</f>
        <v>0</v>
      </c>
      <c r="AF25" s="17">
        <f>AB25*(1-マージン!$N25)</f>
        <v>0</v>
      </c>
      <c r="AG25" s="17">
        <f t="shared" si="13"/>
        <v>0</v>
      </c>
      <c r="AH25" s="122">
        <f>(N25+X25)*係数!H25/1000000</f>
        <v>0</v>
      </c>
      <c r="AI25" s="121">
        <f>(N25+X25)*係数!I25/1000000</f>
        <v>0</v>
      </c>
    </row>
    <row r="26" spans="1:35">
      <c r="A26" s="3"/>
      <c r="B26" s="37">
        <v>203</v>
      </c>
      <c r="C26" s="54" t="s">
        <v>708</v>
      </c>
      <c r="D26" s="52">
        <f>SUMIF(入力開催!$L$27:$L$97,$B26,入力開催!$G$27:$G$97)</f>
        <v>0</v>
      </c>
      <c r="E26" s="18">
        <f>SUMIF(入力開催!$L$27:$L$97,$B26,入力開催!$J$27:$J$97)</f>
        <v>0</v>
      </c>
      <c r="F26" s="18">
        <f t="shared" si="6"/>
        <v>0</v>
      </c>
      <c r="G26" s="18">
        <v>0</v>
      </c>
      <c r="H26" s="18">
        <v>0</v>
      </c>
      <c r="I26" s="10">
        <f>係数!D26</f>
        <v>2.5312769495967613E-3</v>
      </c>
      <c r="J26" s="163"/>
      <c r="K26" s="18">
        <f t="shared" si="7"/>
        <v>0</v>
      </c>
      <c r="L26" s="10">
        <f>マージン!M26</f>
        <v>0.74680286296064535</v>
      </c>
      <c r="M26" s="17">
        <f t="shared" si="8"/>
        <v>0</v>
      </c>
      <c r="N26" s="52">
        <v>0</v>
      </c>
      <c r="O26" s="17">
        <f t="shared" si="9"/>
        <v>0</v>
      </c>
      <c r="P26" s="17">
        <f t="shared" si="0"/>
        <v>0</v>
      </c>
      <c r="Q26" s="10">
        <f>係数!E26+係数!F26</f>
        <v>0.29211531645071087</v>
      </c>
      <c r="R26" s="17">
        <f t="shared" si="10"/>
        <v>0</v>
      </c>
      <c r="S26" s="4"/>
      <c r="T26" s="3"/>
      <c r="U26" s="10">
        <f>係数!G26</f>
        <v>0</v>
      </c>
      <c r="V26" s="17">
        <f t="shared" si="1"/>
        <v>0</v>
      </c>
      <c r="W26" s="17">
        <f t="shared" si="2"/>
        <v>0</v>
      </c>
      <c r="X26" s="17">
        <v>0</v>
      </c>
      <c r="Y26" s="17">
        <f t="shared" si="3"/>
        <v>0</v>
      </c>
      <c r="Z26" s="18">
        <f t="shared" si="4"/>
        <v>0</v>
      </c>
      <c r="AA26" s="17">
        <f t="shared" si="5"/>
        <v>0</v>
      </c>
      <c r="AB26" s="17">
        <f t="shared" si="11"/>
        <v>0</v>
      </c>
      <c r="AC26" s="17">
        <f t="shared" si="12"/>
        <v>0</v>
      </c>
      <c r="AD26" s="18">
        <f>Z26*(1-マージン!$N26)</f>
        <v>0</v>
      </c>
      <c r="AE26" s="17">
        <f>AA26*(1-マージン!$N26)</f>
        <v>0</v>
      </c>
      <c r="AF26" s="17">
        <f>AB26*(1-マージン!$N26)</f>
        <v>0</v>
      </c>
      <c r="AG26" s="17">
        <f t="shared" si="13"/>
        <v>0</v>
      </c>
      <c r="AH26" s="122">
        <f>(N26+X26)*係数!H26/1000000</f>
        <v>0</v>
      </c>
      <c r="AI26" s="121">
        <f>(N26+X26)*係数!I26/1000000</f>
        <v>0</v>
      </c>
    </row>
    <row r="27" spans="1:35">
      <c r="A27" s="3"/>
      <c r="B27" s="37">
        <v>204</v>
      </c>
      <c r="C27" s="54" t="s">
        <v>709</v>
      </c>
      <c r="D27" s="52">
        <f>SUMIF(入力開催!$L$27:$L$97,$B27,入力開催!$G$27:$G$97)</f>
        <v>0</v>
      </c>
      <c r="E27" s="18">
        <f>SUMIF(入力開催!$L$27:$L$97,$B27,入力開催!$J$27:$J$97)</f>
        <v>0</v>
      </c>
      <c r="F27" s="18">
        <f t="shared" si="6"/>
        <v>0</v>
      </c>
      <c r="G27" s="18">
        <v>0</v>
      </c>
      <c r="H27" s="18">
        <v>0</v>
      </c>
      <c r="I27" s="10">
        <f>係数!D27</f>
        <v>1.661141572789715E-2</v>
      </c>
      <c r="J27" s="163"/>
      <c r="K27" s="18">
        <f t="shared" si="7"/>
        <v>0</v>
      </c>
      <c r="L27" s="10">
        <f>マージン!M27</f>
        <v>0.9414991827111594</v>
      </c>
      <c r="M27" s="17">
        <f t="shared" si="8"/>
        <v>0</v>
      </c>
      <c r="N27" s="52">
        <v>0</v>
      </c>
      <c r="O27" s="17">
        <f t="shared" si="9"/>
        <v>0</v>
      </c>
      <c r="P27" s="17">
        <f t="shared" si="0"/>
        <v>0</v>
      </c>
      <c r="Q27" s="10">
        <f>係数!E27+係数!F27</f>
        <v>0.10185164734337662</v>
      </c>
      <c r="R27" s="17">
        <f t="shared" si="10"/>
        <v>0</v>
      </c>
      <c r="S27" s="4"/>
      <c r="T27" s="3"/>
      <c r="U27" s="10">
        <f>係数!G27</f>
        <v>3.0296062526185145E-7</v>
      </c>
      <c r="V27" s="17">
        <f t="shared" si="1"/>
        <v>0</v>
      </c>
      <c r="W27" s="17">
        <f t="shared" si="2"/>
        <v>0</v>
      </c>
      <c r="X27" s="17">
        <v>0</v>
      </c>
      <c r="Y27" s="17">
        <f t="shared" si="3"/>
        <v>0</v>
      </c>
      <c r="Z27" s="18">
        <f t="shared" si="4"/>
        <v>0</v>
      </c>
      <c r="AA27" s="17">
        <f t="shared" si="5"/>
        <v>0</v>
      </c>
      <c r="AB27" s="17">
        <f t="shared" si="11"/>
        <v>0</v>
      </c>
      <c r="AC27" s="17">
        <f t="shared" si="12"/>
        <v>0</v>
      </c>
      <c r="AD27" s="18">
        <f>Z27*(1-マージン!$N27)</f>
        <v>0</v>
      </c>
      <c r="AE27" s="17">
        <f>AA27*(1-マージン!$N27)</f>
        <v>0</v>
      </c>
      <c r="AF27" s="17">
        <f>AB27*(1-マージン!$N27)</f>
        <v>0</v>
      </c>
      <c r="AG27" s="17">
        <f t="shared" si="13"/>
        <v>0</v>
      </c>
      <c r="AH27" s="122">
        <f>(N27+X27)*係数!H27/1000000</f>
        <v>0</v>
      </c>
      <c r="AI27" s="121">
        <f>(N27+X27)*係数!I27/1000000</f>
        <v>0</v>
      </c>
    </row>
    <row r="28" spans="1:35">
      <c r="A28" s="3"/>
      <c r="B28" s="37">
        <v>205</v>
      </c>
      <c r="C28" s="54" t="s">
        <v>710</v>
      </c>
      <c r="D28" s="52">
        <f>SUMIF(入力開催!$L$27:$L$97,$B28,入力開催!$G$27:$G$97)</f>
        <v>0</v>
      </c>
      <c r="E28" s="18">
        <f>SUMIF(入力開催!$L$27:$L$97,$B28,入力開催!$J$27:$J$97)</f>
        <v>0</v>
      </c>
      <c r="F28" s="18">
        <f t="shared" si="6"/>
        <v>0</v>
      </c>
      <c r="G28" s="18">
        <v>0</v>
      </c>
      <c r="H28" s="18">
        <v>0</v>
      </c>
      <c r="I28" s="10">
        <f>係数!D28</f>
        <v>9.6020960360156948E-3</v>
      </c>
      <c r="J28" s="163"/>
      <c r="K28" s="18">
        <f t="shared" si="7"/>
        <v>0</v>
      </c>
      <c r="L28" s="10">
        <f>マージン!M28</f>
        <v>0.95450288038761244</v>
      </c>
      <c r="M28" s="17">
        <f t="shared" si="8"/>
        <v>0</v>
      </c>
      <c r="N28" s="52">
        <v>0</v>
      </c>
      <c r="O28" s="17">
        <f t="shared" si="9"/>
        <v>0</v>
      </c>
      <c r="P28" s="17">
        <f t="shared" si="0"/>
        <v>0</v>
      </c>
      <c r="Q28" s="10">
        <f>係数!E28+係数!F28</f>
        <v>3.3018267644130642E-2</v>
      </c>
      <c r="R28" s="17">
        <f t="shared" si="10"/>
        <v>0</v>
      </c>
      <c r="S28" s="4"/>
      <c r="T28" s="3"/>
      <c r="U28" s="10">
        <f>係数!G28</f>
        <v>0</v>
      </c>
      <c r="V28" s="17">
        <f t="shared" si="1"/>
        <v>0</v>
      </c>
      <c r="W28" s="17">
        <f t="shared" si="2"/>
        <v>0</v>
      </c>
      <c r="X28" s="17">
        <v>0</v>
      </c>
      <c r="Y28" s="17">
        <f t="shared" si="3"/>
        <v>0</v>
      </c>
      <c r="Z28" s="18">
        <f t="shared" si="4"/>
        <v>0</v>
      </c>
      <c r="AA28" s="17">
        <f t="shared" si="5"/>
        <v>0</v>
      </c>
      <c r="AB28" s="17">
        <f t="shared" si="11"/>
        <v>0</v>
      </c>
      <c r="AC28" s="17">
        <f t="shared" si="12"/>
        <v>0</v>
      </c>
      <c r="AD28" s="18">
        <f>Z28*(1-マージン!$N28)</f>
        <v>0</v>
      </c>
      <c r="AE28" s="17">
        <f>AA28*(1-マージン!$N28)</f>
        <v>0</v>
      </c>
      <c r="AF28" s="17">
        <f>AB28*(1-マージン!$N28)</f>
        <v>0</v>
      </c>
      <c r="AG28" s="17">
        <f t="shared" si="13"/>
        <v>0</v>
      </c>
      <c r="AH28" s="122">
        <f>(N28+X28)*係数!H28/1000000</f>
        <v>0</v>
      </c>
      <c r="AI28" s="121">
        <f>(N28+X28)*係数!I28/1000000</f>
        <v>0</v>
      </c>
    </row>
    <row r="29" spans="1:35">
      <c r="A29" s="3"/>
      <c r="B29" s="37">
        <v>206</v>
      </c>
      <c r="C29" s="54" t="s">
        <v>711</v>
      </c>
      <c r="D29" s="52">
        <f>SUMIF(入力開催!$L$27:$L$97,$B29,入力開催!$G$27:$G$97)</f>
        <v>0</v>
      </c>
      <c r="E29" s="18">
        <f>SUMIF(入力開催!$L$27:$L$97,$B29,入力開催!$J$27:$J$97)</f>
        <v>0</v>
      </c>
      <c r="F29" s="18">
        <f t="shared" si="6"/>
        <v>0</v>
      </c>
      <c r="G29" s="18">
        <v>0</v>
      </c>
      <c r="H29" s="18">
        <v>0</v>
      </c>
      <c r="I29" s="10">
        <f>係数!D29</f>
        <v>1.7317773005846027E-3</v>
      </c>
      <c r="J29" s="163"/>
      <c r="K29" s="18">
        <f t="shared" si="7"/>
        <v>0</v>
      </c>
      <c r="L29" s="10">
        <f>マージン!M29</f>
        <v>0.90724515497052038</v>
      </c>
      <c r="M29" s="17">
        <f t="shared" si="8"/>
        <v>0</v>
      </c>
      <c r="N29" s="52">
        <v>0</v>
      </c>
      <c r="O29" s="17">
        <f t="shared" si="9"/>
        <v>0</v>
      </c>
      <c r="P29" s="17">
        <f t="shared" si="0"/>
        <v>0</v>
      </c>
      <c r="Q29" s="10">
        <f>係数!E29+係数!F29</f>
        <v>0.18626692456479693</v>
      </c>
      <c r="R29" s="17">
        <f t="shared" si="10"/>
        <v>0</v>
      </c>
      <c r="S29" s="4"/>
      <c r="T29" s="3"/>
      <c r="U29" s="10">
        <f>係数!G29</f>
        <v>0</v>
      </c>
      <c r="V29" s="17">
        <f t="shared" si="1"/>
        <v>0</v>
      </c>
      <c r="W29" s="17">
        <f t="shared" si="2"/>
        <v>0</v>
      </c>
      <c r="X29" s="17">
        <v>0</v>
      </c>
      <c r="Y29" s="17">
        <f t="shared" si="3"/>
        <v>0</v>
      </c>
      <c r="Z29" s="18">
        <f t="shared" si="4"/>
        <v>0</v>
      </c>
      <c r="AA29" s="17">
        <f t="shared" si="5"/>
        <v>0</v>
      </c>
      <c r="AB29" s="17">
        <f t="shared" si="11"/>
        <v>0</v>
      </c>
      <c r="AC29" s="17">
        <f t="shared" si="12"/>
        <v>0</v>
      </c>
      <c r="AD29" s="18">
        <f>Z29*(1-マージン!$N29)</f>
        <v>0</v>
      </c>
      <c r="AE29" s="17">
        <f>AA29*(1-マージン!$N29)</f>
        <v>0</v>
      </c>
      <c r="AF29" s="17">
        <f>AB29*(1-マージン!$N29)</f>
        <v>0</v>
      </c>
      <c r="AG29" s="17">
        <f t="shared" si="13"/>
        <v>0</v>
      </c>
      <c r="AH29" s="122">
        <f>(N29+X29)*係数!H29/1000000</f>
        <v>0</v>
      </c>
      <c r="AI29" s="121">
        <f>(N29+X29)*係数!I29/1000000</f>
        <v>0</v>
      </c>
    </row>
    <row r="30" spans="1:35">
      <c r="A30" s="3"/>
      <c r="B30" s="37">
        <v>207</v>
      </c>
      <c r="C30" s="54" t="s">
        <v>712</v>
      </c>
      <c r="D30" s="52">
        <f>SUMIF(入力開催!$L$27:$L$97,$B30,入力開催!$G$27:$G$97)</f>
        <v>0</v>
      </c>
      <c r="E30" s="18">
        <f>SUMIF(入力開催!$L$27:$L$97,$B30,入力開催!$J$27:$J$97)</f>
        <v>0</v>
      </c>
      <c r="F30" s="18">
        <f t="shared" si="6"/>
        <v>0</v>
      </c>
      <c r="G30" s="18">
        <v>0</v>
      </c>
      <c r="H30" s="18">
        <v>0</v>
      </c>
      <c r="I30" s="10">
        <f>係数!D30</f>
        <v>0.22323151101014038</v>
      </c>
      <c r="J30" s="163"/>
      <c r="K30" s="18">
        <f t="shared" si="7"/>
        <v>0</v>
      </c>
      <c r="L30" s="10">
        <f>マージン!M30</f>
        <v>0.91885107165270208</v>
      </c>
      <c r="M30" s="17">
        <f t="shared" si="8"/>
        <v>0</v>
      </c>
      <c r="N30" s="52">
        <v>0</v>
      </c>
      <c r="O30" s="17">
        <f t="shared" si="9"/>
        <v>0</v>
      </c>
      <c r="P30" s="17">
        <f t="shared" si="0"/>
        <v>0</v>
      </c>
      <c r="Q30" s="10">
        <f>係数!E30+係数!F30</f>
        <v>0.26419828916354948</v>
      </c>
      <c r="R30" s="17">
        <f t="shared" si="10"/>
        <v>0</v>
      </c>
      <c r="S30" s="4"/>
      <c r="T30" s="3"/>
      <c r="U30" s="10">
        <f>係数!G30</f>
        <v>1.089086966559537E-3</v>
      </c>
      <c r="V30" s="17">
        <f t="shared" si="1"/>
        <v>0</v>
      </c>
      <c r="W30" s="17">
        <f t="shared" si="2"/>
        <v>0</v>
      </c>
      <c r="X30" s="17">
        <v>0</v>
      </c>
      <c r="Y30" s="17">
        <f t="shared" si="3"/>
        <v>0</v>
      </c>
      <c r="Z30" s="18">
        <f t="shared" si="4"/>
        <v>0</v>
      </c>
      <c r="AA30" s="17">
        <f t="shared" si="5"/>
        <v>0</v>
      </c>
      <c r="AB30" s="17">
        <f t="shared" si="11"/>
        <v>0</v>
      </c>
      <c r="AC30" s="17">
        <f t="shared" si="12"/>
        <v>0</v>
      </c>
      <c r="AD30" s="18">
        <f>Z30*(1-マージン!$N30)</f>
        <v>0</v>
      </c>
      <c r="AE30" s="17">
        <f>AA30*(1-マージン!$N30)</f>
        <v>0</v>
      </c>
      <c r="AF30" s="17">
        <f>AB30*(1-マージン!$N30)</f>
        <v>0</v>
      </c>
      <c r="AG30" s="17">
        <f t="shared" si="13"/>
        <v>0</v>
      </c>
      <c r="AH30" s="122">
        <f>(N30+X30)*係数!H30/1000000</f>
        <v>0</v>
      </c>
      <c r="AI30" s="121">
        <f>(N30+X30)*係数!I30/1000000</f>
        <v>0</v>
      </c>
    </row>
    <row r="31" spans="1:35">
      <c r="A31" s="3"/>
      <c r="B31" s="37">
        <v>208</v>
      </c>
      <c r="C31" s="54" t="s">
        <v>713</v>
      </c>
      <c r="D31" s="52">
        <f>SUMIF(入力開催!$L$27:$L$97,$B31,入力開催!$G$27:$G$97)</f>
        <v>0</v>
      </c>
      <c r="E31" s="18">
        <f>SUMIF(入力開催!$L$27:$L$97,$B31,入力開催!$J$27:$J$97)</f>
        <v>0</v>
      </c>
      <c r="F31" s="18">
        <f t="shared" si="6"/>
        <v>0</v>
      </c>
      <c r="G31" s="18">
        <v>0</v>
      </c>
      <c r="H31" s="18">
        <v>0</v>
      </c>
      <c r="I31" s="10">
        <f>係数!D31</f>
        <v>0.16189819616238055</v>
      </c>
      <c r="J31" s="163"/>
      <c r="K31" s="18">
        <f t="shared" si="7"/>
        <v>0</v>
      </c>
      <c r="L31" s="10">
        <f>マージン!M31</f>
        <v>0.96622528534847862</v>
      </c>
      <c r="M31" s="17">
        <f t="shared" si="8"/>
        <v>0</v>
      </c>
      <c r="N31" s="52">
        <v>0</v>
      </c>
      <c r="O31" s="17">
        <f t="shared" si="9"/>
        <v>0</v>
      </c>
      <c r="P31" s="17">
        <f t="shared" si="0"/>
        <v>0</v>
      </c>
      <c r="Q31" s="10">
        <f>係数!E31+係数!F31</f>
        <v>0.22484581328497827</v>
      </c>
      <c r="R31" s="17">
        <f t="shared" si="10"/>
        <v>0</v>
      </c>
      <c r="S31" s="4"/>
      <c r="T31" s="3"/>
      <c r="U31" s="10">
        <f>係数!G31</f>
        <v>4.2449770761739591E-3</v>
      </c>
      <c r="V31" s="17">
        <f t="shared" si="1"/>
        <v>0</v>
      </c>
      <c r="W31" s="17">
        <f t="shared" si="2"/>
        <v>0</v>
      </c>
      <c r="X31" s="17">
        <v>0</v>
      </c>
      <c r="Y31" s="17">
        <f t="shared" si="3"/>
        <v>0</v>
      </c>
      <c r="Z31" s="18">
        <f t="shared" si="4"/>
        <v>0</v>
      </c>
      <c r="AA31" s="17">
        <f t="shared" si="5"/>
        <v>0</v>
      </c>
      <c r="AB31" s="17">
        <f t="shared" si="11"/>
        <v>0</v>
      </c>
      <c r="AC31" s="17">
        <f t="shared" si="12"/>
        <v>0</v>
      </c>
      <c r="AD31" s="18">
        <f>Z31*(1-マージン!$N31)</f>
        <v>0</v>
      </c>
      <c r="AE31" s="17">
        <f>AA31*(1-マージン!$N31)</f>
        <v>0</v>
      </c>
      <c r="AF31" s="17">
        <f>AB31*(1-マージン!$N31)</f>
        <v>0</v>
      </c>
      <c r="AG31" s="17">
        <f t="shared" si="13"/>
        <v>0</v>
      </c>
      <c r="AH31" s="122">
        <f>(N31+X31)*係数!H31/1000000</f>
        <v>0</v>
      </c>
      <c r="AI31" s="121">
        <f>(N31+X31)*係数!I31/1000000</f>
        <v>0</v>
      </c>
    </row>
    <row r="32" spans="1:35">
      <c r="A32" s="3"/>
      <c r="B32" s="37">
        <v>211</v>
      </c>
      <c r="C32" s="54" t="s">
        <v>715</v>
      </c>
      <c r="D32" s="52">
        <f>SUMIF(入力開催!$L$27:$L$97,$B32,入力開催!$G$27:$G$97)</f>
        <v>0</v>
      </c>
      <c r="E32" s="18">
        <f>SUMIF(入力開催!$L$27:$L$97,$B32,入力開催!$J$27:$J$97)</f>
        <v>0</v>
      </c>
      <c r="F32" s="18">
        <f t="shared" si="6"/>
        <v>0</v>
      </c>
      <c r="G32" s="18">
        <v>0</v>
      </c>
      <c r="H32" s="18">
        <v>0</v>
      </c>
      <c r="I32" s="10">
        <f>係数!D32</f>
        <v>7.87753884211706E-4</v>
      </c>
      <c r="J32" s="163"/>
      <c r="K32" s="18">
        <f t="shared" si="7"/>
        <v>0</v>
      </c>
      <c r="L32" s="10">
        <f>マージン!M32</f>
        <v>1.0022786656411056</v>
      </c>
      <c r="M32" s="17">
        <f t="shared" si="8"/>
        <v>0</v>
      </c>
      <c r="N32" s="52">
        <v>0</v>
      </c>
      <c r="O32" s="17">
        <f t="shared" si="9"/>
        <v>0</v>
      </c>
      <c r="P32" s="17">
        <f t="shared" si="0"/>
        <v>0</v>
      </c>
      <c r="Q32" s="10">
        <f>係数!E32+係数!F32</f>
        <v>1.3830745452870552E-2</v>
      </c>
      <c r="R32" s="17">
        <f t="shared" si="10"/>
        <v>0</v>
      </c>
      <c r="S32" s="4"/>
      <c r="T32" s="3"/>
      <c r="U32" s="10">
        <f>係数!G32</f>
        <v>1.129966706925685E-2</v>
      </c>
      <c r="V32" s="17">
        <f t="shared" si="1"/>
        <v>0</v>
      </c>
      <c r="W32" s="17">
        <f t="shared" si="2"/>
        <v>0</v>
      </c>
      <c r="X32" s="17">
        <v>0</v>
      </c>
      <c r="Y32" s="17">
        <f t="shared" si="3"/>
        <v>0</v>
      </c>
      <c r="Z32" s="18">
        <f t="shared" si="4"/>
        <v>0</v>
      </c>
      <c r="AA32" s="17">
        <f t="shared" si="5"/>
        <v>0</v>
      </c>
      <c r="AB32" s="17">
        <f t="shared" si="11"/>
        <v>0</v>
      </c>
      <c r="AC32" s="17">
        <f t="shared" si="12"/>
        <v>0</v>
      </c>
      <c r="AD32" s="18">
        <f>Z32*(1-マージン!$N32)</f>
        <v>0</v>
      </c>
      <c r="AE32" s="17">
        <f>AA32*(1-マージン!$N32)</f>
        <v>0</v>
      </c>
      <c r="AF32" s="17">
        <f>AB32*(1-マージン!$N32)</f>
        <v>0</v>
      </c>
      <c r="AG32" s="17">
        <f t="shared" si="13"/>
        <v>0</v>
      </c>
      <c r="AH32" s="122">
        <f>(N32+X32)*係数!H32/1000000</f>
        <v>0</v>
      </c>
      <c r="AI32" s="121">
        <f>(N32+X32)*係数!I32/1000000</f>
        <v>0</v>
      </c>
    </row>
    <row r="33" spans="1:35">
      <c r="A33" s="3"/>
      <c r="B33" s="37">
        <v>212</v>
      </c>
      <c r="C33" s="54" t="s">
        <v>716</v>
      </c>
      <c r="D33" s="52">
        <f>SUMIF(入力開催!$L$27:$L$97,$B33,入力開催!$G$27:$G$97)</f>
        <v>0</v>
      </c>
      <c r="E33" s="18">
        <f>SUMIF(入力開催!$L$27:$L$97,$B33,入力開催!$J$27:$J$97)</f>
        <v>0</v>
      </c>
      <c r="F33" s="18">
        <f t="shared" si="6"/>
        <v>0</v>
      </c>
      <c r="G33" s="18">
        <v>0</v>
      </c>
      <c r="H33" s="18">
        <v>0</v>
      </c>
      <c r="I33" s="10">
        <f>係数!D33</f>
        <v>0.44413519794161693</v>
      </c>
      <c r="J33" s="163"/>
      <c r="K33" s="18">
        <f t="shared" si="7"/>
        <v>0</v>
      </c>
      <c r="L33" s="10">
        <f>マージン!M33</f>
        <v>1.0315692333774333</v>
      </c>
      <c r="M33" s="17">
        <f t="shared" si="8"/>
        <v>0</v>
      </c>
      <c r="N33" s="52">
        <v>0</v>
      </c>
      <c r="O33" s="17">
        <f t="shared" si="9"/>
        <v>0</v>
      </c>
      <c r="P33" s="17">
        <f t="shared" si="0"/>
        <v>0</v>
      </c>
      <c r="Q33" s="10">
        <f>係数!E33+係数!F33</f>
        <v>0.2008530171506018</v>
      </c>
      <c r="R33" s="17">
        <f t="shared" si="10"/>
        <v>0</v>
      </c>
      <c r="S33" s="4"/>
      <c r="T33" s="3"/>
      <c r="U33" s="10">
        <f>係数!G33</f>
        <v>2.6640038257061699E-7</v>
      </c>
      <c r="V33" s="17">
        <f t="shared" si="1"/>
        <v>0</v>
      </c>
      <c r="W33" s="17">
        <f t="shared" si="2"/>
        <v>0</v>
      </c>
      <c r="X33" s="17">
        <v>0</v>
      </c>
      <c r="Y33" s="17">
        <f t="shared" si="3"/>
        <v>0</v>
      </c>
      <c r="Z33" s="18">
        <f t="shared" si="4"/>
        <v>0</v>
      </c>
      <c r="AA33" s="17">
        <f t="shared" si="5"/>
        <v>0</v>
      </c>
      <c r="AB33" s="17">
        <f t="shared" si="11"/>
        <v>0</v>
      </c>
      <c r="AC33" s="17">
        <f t="shared" si="12"/>
        <v>0</v>
      </c>
      <c r="AD33" s="18">
        <f>Z33*(1-マージン!$N33)</f>
        <v>0</v>
      </c>
      <c r="AE33" s="17">
        <f>AA33*(1-マージン!$N33)</f>
        <v>0</v>
      </c>
      <c r="AF33" s="17">
        <f>AB33*(1-マージン!$N33)</f>
        <v>0</v>
      </c>
      <c r="AG33" s="17">
        <f t="shared" si="13"/>
        <v>0</v>
      </c>
      <c r="AH33" s="122">
        <f>(N33+X33)*係数!H33/1000000</f>
        <v>0</v>
      </c>
      <c r="AI33" s="121">
        <f>(N33+X33)*係数!I33/1000000</f>
        <v>0</v>
      </c>
    </row>
    <row r="34" spans="1:35">
      <c r="A34" s="3"/>
      <c r="B34" s="37">
        <v>221</v>
      </c>
      <c r="C34" s="54" t="s">
        <v>717</v>
      </c>
      <c r="D34" s="52">
        <f>SUMIF(入力開催!$L$27:$L$97,$B34,入力開催!$G$27:$G$97)</f>
        <v>0</v>
      </c>
      <c r="E34" s="18">
        <f>SUMIF(入力開催!$L$27:$L$97,$B34,入力開催!$J$27:$J$97)</f>
        <v>0</v>
      </c>
      <c r="F34" s="18">
        <f t="shared" si="6"/>
        <v>0</v>
      </c>
      <c r="G34" s="18">
        <v>0</v>
      </c>
      <c r="H34" s="18">
        <v>0</v>
      </c>
      <c r="I34" s="10">
        <f>係数!D34</f>
        <v>0.12029621483290154</v>
      </c>
      <c r="J34" s="163"/>
      <c r="K34" s="18">
        <f t="shared" si="7"/>
        <v>0</v>
      </c>
      <c r="L34" s="10">
        <f>マージン!M34</f>
        <v>0.94119135347514282</v>
      </c>
      <c r="M34" s="17">
        <f t="shared" si="8"/>
        <v>0</v>
      </c>
      <c r="N34" s="52">
        <v>0</v>
      </c>
      <c r="O34" s="17">
        <f t="shared" si="9"/>
        <v>0</v>
      </c>
      <c r="P34" s="17">
        <f t="shared" si="0"/>
        <v>0</v>
      </c>
      <c r="Q34" s="10">
        <f>係数!E34+係数!F34</f>
        <v>0.18862425058316765</v>
      </c>
      <c r="R34" s="17">
        <f t="shared" si="10"/>
        <v>0</v>
      </c>
      <c r="S34" s="4"/>
      <c r="T34" s="3"/>
      <c r="U34" s="10">
        <f>係数!G34</f>
        <v>6.9338676605931997E-4</v>
      </c>
      <c r="V34" s="17">
        <f t="shared" si="1"/>
        <v>0</v>
      </c>
      <c r="W34" s="17">
        <f t="shared" si="2"/>
        <v>0</v>
      </c>
      <c r="X34" s="17">
        <v>0</v>
      </c>
      <c r="Y34" s="17">
        <f t="shared" si="3"/>
        <v>0</v>
      </c>
      <c r="Z34" s="18">
        <f t="shared" si="4"/>
        <v>0</v>
      </c>
      <c r="AA34" s="17">
        <f t="shared" si="5"/>
        <v>0</v>
      </c>
      <c r="AB34" s="17">
        <f t="shared" si="11"/>
        <v>0</v>
      </c>
      <c r="AC34" s="17">
        <f t="shared" si="12"/>
        <v>0</v>
      </c>
      <c r="AD34" s="18">
        <f>Z34*(1-マージン!$N34)</f>
        <v>0</v>
      </c>
      <c r="AE34" s="17">
        <f>AA34*(1-マージン!$N34)</f>
        <v>0</v>
      </c>
      <c r="AF34" s="17">
        <f>AB34*(1-マージン!$N34)</f>
        <v>0</v>
      </c>
      <c r="AG34" s="17">
        <f t="shared" si="13"/>
        <v>0</v>
      </c>
      <c r="AH34" s="122">
        <f>(N34+X34)*係数!H34/1000000</f>
        <v>0</v>
      </c>
      <c r="AI34" s="121">
        <f>(N34+X34)*係数!I34/1000000</f>
        <v>0</v>
      </c>
    </row>
    <row r="35" spans="1:35">
      <c r="A35" s="3"/>
      <c r="B35" s="37">
        <v>222</v>
      </c>
      <c r="C35" s="54" t="s">
        <v>718</v>
      </c>
      <c r="D35" s="52">
        <f>SUMIF(入力開催!$L$27:$L$97,$B35,入力開催!$G$27:$G$97)</f>
        <v>0</v>
      </c>
      <c r="E35" s="18">
        <f>SUMIF(入力開催!$L$27:$L$97,$B35,入力開催!$J$27:$J$97)</f>
        <v>0</v>
      </c>
      <c r="F35" s="18">
        <f t="shared" si="6"/>
        <v>0</v>
      </c>
      <c r="G35" s="18">
        <v>0</v>
      </c>
      <c r="H35" s="18">
        <v>0</v>
      </c>
      <c r="I35" s="10">
        <f>係数!D35</f>
        <v>3.6682313355650642E-2</v>
      </c>
      <c r="J35" s="163"/>
      <c r="K35" s="18">
        <f t="shared" si="7"/>
        <v>0</v>
      </c>
      <c r="L35" s="10">
        <f>マージン!M35</f>
        <v>0.97788138773508126</v>
      </c>
      <c r="M35" s="17">
        <f t="shared" si="8"/>
        <v>0</v>
      </c>
      <c r="N35" s="52">
        <v>0</v>
      </c>
      <c r="O35" s="17">
        <f t="shared" si="9"/>
        <v>0</v>
      </c>
      <c r="P35" s="17">
        <f t="shared" si="0"/>
        <v>0</v>
      </c>
      <c r="Q35" s="10">
        <f>係数!E35+係数!F35</f>
        <v>0.25923291086995187</v>
      </c>
      <c r="R35" s="17">
        <f t="shared" si="10"/>
        <v>0</v>
      </c>
      <c r="S35" s="4"/>
      <c r="T35" s="3"/>
      <c r="U35" s="10">
        <f>係数!G35</f>
        <v>1.7488556394737089E-3</v>
      </c>
      <c r="V35" s="17">
        <f t="shared" si="1"/>
        <v>0</v>
      </c>
      <c r="W35" s="17">
        <f t="shared" si="2"/>
        <v>0</v>
      </c>
      <c r="X35" s="17">
        <v>0</v>
      </c>
      <c r="Y35" s="17">
        <f t="shared" si="3"/>
        <v>0</v>
      </c>
      <c r="Z35" s="18">
        <f t="shared" si="4"/>
        <v>0</v>
      </c>
      <c r="AA35" s="17">
        <f t="shared" si="5"/>
        <v>0</v>
      </c>
      <c r="AB35" s="17">
        <f t="shared" si="11"/>
        <v>0</v>
      </c>
      <c r="AC35" s="17">
        <f t="shared" si="12"/>
        <v>0</v>
      </c>
      <c r="AD35" s="18">
        <f>Z35*(1-マージン!$N35)</f>
        <v>0</v>
      </c>
      <c r="AE35" s="17">
        <f>AA35*(1-マージン!$N35)</f>
        <v>0</v>
      </c>
      <c r="AF35" s="17">
        <f>AB35*(1-マージン!$N35)</f>
        <v>0</v>
      </c>
      <c r="AG35" s="17">
        <f t="shared" si="13"/>
        <v>0</v>
      </c>
      <c r="AH35" s="122">
        <f>(N35+X35)*係数!H35/1000000</f>
        <v>0</v>
      </c>
      <c r="AI35" s="121">
        <f>(N35+X35)*係数!I35/1000000</f>
        <v>0</v>
      </c>
    </row>
    <row r="36" spans="1:35">
      <c r="A36" s="3"/>
      <c r="B36" s="37">
        <v>231</v>
      </c>
      <c r="C36" s="54" t="s">
        <v>719</v>
      </c>
      <c r="D36" s="52">
        <f>SUMIF(入力開催!$L$27:$L$97,$B36,入力開催!$G$27:$G$97)</f>
        <v>0</v>
      </c>
      <c r="E36" s="18">
        <f>SUMIF(入力開催!$L$27:$L$97,$B36,入力開催!$J$27:$J$97)</f>
        <v>0</v>
      </c>
      <c r="F36" s="18">
        <f t="shared" si="6"/>
        <v>0</v>
      </c>
      <c r="G36" s="18">
        <v>0</v>
      </c>
      <c r="H36" s="18">
        <v>0</v>
      </c>
      <c r="I36" s="10">
        <f>係数!D36</f>
        <v>3.7173018508232514E-2</v>
      </c>
      <c r="J36" s="163"/>
      <c r="K36" s="18">
        <f t="shared" si="7"/>
        <v>0</v>
      </c>
      <c r="L36" s="10">
        <f>マージン!M36</f>
        <v>0.98676609526055503</v>
      </c>
      <c r="M36" s="17">
        <f t="shared" si="8"/>
        <v>0</v>
      </c>
      <c r="N36" s="52">
        <v>0</v>
      </c>
      <c r="O36" s="17">
        <f t="shared" si="9"/>
        <v>0</v>
      </c>
      <c r="P36" s="17">
        <f t="shared" si="0"/>
        <v>0</v>
      </c>
      <c r="Q36" s="10">
        <f>係数!E36+係数!F36</f>
        <v>0.3027040262543309</v>
      </c>
      <c r="R36" s="17">
        <f t="shared" si="10"/>
        <v>0</v>
      </c>
      <c r="S36" s="4"/>
      <c r="T36" s="3"/>
      <c r="U36" s="10">
        <f>係数!G36</f>
        <v>3.3537075071592565E-3</v>
      </c>
      <c r="V36" s="17">
        <f t="shared" si="1"/>
        <v>0</v>
      </c>
      <c r="W36" s="17">
        <f t="shared" si="2"/>
        <v>0</v>
      </c>
      <c r="X36" s="17">
        <v>0</v>
      </c>
      <c r="Y36" s="17">
        <f t="shared" si="3"/>
        <v>0</v>
      </c>
      <c r="Z36" s="18">
        <f t="shared" si="4"/>
        <v>0</v>
      </c>
      <c r="AA36" s="17">
        <f t="shared" si="5"/>
        <v>0</v>
      </c>
      <c r="AB36" s="17">
        <f t="shared" si="11"/>
        <v>0</v>
      </c>
      <c r="AC36" s="17">
        <f t="shared" si="12"/>
        <v>0</v>
      </c>
      <c r="AD36" s="18">
        <f>Z36*(1-マージン!$N36)</f>
        <v>0</v>
      </c>
      <c r="AE36" s="17">
        <f>AA36*(1-マージン!$N36)</f>
        <v>0</v>
      </c>
      <c r="AF36" s="17">
        <f>AB36*(1-マージン!$N36)</f>
        <v>0</v>
      </c>
      <c r="AG36" s="17">
        <f t="shared" si="13"/>
        <v>0</v>
      </c>
      <c r="AH36" s="122">
        <f>(N36+X36)*係数!H36/1000000</f>
        <v>0</v>
      </c>
      <c r="AI36" s="121">
        <f>(N36+X36)*係数!I36/1000000</f>
        <v>0</v>
      </c>
    </row>
    <row r="37" spans="1:35">
      <c r="A37" s="3"/>
      <c r="B37" s="37">
        <v>251</v>
      </c>
      <c r="C37" s="54" t="s">
        <v>720</v>
      </c>
      <c r="D37" s="52">
        <f>SUMIF(入力開催!$L$27:$L$97,$B37,入力開催!$G$27:$G$97)</f>
        <v>0</v>
      </c>
      <c r="E37" s="18">
        <f>SUMIF(入力開催!$L$27:$L$97,$B37,入力開催!$J$27:$J$97)</f>
        <v>0</v>
      </c>
      <c r="F37" s="18">
        <f t="shared" si="6"/>
        <v>0</v>
      </c>
      <c r="G37" s="18">
        <v>0</v>
      </c>
      <c r="H37" s="18">
        <v>0</v>
      </c>
      <c r="I37" s="10">
        <f>係数!D37</f>
        <v>0.10243832311935219</v>
      </c>
      <c r="J37" s="163"/>
      <c r="K37" s="18">
        <f t="shared" si="7"/>
        <v>0</v>
      </c>
      <c r="L37" s="10">
        <f>マージン!M37</f>
        <v>1.0526967784300147</v>
      </c>
      <c r="M37" s="17">
        <f t="shared" si="8"/>
        <v>0</v>
      </c>
      <c r="N37" s="52">
        <v>0</v>
      </c>
      <c r="O37" s="17">
        <f t="shared" si="9"/>
        <v>0</v>
      </c>
      <c r="P37" s="17">
        <f t="shared" si="0"/>
        <v>0</v>
      </c>
      <c r="Q37" s="10">
        <f>係数!E37+係数!F37</f>
        <v>0.1826755008488927</v>
      </c>
      <c r="R37" s="17">
        <f t="shared" si="10"/>
        <v>0</v>
      </c>
      <c r="S37" s="4"/>
      <c r="T37" s="3"/>
      <c r="U37" s="10">
        <f>係数!G37</f>
        <v>3.8903034557925826E-5</v>
      </c>
      <c r="V37" s="17">
        <f t="shared" si="1"/>
        <v>0</v>
      </c>
      <c r="W37" s="17">
        <f t="shared" si="2"/>
        <v>0</v>
      </c>
      <c r="X37" s="17">
        <v>0</v>
      </c>
      <c r="Y37" s="17">
        <f t="shared" si="3"/>
        <v>0</v>
      </c>
      <c r="Z37" s="18">
        <f t="shared" si="4"/>
        <v>0</v>
      </c>
      <c r="AA37" s="17">
        <f t="shared" si="5"/>
        <v>0</v>
      </c>
      <c r="AB37" s="17">
        <f t="shared" si="11"/>
        <v>0</v>
      </c>
      <c r="AC37" s="17">
        <f t="shared" si="12"/>
        <v>0</v>
      </c>
      <c r="AD37" s="18">
        <f>Z37*(1-マージン!$N37)</f>
        <v>0</v>
      </c>
      <c r="AE37" s="17">
        <f>AA37*(1-マージン!$N37)</f>
        <v>0</v>
      </c>
      <c r="AF37" s="17">
        <f>AB37*(1-マージン!$N37)</f>
        <v>0</v>
      </c>
      <c r="AG37" s="17">
        <f t="shared" si="13"/>
        <v>0</v>
      </c>
      <c r="AH37" s="122">
        <f>(N37+X37)*係数!H37/1000000</f>
        <v>0</v>
      </c>
      <c r="AI37" s="121">
        <f>(N37+X37)*係数!I37/1000000</f>
        <v>0</v>
      </c>
    </row>
    <row r="38" spans="1:35">
      <c r="A38" s="3"/>
      <c r="B38" s="37">
        <v>252</v>
      </c>
      <c r="C38" s="54" t="s">
        <v>721</v>
      </c>
      <c r="D38" s="52">
        <f>SUMIF(入力開催!$L$27:$L$97,$B38,入力開催!$G$27:$G$97)</f>
        <v>0</v>
      </c>
      <c r="E38" s="18">
        <f>SUMIF(入力開催!$L$27:$L$97,$B38,入力開催!$J$27:$J$97)</f>
        <v>0</v>
      </c>
      <c r="F38" s="18">
        <f t="shared" si="6"/>
        <v>0</v>
      </c>
      <c r="G38" s="18">
        <v>0</v>
      </c>
      <c r="H38" s="18">
        <v>0</v>
      </c>
      <c r="I38" s="10">
        <f>係数!D38</f>
        <v>0.5048563950510393</v>
      </c>
      <c r="J38" s="163"/>
      <c r="K38" s="18">
        <f t="shared" si="7"/>
        <v>0</v>
      </c>
      <c r="L38" s="10">
        <f>マージン!M38</f>
        <v>1.0670700835814202</v>
      </c>
      <c r="M38" s="17">
        <f t="shared" si="8"/>
        <v>0</v>
      </c>
      <c r="N38" s="52">
        <v>0</v>
      </c>
      <c r="O38" s="17">
        <f t="shared" si="9"/>
        <v>0</v>
      </c>
      <c r="P38" s="17">
        <f t="shared" ref="P38:P69" si="14">O38*L38</f>
        <v>0</v>
      </c>
      <c r="Q38" s="10">
        <f>係数!E38+係数!F38</f>
        <v>0.2421643548187889</v>
      </c>
      <c r="R38" s="17">
        <f t="shared" si="10"/>
        <v>0</v>
      </c>
      <c r="S38" s="4"/>
      <c r="T38" s="3"/>
      <c r="U38" s="10">
        <f>係数!G38</f>
        <v>2.4690542481431467E-6</v>
      </c>
      <c r="V38" s="17">
        <f t="shared" ref="V38:V69" si="15">U38*$T$121</f>
        <v>0</v>
      </c>
      <c r="W38" s="17">
        <f t="shared" ref="W38:W69" si="16">V38*I38</f>
        <v>0</v>
      </c>
      <c r="X38" s="17">
        <v>0</v>
      </c>
      <c r="Y38" s="17">
        <f t="shared" ref="Y38:Y69" si="17">X38*L38</f>
        <v>0</v>
      </c>
      <c r="Z38" s="18">
        <f t="shared" ref="Z38:Z69" si="18">K38</f>
        <v>0</v>
      </c>
      <c r="AA38" s="17">
        <f t="shared" ref="AA38:AA69" si="19">P38</f>
        <v>0</v>
      </c>
      <c r="AB38" s="17">
        <f t="shared" si="11"/>
        <v>0</v>
      </c>
      <c r="AC38" s="17">
        <f t="shared" si="12"/>
        <v>0</v>
      </c>
      <c r="AD38" s="18">
        <f>Z38*(1-マージン!$N38)</f>
        <v>0</v>
      </c>
      <c r="AE38" s="17">
        <f>AA38*(1-マージン!$N38)</f>
        <v>0</v>
      </c>
      <c r="AF38" s="17">
        <f>AB38*(1-マージン!$N38)</f>
        <v>0</v>
      </c>
      <c r="AG38" s="17">
        <f t="shared" si="13"/>
        <v>0</v>
      </c>
      <c r="AH38" s="122">
        <f>(N38+X38)*係数!H38/1000000</f>
        <v>0</v>
      </c>
      <c r="AI38" s="121">
        <f>(N38+X38)*係数!I38/1000000</f>
        <v>0</v>
      </c>
    </row>
    <row r="39" spans="1:35">
      <c r="A39" s="3"/>
      <c r="B39" s="37">
        <v>253</v>
      </c>
      <c r="C39" s="54" t="s">
        <v>722</v>
      </c>
      <c r="D39" s="52">
        <f>SUMIF(入力開催!$L$27:$L$97,$B39,入力開催!$G$27:$G$97)</f>
        <v>0</v>
      </c>
      <c r="E39" s="18">
        <f>SUMIF(入力開催!$L$27:$L$97,$B39,入力開催!$J$27:$J$97)</f>
        <v>0</v>
      </c>
      <c r="F39" s="18">
        <f t="shared" si="6"/>
        <v>0</v>
      </c>
      <c r="G39" s="18">
        <v>0</v>
      </c>
      <c r="H39" s="18">
        <v>0</v>
      </c>
      <c r="I39" s="10">
        <f>係数!D39</f>
        <v>2.2138279113519288E-2</v>
      </c>
      <c r="J39" s="163"/>
      <c r="K39" s="18">
        <f t="shared" si="7"/>
        <v>0</v>
      </c>
      <c r="L39" s="10">
        <f>マージン!M39</f>
        <v>0.93984991216962599</v>
      </c>
      <c r="M39" s="17">
        <f t="shared" si="8"/>
        <v>0</v>
      </c>
      <c r="N39" s="52">
        <v>0</v>
      </c>
      <c r="O39" s="17">
        <f t="shared" si="9"/>
        <v>0</v>
      </c>
      <c r="P39" s="17">
        <f t="shared" si="14"/>
        <v>0</v>
      </c>
      <c r="Q39" s="10">
        <f>係数!E39+係数!F39</f>
        <v>0.49123118282592082</v>
      </c>
      <c r="R39" s="17">
        <f t="shared" si="10"/>
        <v>0</v>
      </c>
      <c r="S39" s="4"/>
      <c r="T39" s="3"/>
      <c r="U39" s="10">
        <f>係数!G39</f>
        <v>4.1983767575126731E-5</v>
      </c>
      <c r="V39" s="17">
        <f t="shared" si="15"/>
        <v>0</v>
      </c>
      <c r="W39" s="17">
        <f t="shared" si="16"/>
        <v>0</v>
      </c>
      <c r="X39" s="17">
        <v>0</v>
      </c>
      <c r="Y39" s="17">
        <f t="shared" si="17"/>
        <v>0</v>
      </c>
      <c r="Z39" s="18">
        <f t="shared" si="18"/>
        <v>0</v>
      </c>
      <c r="AA39" s="17">
        <f t="shared" si="19"/>
        <v>0</v>
      </c>
      <c r="AB39" s="17">
        <f t="shared" si="11"/>
        <v>0</v>
      </c>
      <c r="AC39" s="17">
        <f t="shared" si="12"/>
        <v>0</v>
      </c>
      <c r="AD39" s="18">
        <f>Z39*(1-マージン!$N39)</f>
        <v>0</v>
      </c>
      <c r="AE39" s="17">
        <f>AA39*(1-マージン!$N39)</f>
        <v>0</v>
      </c>
      <c r="AF39" s="17">
        <f>AB39*(1-マージン!$N39)</f>
        <v>0</v>
      </c>
      <c r="AG39" s="17">
        <f t="shared" si="13"/>
        <v>0</v>
      </c>
      <c r="AH39" s="122">
        <f>(N39+X39)*係数!H39/1000000</f>
        <v>0</v>
      </c>
      <c r="AI39" s="121">
        <f>(N39+X39)*係数!I39/1000000</f>
        <v>0</v>
      </c>
    </row>
    <row r="40" spans="1:35">
      <c r="A40" s="3"/>
      <c r="B40" s="37">
        <v>259</v>
      </c>
      <c r="C40" s="54" t="s">
        <v>723</v>
      </c>
      <c r="D40" s="52">
        <f>SUMIF(入力開催!$L$27:$L$97,$B40,入力開催!$G$27:$G$97)</f>
        <v>0</v>
      </c>
      <c r="E40" s="18">
        <f>SUMIF(入力開催!$L$27:$L$97,$B40,入力開催!$J$27:$J$97)</f>
        <v>0</v>
      </c>
      <c r="F40" s="18">
        <f t="shared" si="6"/>
        <v>0</v>
      </c>
      <c r="G40" s="18">
        <v>0</v>
      </c>
      <c r="H40" s="18">
        <v>0</v>
      </c>
      <c r="I40" s="10">
        <f>係数!D40</f>
        <v>0.11040459409606318</v>
      </c>
      <c r="J40" s="163"/>
      <c r="K40" s="18">
        <f t="shared" si="7"/>
        <v>0</v>
      </c>
      <c r="L40" s="10">
        <f>マージン!M40</f>
        <v>1.0686995841865128</v>
      </c>
      <c r="M40" s="17">
        <f t="shared" si="8"/>
        <v>0</v>
      </c>
      <c r="N40" s="52">
        <v>0</v>
      </c>
      <c r="O40" s="17">
        <f t="shared" si="9"/>
        <v>0</v>
      </c>
      <c r="P40" s="17">
        <f t="shared" si="14"/>
        <v>0</v>
      </c>
      <c r="Q40" s="10">
        <f>係数!E40+係数!F40</f>
        <v>0.38156664621228359</v>
      </c>
      <c r="R40" s="17">
        <f t="shared" si="10"/>
        <v>0</v>
      </c>
      <c r="S40" s="4"/>
      <c r="T40" s="3"/>
      <c r="U40" s="10">
        <f>係数!G40</f>
        <v>2.2820943790498281E-4</v>
      </c>
      <c r="V40" s="17">
        <f t="shared" si="15"/>
        <v>0</v>
      </c>
      <c r="W40" s="17">
        <f t="shared" si="16"/>
        <v>0</v>
      </c>
      <c r="X40" s="17">
        <v>0</v>
      </c>
      <c r="Y40" s="17">
        <f t="shared" si="17"/>
        <v>0</v>
      </c>
      <c r="Z40" s="18">
        <f t="shared" si="18"/>
        <v>0</v>
      </c>
      <c r="AA40" s="17">
        <f t="shared" si="19"/>
        <v>0</v>
      </c>
      <c r="AB40" s="17">
        <f t="shared" si="11"/>
        <v>0</v>
      </c>
      <c r="AC40" s="17">
        <f t="shared" si="12"/>
        <v>0</v>
      </c>
      <c r="AD40" s="18">
        <f>Z40*(1-マージン!$N40)</f>
        <v>0</v>
      </c>
      <c r="AE40" s="17">
        <f>AA40*(1-マージン!$N40)</f>
        <v>0</v>
      </c>
      <c r="AF40" s="17">
        <f>AB40*(1-マージン!$N40)</f>
        <v>0</v>
      </c>
      <c r="AG40" s="17">
        <f t="shared" si="13"/>
        <v>0</v>
      </c>
      <c r="AH40" s="122">
        <f>(N40+X40)*係数!H40/1000000</f>
        <v>0</v>
      </c>
      <c r="AI40" s="121">
        <f>(N40+X40)*係数!I40/1000000</f>
        <v>0</v>
      </c>
    </row>
    <row r="41" spans="1:35">
      <c r="A41" s="3"/>
      <c r="B41" s="37">
        <v>261</v>
      </c>
      <c r="C41" s="54" t="s">
        <v>724</v>
      </c>
      <c r="D41" s="52">
        <f>SUMIF(入力開催!$L$27:$L$97,$B41,入力開催!$G$27:$G$97)</f>
        <v>0</v>
      </c>
      <c r="E41" s="18">
        <f>SUMIF(入力開催!$L$27:$L$97,$B41,入力開催!$J$27:$J$97)</f>
        <v>0</v>
      </c>
      <c r="F41" s="18">
        <f t="shared" si="6"/>
        <v>0</v>
      </c>
      <c r="G41" s="18">
        <v>0</v>
      </c>
      <c r="H41" s="18">
        <v>0</v>
      </c>
      <c r="I41" s="10">
        <f>係数!D41</f>
        <v>8.6224411631530273E-4</v>
      </c>
      <c r="J41" s="163"/>
      <c r="K41" s="18">
        <f t="shared" si="7"/>
        <v>0</v>
      </c>
      <c r="L41" s="10">
        <f>マージン!M41</f>
        <v>0.98732919967788479</v>
      </c>
      <c r="M41" s="17">
        <f t="shared" si="8"/>
        <v>0</v>
      </c>
      <c r="N41" s="52">
        <v>0</v>
      </c>
      <c r="O41" s="17">
        <f t="shared" si="9"/>
        <v>0</v>
      </c>
      <c r="P41" s="17">
        <f t="shared" si="14"/>
        <v>0</v>
      </c>
      <c r="Q41" s="10">
        <f>係数!E41+係数!F41</f>
        <v>0.18956978210316641</v>
      </c>
      <c r="R41" s="17">
        <f t="shared" si="10"/>
        <v>0</v>
      </c>
      <c r="S41" s="4"/>
      <c r="T41" s="3"/>
      <c r="U41" s="10">
        <f>係数!G41</f>
        <v>0</v>
      </c>
      <c r="V41" s="17">
        <f t="shared" si="15"/>
        <v>0</v>
      </c>
      <c r="W41" s="17">
        <f t="shared" si="16"/>
        <v>0</v>
      </c>
      <c r="X41" s="17">
        <v>0</v>
      </c>
      <c r="Y41" s="17">
        <f t="shared" si="17"/>
        <v>0</v>
      </c>
      <c r="Z41" s="18">
        <f t="shared" si="18"/>
        <v>0</v>
      </c>
      <c r="AA41" s="17">
        <f t="shared" si="19"/>
        <v>0</v>
      </c>
      <c r="AB41" s="17">
        <f t="shared" si="11"/>
        <v>0</v>
      </c>
      <c r="AC41" s="17">
        <f t="shared" si="12"/>
        <v>0</v>
      </c>
      <c r="AD41" s="18">
        <f>Z41*(1-マージン!$N41)</f>
        <v>0</v>
      </c>
      <c r="AE41" s="17">
        <f>AA41*(1-マージン!$N41)</f>
        <v>0</v>
      </c>
      <c r="AF41" s="17">
        <f>AB41*(1-マージン!$N41)</f>
        <v>0</v>
      </c>
      <c r="AG41" s="17">
        <f t="shared" si="13"/>
        <v>0</v>
      </c>
      <c r="AH41" s="122">
        <f>(N41+X41)*係数!H41/1000000</f>
        <v>0</v>
      </c>
      <c r="AI41" s="121">
        <f>(N41+X41)*係数!I41/1000000</f>
        <v>0</v>
      </c>
    </row>
    <row r="42" spans="1:35">
      <c r="A42" s="3"/>
      <c r="B42" s="37">
        <v>262</v>
      </c>
      <c r="C42" s="54" t="s">
        <v>725</v>
      </c>
      <c r="D42" s="52">
        <f>SUMIF(入力開催!$L$27:$L$97,$B42,入力開催!$G$27:$G$97)</f>
        <v>0</v>
      </c>
      <c r="E42" s="18">
        <f>SUMIF(入力開催!$L$27:$L$97,$B42,入力開催!$J$27:$J$97)</f>
        <v>0</v>
      </c>
      <c r="F42" s="18">
        <f t="shared" si="6"/>
        <v>0</v>
      </c>
      <c r="G42" s="18">
        <v>0</v>
      </c>
      <c r="H42" s="18">
        <v>0</v>
      </c>
      <c r="I42" s="10">
        <f>係数!D42</f>
        <v>7.151964363288299E-2</v>
      </c>
      <c r="J42" s="163"/>
      <c r="K42" s="18">
        <f t="shared" si="7"/>
        <v>0</v>
      </c>
      <c r="L42" s="10">
        <f>マージン!M42</f>
        <v>1.0141266639115543</v>
      </c>
      <c r="M42" s="17">
        <f t="shared" si="8"/>
        <v>0</v>
      </c>
      <c r="N42" s="52">
        <v>0</v>
      </c>
      <c r="O42" s="17">
        <f t="shared" si="9"/>
        <v>0</v>
      </c>
      <c r="P42" s="17">
        <f t="shared" si="14"/>
        <v>0</v>
      </c>
      <c r="Q42" s="10">
        <f>係数!E42+係数!F42</f>
        <v>0.29829598527959006</v>
      </c>
      <c r="R42" s="17">
        <f t="shared" si="10"/>
        <v>0</v>
      </c>
      <c r="S42" s="4"/>
      <c r="T42" s="3"/>
      <c r="U42" s="10">
        <f>係数!G42</f>
        <v>0</v>
      </c>
      <c r="V42" s="17">
        <f t="shared" si="15"/>
        <v>0</v>
      </c>
      <c r="W42" s="17">
        <f t="shared" si="16"/>
        <v>0</v>
      </c>
      <c r="X42" s="17">
        <v>0</v>
      </c>
      <c r="Y42" s="17">
        <f t="shared" si="17"/>
        <v>0</v>
      </c>
      <c r="Z42" s="18">
        <f t="shared" si="18"/>
        <v>0</v>
      </c>
      <c r="AA42" s="17">
        <f t="shared" si="19"/>
        <v>0</v>
      </c>
      <c r="AB42" s="17">
        <f t="shared" si="11"/>
        <v>0</v>
      </c>
      <c r="AC42" s="17">
        <f t="shared" si="12"/>
        <v>0</v>
      </c>
      <c r="AD42" s="18">
        <f>Z42*(1-マージン!$N42)</f>
        <v>0</v>
      </c>
      <c r="AE42" s="17">
        <f>AA42*(1-マージン!$N42)</f>
        <v>0</v>
      </c>
      <c r="AF42" s="17">
        <f>AB42*(1-マージン!$N42)</f>
        <v>0</v>
      </c>
      <c r="AG42" s="17">
        <f t="shared" si="13"/>
        <v>0</v>
      </c>
      <c r="AH42" s="122">
        <f>(N42+X42)*係数!H42/1000000</f>
        <v>0</v>
      </c>
      <c r="AI42" s="121">
        <f>(N42+X42)*係数!I42/1000000</f>
        <v>0</v>
      </c>
    </row>
    <row r="43" spans="1:35">
      <c r="A43" s="3"/>
      <c r="B43" s="37">
        <v>263</v>
      </c>
      <c r="C43" s="54" t="s">
        <v>726</v>
      </c>
      <c r="D43" s="52">
        <f>SUMIF(入力開催!$L$27:$L$97,$B43,入力開催!$G$27:$G$97)</f>
        <v>0</v>
      </c>
      <c r="E43" s="18">
        <f>SUMIF(入力開催!$L$27:$L$97,$B43,入力開催!$J$27:$J$97)</f>
        <v>0</v>
      </c>
      <c r="F43" s="18">
        <f t="shared" si="6"/>
        <v>0</v>
      </c>
      <c r="G43" s="18">
        <v>0</v>
      </c>
      <c r="H43" s="18">
        <v>0</v>
      </c>
      <c r="I43" s="10">
        <f>係数!D43</f>
        <v>8.9259854277943251E-2</v>
      </c>
      <c r="J43" s="163"/>
      <c r="K43" s="18">
        <f t="shared" si="7"/>
        <v>0</v>
      </c>
      <c r="L43" s="10">
        <f>マージン!M43</f>
        <v>1.0762979803621566</v>
      </c>
      <c r="M43" s="17">
        <f t="shared" si="8"/>
        <v>0</v>
      </c>
      <c r="N43" s="52">
        <v>0</v>
      </c>
      <c r="O43" s="17">
        <f t="shared" si="9"/>
        <v>0</v>
      </c>
      <c r="P43" s="17">
        <f t="shared" si="14"/>
        <v>0</v>
      </c>
      <c r="Q43" s="10">
        <f>係数!E43+係数!F43</f>
        <v>0.36962919278630313</v>
      </c>
      <c r="R43" s="17">
        <f t="shared" si="10"/>
        <v>0</v>
      </c>
      <c r="S43" s="4"/>
      <c r="T43" s="3"/>
      <c r="U43" s="10">
        <f>係数!G43</f>
        <v>6.6959940551032552E-8</v>
      </c>
      <c r="V43" s="17">
        <f t="shared" si="15"/>
        <v>0</v>
      </c>
      <c r="W43" s="17">
        <f t="shared" si="16"/>
        <v>0</v>
      </c>
      <c r="X43" s="17">
        <v>0</v>
      </c>
      <c r="Y43" s="17">
        <f t="shared" si="17"/>
        <v>0</v>
      </c>
      <c r="Z43" s="18">
        <f t="shared" si="18"/>
        <v>0</v>
      </c>
      <c r="AA43" s="17">
        <f t="shared" si="19"/>
        <v>0</v>
      </c>
      <c r="AB43" s="17">
        <f t="shared" si="11"/>
        <v>0</v>
      </c>
      <c r="AC43" s="17">
        <f t="shared" si="12"/>
        <v>0</v>
      </c>
      <c r="AD43" s="18">
        <f>Z43*(1-マージン!$N43)</f>
        <v>0</v>
      </c>
      <c r="AE43" s="17">
        <f>AA43*(1-マージン!$N43)</f>
        <v>0</v>
      </c>
      <c r="AF43" s="17">
        <f>AB43*(1-マージン!$N43)</f>
        <v>0</v>
      </c>
      <c r="AG43" s="17">
        <f t="shared" si="13"/>
        <v>0</v>
      </c>
      <c r="AH43" s="122">
        <f>(N43+X43)*係数!H43/1000000</f>
        <v>0</v>
      </c>
      <c r="AI43" s="121">
        <f>(N43+X43)*係数!I43/1000000</f>
        <v>0</v>
      </c>
    </row>
    <row r="44" spans="1:35">
      <c r="A44" s="3"/>
      <c r="B44" s="37">
        <v>269</v>
      </c>
      <c r="C44" s="54" t="s">
        <v>727</v>
      </c>
      <c r="D44" s="52">
        <f>SUMIF(入力開催!$L$27:$L$97,$B44,入力開催!$G$27:$G$97)</f>
        <v>0</v>
      </c>
      <c r="E44" s="18">
        <f>SUMIF(入力開催!$L$27:$L$97,$B44,入力開催!$J$27:$J$97)</f>
        <v>0</v>
      </c>
      <c r="F44" s="18">
        <f t="shared" si="6"/>
        <v>0</v>
      </c>
      <c r="G44" s="18">
        <v>0</v>
      </c>
      <c r="H44" s="18">
        <v>0</v>
      </c>
      <c r="I44" s="10">
        <f>係数!D44</f>
        <v>0.34895606008252855</v>
      </c>
      <c r="J44" s="163"/>
      <c r="K44" s="18">
        <f t="shared" si="7"/>
        <v>0</v>
      </c>
      <c r="L44" s="10">
        <f>マージン!M44</f>
        <v>1.088861514875836</v>
      </c>
      <c r="M44" s="17">
        <f t="shared" si="8"/>
        <v>0</v>
      </c>
      <c r="N44" s="52">
        <v>0</v>
      </c>
      <c r="O44" s="17">
        <f t="shared" si="9"/>
        <v>0</v>
      </c>
      <c r="P44" s="17">
        <f t="shared" si="14"/>
        <v>0</v>
      </c>
      <c r="Q44" s="10">
        <f>係数!E44+係数!F44</f>
        <v>0.1857748502738692</v>
      </c>
      <c r="R44" s="17">
        <f t="shared" si="10"/>
        <v>0</v>
      </c>
      <c r="S44" s="4"/>
      <c r="T44" s="3"/>
      <c r="U44" s="10">
        <f>係数!G44</f>
        <v>0</v>
      </c>
      <c r="V44" s="17">
        <f t="shared" si="15"/>
        <v>0</v>
      </c>
      <c r="W44" s="17">
        <f t="shared" si="16"/>
        <v>0</v>
      </c>
      <c r="X44" s="17">
        <v>0</v>
      </c>
      <c r="Y44" s="17">
        <f t="shared" si="17"/>
        <v>0</v>
      </c>
      <c r="Z44" s="18">
        <f t="shared" si="18"/>
        <v>0</v>
      </c>
      <c r="AA44" s="17">
        <f t="shared" si="19"/>
        <v>0</v>
      </c>
      <c r="AB44" s="17">
        <f t="shared" si="11"/>
        <v>0</v>
      </c>
      <c r="AC44" s="17">
        <f t="shared" si="12"/>
        <v>0</v>
      </c>
      <c r="AD44" s="18">
        <f>Z44*(1-マージン!$N44)</f>
        <v>0</v>
      </c>
      <c r="AE44" s="17">
        <f>AA44*(1-マージン!$N44)</f>
        <v>0</v>
      </c>
      <c r="AF44" s="17">
        <f>AB44*(1-マージン!$N44)</f>
        <v>0</v>
      </c>
      <c r="AG44" s="17">
        <f t="shared" si="13"/>
        <v>0</v>
      </c>
      <c r="AH44" s="122">
        <f>(N44+X44)*係数!H44/1000000</f>
        <v>0</v>
      </c>
      <c r="AI44" s="121">
        <f>(N44+X44)*係数!I44/1000000</f>
        <v>0</v>
      </c>
    </row>
    <row r="45" spans="1:35">
      <c r="A45" s="3"/>
      <c r="B45" s="37">
        <v>271</v>
      </c>
      <c r="C45" s="54" t="s">
        <v>728</v>
      </c>
      <c r="D45" s="52">
        <f>SUMIF(入力開催!$L$27:$L$97,$B45,入力開催!$G$27:$G$97)</f>
        <v>0</v>
      </c>
      <c r="E45" s="18">
        <f>SUMIF(入力開催!$L$27:$L$97,$B45,入力開催!$J$27:$J$97)</f>
        <v>0</v>
      </c>
      <c r="F45" s="18">
        <f t="shared" si="6"/>
        <v>0</v>
      </c>
      <c r="G45" s="18">
        <v>0</v>
      </c>
      <c r="H45" s="18">
        <v>0</v>
      </c>
      <c r="I45" s="10">
        <f>係数!D45</f>
        <v>7.9113759470006872E-2</v>
      </c>
      <c r="J45" s="163"/>
      <c r="K45" s="18">
        <f t="shared" si="7"/>
        <v>0</v>
      </c>
      <c r="L45" s="10">
        <f>マージン!M45</f>
        <v>1.0022278956333002</v>
      </c>
      <c r="M45" s="17">
        <f t="shared" si="8"/>
        <v>0</v>
      </c>
      <c r="N45" s="52">
        <v>0</v>
      </c>
      <c r="O45" s="17">
        <f t="shared" si="9"/>
        <v>0</v>
      </c>
      <c r="P45" s="17">
        <f t="shared" si="14"/>
        <v>0</v>
      </c>
      <c r="Q45" s="10">
        <f>係数!E45+係数!F45</f>
        <v>0.22837316786600481</v>
      </c>
      <c r="R45" s="17">
        <f t="shared" si="10"/>
        <v>0</v>
      </c>
      <c r="S45" s="4"/>
      <c r="T45" s="3"/>
      <c r="U45" s="10">
        <f>係数!G45</f>
        <v>3.338179306947361E-4</v>
      </c>
      <c r="V45" s="17">
        <f t="shared" si="15"/>
        <v>0</v>
      </c>
      <c r="W45" s="17">
        <f t="shared" si="16"/>
        <v>0</v>
      </c>
      <c r="X45" s="17">
        <v>0</v>
      </c>
      <c r="Y45" s="17">
        <f t="shared" si="17"/>
        <v>0</v>
      </c>
      <c r="Z45" s="18">
        <f t="shared" si="18"/>
        <v>0</v>
      </c>
      <c r="AA45" s="17">
        <f t="shared" si="19"/>
        <v>0</v>
      </c>
      <c r="AB45" s="17">
        <f t="shared" si="11"/>
        <v>0</v>
      </c>
      <c r="AC45" s="17">
        <f t="shared" si="12"/>
        <v>0</v>
      </c>
      <c r="AD45" s="18">
        <f>Z45*(1-マージン!$N45)</f>
        <v>0</v>
      </c>
      <c r="AE45" s="17">
        <f>AA45*(1-マージン!$N45)</f>
        <v>0</v>
      </c>
      <c r="AF45" s="17">
        <f>AB45*(1-マージン!$N45)</f>
        <v>0</v>
      </c>
      <c r="AG45" s="17">
        <f t="shared" si="13"/>
        <v>0</v>
      </c>
      <c r="AH45" s="122">
        <f>(N45+X45)*係数!H45/1000000</f>
        <v>0</v>
      </c>
      <c r="AI45" s="121">
        <f>(N45+X45)*係数!I45/1000000</f>
        <v>0</v>
      </c>
    </row>
    <row r="46" spans="1:35">
      <c r="A46" s="3"/>
      <c r="B46" s="37">
        <v>272</v>
      </c>
      <c r="C46" s="54" t="s">
        <v>729</v>
      </c>
      <c r="D46" s="52">
        <f>SUMIF(入力開催!$L$27:$L$97,$B46,入力開催!$G$27:$G$97)</f>
        <v>0</v>
      </c>
      <c r="E46" s="18">
        <f>SUMIF(入力開催!$L$27:$L$97,$B46,入力開催!$J$27:$J$97)</f>
        <v>0</v>
      </c>
      <c r="F46" s="18">
        <f t="shared" si="6"/>
        <v>0</v>
      </c>
      <c r="G46" s="18">
        <v>0</v>
      </c>
      <c r="H46" s="18">
        <v>0</v>
      </c>
      <c r="I46" s="10">
        <f>係数!D46</f>
        <v>0.10431581902322939</v>
      </c>
      <c r="J46" s="163"/>
      <c r="K46" s="18">
        <f t="shared" si="7"/>
        <v>0</v>
      </c>
      <c r="L46" s="10">
        <f>マージン!M46</f>
        <v>1.1786980443126454</v>
      </c>
      <c r="M46" s="17">
        <f t="shared" si="8"/>
        <v>0</v>
      </c>
      <c r="N46" s="52">
        <v>0</v>
      </c>
      <c r="O46" s="17">
        <f t="shared" si="9"/>
        <v>0</v>
      </c>
      <c r="P46" s="17">
        <f t="shared" si="14"/>
        <v>0</v>
      </c>
      <c r="Q46" s="10">
        <f>係数!E46+係数!F46</f>
        <v>0.1359251474990589</v>
      </c>
      <c r="R46" s="17">
        <f t="shared" si="10"/>
        <v>0</v>
      </c>
      <c r="S46" s="4"/>
      <c r="T46" s="3"/>
      <c r="U46" s="10">
        <f>係数!G46</f>
        <v>1.1288018112307643E-5</v>
      </c>
      <c r="V46" s="17">
        <f t="shared" si="15"/>
        <v>0</v>
      </c>
      <c r="W46" s="17">
        <f t="shared" si="16"/>
        <v>0</v>
      </c>
      <c r="X46" s="17">
        <v>0</v>
      </c>
      <c r="Y46" s="17">
        <f t="shared" si="17"/>
        <v>0</v>
      </c>
      <c r="Z46" s="18">
        <f t="shared" si="18"/>
        <v>0</v>
      </c>
      <c r="AA46" s="17">
        <f t="shared" si="19"/>
        <v>0</v>
      </c>
      <c r="AB46" s="17">
        <f t="shared" si="11"/>
        <v>0</v>
      </c>
      <c r="AC46" s="17">
        <f t="shared" si="12"/>
        <v>0</v>
      </c>
      <c r="AD46" s="18">
        <f>Z46*(1-マージン!$N46)</f>
        <v>0</v>
      </c>
      <c r="AE46" s="17">
        <f>AA46*(1-マージン!$N46)</f>
        <v>0</v>
      </c>
      <c r="AF46" s="17">
        <f>AB46*(1-マージン!$N46)</f>
        <v>0</v>
      </c>
      <c r="AG46" s="17">
        <f t="shared" si="13"/>
        <v>0</v>
      </c>
      <c r="AH46" s="122">
        <f>(N46+X46)*係数!H46/1000000</f>
        <v>0</v>
      </c>
      <c r="AI46" s="121">
        <f>(N46+X46)*係数!I46/1000000</f>
        <v>0</v>
      </c>
    </row>
    <row r="47" spans="1:35">
      <c r="A47" s="3"/>
      <c r="B47" s="37">
        <v>281</v>
      </c>
      <c r="C47" s="54" t="s">
        <v>730</v>
      </c>
      <c r="D47" s="52">
        <f>SUMIF(入力開催!$L$27:$L$97,$B47,入力開催!$G$27:$G$97)</f>
        <v>0</v>
      </c>
      <c r="E47" s="18">
        <f>SUMIF(入力開催!$L$27:$L$97,$B47,入力開催!$J$27:$J$97)</f>
        <v>0</v>
      </c>
      <c r="F47" s="18">
        <f t="shared" si="6"/>
        <v>0</v>
      </c>
      <c r="G47" s="18">
        <v>0</v>
      </c>
      <c r="H47" s="18">
        <v>0</v>
      </c>
      <c r="I47" s="10">
        <f>係数!D47</f>
        <v>0.2509662771493818</v>
      </c>
      <c r="J47" s="163"/>
      <c r="K47" s="18">
        <f t="shared" si="7"/>
        <v>0</v>
      </c>
      <c r="L47" s="10">
        <f>マージン!M47</f>
        <v>1.078770995220204</v>
      </c>
      <c r="M47" s="17">
        <f t="shared" si="8"/>
        <v>0</v>
      </c>
      <c r="N47" s="52">
        <v>0</v>
      </c>
      <c r="O47" s="17">
        <f t="shared" si="9"/>
        <v>0</v>
      </c>
      <c r="P47" s="17">
        <f t="shared" si="14"/>
        <v>0</v>
      </c>
      <c r="Q47" s="10">
        <f>係数!E47+係数!F47</f>
        <v>0.25619574738553563</v>
      </c>
      <c r="R47" s="17">
        <f t="shared" si="10"/>
        <v>0</v>
      </c>
      <c r="S47" s="4"/>
      <c r="T47" s="3"/>
      <c r="U47" s="10">
        <f>係数!G47</f>
        <v>5.4581448428375329E-5</v>
      </c>
      <c r="V47" s="17">
        <f t="shared" si="15"/>
        <v>0</v>
      </c>
      <c r="W47" s="17">
        <f t="shared" si="16"/>
        <v>0</v>
      </c>
      <c r="X47" s="17">
        <v>0</v>
      </c>
      <c r="Y47" s="17">
        <f t="shared" si="17"/>
        <v>0</v>
      </c>
      <c r="Z47" s="18">
        <f t="shared" si="18"/>
        <v>0</v>
      </c>
      <c r="AA47" s="17">
        <f t="shared" si="19"/>
        <v>0</v>
      </c>
      <c r="AB47" s="17">
        <f t="shared" si="11"/>
        <v>0</v>
      </c>
      <c r="AC47" s="17">
        <f t="shared" si="12"/>
        <v>0</v>
      </c>
      <c r="AD47" s="18">
        <f>Z47*(1-マージン!$N47)</f>
        <v>0</v>
      </c>
      <c r="AE47" s="17">
        <f>AA47*(1-マージン!$N47)</f>
        <v>0</v>
      </c>
      <c r="AF47" s="17">
        <f>AB47*(1-マージン!$N47)</f>
        <v>0</v>
      </c>
      <c r="AG47" s="17">
        <f t="shared" si="13"/>
        <v>0</v>
      </c>
      <c r="AH47" s="122">
        <f>(N47+X47)*係数!H47/1000000</f>
        <v>0</v>
      </c>
      <c r="AI47" s="121">
        <f>(N47+X47)*係数!I47/1000000</f>
        <v>0</v>
      </c>
    </row>
    <row r="48" spans="1:35">
      <c r="A48" s="3"/>
      <c r="B48" s="37">
        <v>289</v>
      </c>
      <c r="C48" s="54" t="s">
        <v>731</v>
      </c>
      <c r="D48" s="52">
        <f>SUMIF(入力開催!$L$27:$L$97,$B48,入力開催!$G$27:$G$97)</f>
        <v>0</v>
      </c>
      <c r="E48" s="18">
        <f>SUMIF(入力開催!$L$27:$L$97,$B48,入力開催!$J$27:$J$97)</f>
        <v>0</v>
      </c>
      <c r="F48" s="18">
        <f t="shared" si="6"/>
        <v>0</v>
      </c>
      <c r="G48" s="18">
        <v>0</v>
      </c>
      <c r="H48" s="18">
        <v>0</v>
      </c>
      <c r="I48" s="10">
        <f>係数!D48</f>
        <v>0.20633101348163241</v>
      </c>
      <c r="J48" s="163"/>
      <c r="K48" s="18">
        <f t="shared" si="7"/>
        <v>0</v>
      </c>
      <c r="L48" s="10">
        <f>マージン!M48</f>
        <v>1.0064665346761426</v>
      </c>
      <c r="M48" s="17">
        <f t="shared" si="8"/>
        <v>0</v>
      </c>
      <c r="N48" s="52">
        <v>0</v>
      </c>
      <c r="O48" s="17">
        <f t="shared" si="9"/>
        <v>0</v>
      </c>
      <c r="P48" s="17">
        <f t="shared" si="14"/>
        <v>0</v>
      </c>
      <c r="Q48" s="10">
        <f>係数!E48+係数!F48</f>
        <v>0.35832383748428992</v>
      </c>
      <c r="R48" s="17">
        <f t="shared" si="10"/>
        <v>0</v>
      </c>
      <c r="S48" s="4"/>
      <c r="T48" s="3"/>
      <c r="U48" s="10">
        <f>係数!G48</f>
        <v>6.1655112669238305E-4</v>
      </c>
      <c r="V48" s="17">
        <f t="shared" si="15"/>
        <v>0</v>
      </c>
      <c r="W48" s="17">
        <f t="shared" si="16"/>
        <v>0</v>
      </c>
      <c r="X48" s="17">
        <v>0</v>
      </c>
      <c r="Y48" s="17">
        <f t="shared" si="17"/>
        <v>0</v>
      </c>
      <c r="Z48" s="18">
        <f t="shared" si="18"/>
        <v>0</v>
      </c>
      <c r="AA48" s="17">
        <f t="shared" si="19"/>
        <v>0</v>
      </c>
      <c r="AB48" s="17">
        <f t="shared" si="11"/>
        <v>0</v>
      </c>
      <c r="AC48" s="17">
        <f t="shared" si="12"/>
        <v>0</v>
      </c>
      <c r="AD48" s="18">
        <f>Z48*(1-マージン!$N48)</f>
        <v>0</v>
      </c>
      <c r="AE48" s="17">
        <f>AA48*(1-マージン!$N48)</f>
        <v>0</v>
      </c>
      <c r="AF48" s="17">
        <f>AB48*(1-マージン!$N48)</f>
        <v>0</v>
      </c>
      <c r="AG48" s="17">
        <f t="shared" si="13"/>
        <v>0</v>
      </c>
      <c r="AH48" s="122">
        <f>(N48+X48)*係数!H48/1000000</f>
        <v>0</v>
      </c>
      <c r="AI48" s="121">
        <f>(N48+X48)*係数!I48/1000000</f>
        <v>0</v>
      </c>
    </row>
    <row r="49" spans="1:35">
      <c r="A49" s="3"/>
      <c r="B49" s="37">
        <v>291</v>
      </c>
      <c r="C49" s="54" t="s">
        <v>732</v>
      </c>
      <c r="D49" s="52">
        <f>SUMIF(入力開催!$L$27:$L$97,$B49,入力開催!$G$27:$G$97)</f>
        <v>0</v>
      </c>
      <c r="E49" s="18">
        <f>SUMIF(入力開催!$L$27:$L$97,$B49,入力開催!$J$27:$J$97)</f>
        <v>0</v>
      </c>
      <c r="F49" s="18">
        <f t="shared" si="6"/>
        <v>0</v>
      </c>
      <c r="G49" s="18">
        <v>0</v>
      </c>
      <c r="H49" s="18">
        <v>0</v>
      </c>
      <c r="I49" s="10">
        <f>係数!D49</f>
        <v>0.19447037720968696</v>
      </c>
      <c r="J49" s="163"/>
      <c r="K49" s="18">
        <f t="shared" si="7"/>
        <v>0</v>
      </c>
      <c r="L49" s="10">
        <f>マージン!M49</f>
        <v>0.99804687742255671</v>
      </c>
      <c r="M49" s="17">
        <f t="shared" si="8"/>
        <v>0</v>
      </c>
      <c r="N49" s="52">
        <v>0</v>
      </c>
      <c r="O49" s="17">
        <f t="shared" si="9"/>
        <v>0</v>
      </c>
      <c r="P49" s="17">
        <f t="shared" si="14"/>
        <v>0</v>
      </c>
      <c r="Q49" s="10">
        <f>係数!E49+係数!F49</f>
        <v>0.28382344116182756</v>
      </c>
      <c r="R49" s="17">
        <f t="shared" si="10"/>
        <v>0</v>
      </c>
      <c r="S49" s="4"/>
      <c r="T49" s="3"/>
      <c r="U49" s="10">
        <f>係数!G49</f>
        <v>2.5889257840221236E-5</v>
      </c>
      <c r="V49" s="17">
        <f t="shared" si="15"/>
        <v>0</v>
      </c>
      <c r="W49" s="17">
        <f t="shared" si="16"/>
        <v>0</v>
      </c>
      <c r="X49" s="17">
        <v>0</v>
      </c>
      <c r="Y49" s="17">
        <f t="shared" si="17"/>
        <v>0</v>
      </c>
      <c r="Z49" s="18">
        <f t="shared" si="18"/>
        <v>0</v>
      </c>
      <c r="AA49" s="17">
        <f t="shared" si="19"/>
        <v>0</v>
      </c>
      <c r="AB49" s="17">
        <f t="shared" si="11"/>
        <v>0</v>
      </c>
      <c r="AC49" s="17">
        <f t="shared" si="12"/>
        <v>0</v>
      </c>
      <c r="AD49" s="18">
        <f>Z49*(1-マージン!$N49)</f>
        <v>0</v>
      </c>
      <c r="AE49" s="17">
        <f>AA49*(1-マージン!$N49)</f>
        <v>0</v>
      </c>
      <c r="AF49" s="17">
        <f>AB49*(1-マージン!$N49)</f>
        <v>0</v>
      </c>
      <c r="AG49" s="17">
        <f t="shared" si="13"/>
        <v>0</v>
      </c>
      <c r="AH49" s="122">
        <f>(N49+X49)*係数!H49/1000000</f>
        <v>0</v>
      </c>
      <c r="AI49" s="121">
        <f>(N49+X49)*係数!I49/1000000</f>
        <v>0</v>
      </c>
    </row>
    <row r="50" spans="1:35">
      <c r="A50" s="3"/>
      <c r="B50" s="37">
        <v>301</v>
      </c>
      <c r="C50" s="54" t="s">
        <v>733</v>
      </c>
      <c r="D50" s="52">
        <f>SUMIF(入力開催!$L$27:$L$97,$B50,入力開催!$G$27:$G$97)</f>
        <v>0</v>
      </c>
      <c r="E50" s="18">
        <f>SUMIF(入力開催!$L$27:$L$97,$B50,入力開催!$J$27:$J$97)</f>
        <v>0</v>
      </c>
      <c r="F50" s="18">
        <f t="shared" si="6"/>
        <v>0</v>
      </c>
      <c r="G50" s="18">
        <v>0</v>
      </c>
      <c r="H50" s="18">
        <v>0</v>
      </c>
      <c r="I50" s="10">
        <f>係数!D50</f>
        <v>0.27956452455417657</v>
      </c>
      <c r="J50" s="163"/>
      <c r="K50" s="18">
        <f t="shared" si="7"/>
        <v>0</v>
      </c>
      <c r="L50" s="10">
        <f>マージン!M50</f>
        <v>1.0542282146114508</v>
      </c>
      <c r="M50" s="17">
        <f t="shared" si="8"/>
        <v>0</v>
      </c>
      <c r="N50" s="52">
        <v>0</v>
      </c>
      <c r="O50" s="17">
        <f t="shared" si="9"/>
        <v>0</v>
      </c>
      <c r="P50" s="17">
        <f t="shared" si="14"/>
        <v>0</v>
      </c>
      <c r="Q50" s="10">
        <f>係数!E50+係数!F50</f>
        <v>0.33737146327787881</v>
      </c>
      <c r="R50" s="17">
        <f t="shared" si="10"/>
        <v>0</v>
      </c>
      <c r="S50" s="4"/>
      <c r="T50" s="3"/>
      <c r="U50" s="10">
        <f>係数!G50</f>
        <v>1.2594629368425553E-5</v>
      </c>
      <c r="V50" s="17">
        <f t="shared" si="15"/>
        <v>0</v>
      </c>
      <c r="W50" s="17">
        <f t="shared" si="16"/>
        <v>0</v>
      </c>
      <c r="X50" s="17">
        <v>0</v>
      </c>
      <c r="Y50" s="17">
        <f t="shared" si="17"/>
        <v>0</v>
      </c>
      <c r="Z50" s="18">
        <f t="shared" si="18"/>
        <v>0</v>
      </c>
      <c r="AA50" s="17">
        <f t="shared" si="19"/>
        <v>0</v>
      </c>
      <c r="AB50" s="17">
        <f t="shared" si="11"/>
        <v>0</v>
      </c>
      <c r="AC50" s="17">
        <f t="shared" si="12"/>
        <v>0</v>
      </c>
      <c r="AD50" s="18">
        <f>Z50*(1-マージン!$N50)</f>
        <v>0</v>
      </c>
      <c r="AE50" s="17">
        <f>AA50*(1-マージン!$N50)</f>
        <v>0</v>
      </c>
      <c r="AF50" s="17">
        <f>AB50*(1-マージン!$N50)</f>
        <v>0</v>
      </c>
      <c r="AG50" s="17">
        <f t="shared" si="13"/>
        <v>0</v>
      </c>
      <c r="AH50" s="122">
        <f>(N50+X50)*係数!H50/1000000</f>
        <v>0</v>
      </c>
      <c r="AI50" s="121">
        <f>(N50+X50)*係数!I50/1000000</f>
        <v>0</v>
      </c>
    </row>
    <row r="51" spans="1:35">
      <c r="A51" s="3"/>
      <c r="B51" s="37">
        <v>311</v>
      </c>
      <c r="C51" s="54" t="s">
        <v>734</v>
      </c>
      <c r="D51" s="52">
        <f>SUMIF(入力開催!$L$27:$L$97,$B51,入力開催!$G$27:$G$97)</f>
        <v>0</v>
      </c>
      <c r="E51" s="18">
        <f>SUMIF(入力開催!$L$27:$L$97,$B51,入力開催!$J$27:$J$97)</f>
        <v>0</v>
      </c>
      <c r="F51" s="18">
        <f t="shared" si="6"/>
        <v>0</v>
      </c>
      <c r="G51" s="18">
        <v>0</v>
      </c>
      <c r="H51" s="18">
        <v>0</v>
      </c>
      <c r="I51" s="10">
        <f>係数!D51</f>
        <v>0.18662164935342163</v>
      </c>
      <c r="J51" s="163"/>
      <c r="K51" s="18">
        <f t="shared" si="7"/>
        <v>0</v>
      </c>
      <c r="L51" s="10">
        <f>マージン!M51</f>
        <v>0.993776990181925</v>
      </c>
      <c r="M51" s="17">
        <f t="shared" si="8"/>
        <v>0</v>
      </c>
      <c r="N51" s="52">
        <v>0</v>
      </c>
      <c r="O51" s="17">
        <f t="shared" si="9"/>
        <v>0</v>
      </c>
      <c r="P51" s="17">
        <f t="shared" si="14"/>
        <v>0</v>
      </c>
      <c r="Q51" s="10">
        <f>係数!E51+係数!F51</f>
        <v>0.237295371525235</v>
      </c>
      <c r="R51" s="17">
        <f t="shared" si="10"/>
        <v>0</v>
      </c>
      <c r="S51" s="4"/>
      <c r="T51" s="3"/>
      <c r="U51" s="10">
        <f>係数!G51</f>
        <v>1.8530302798477416E-4</v>
      </c>
      <c r="V51" s="17">
        <f t="shared" si="15"/>
        <v>0</v>
      </c>
      <c r="W51" s="17">
        <f t="shared" si="16"/>
        <v>0</v>
      </c>
      <c r="X51" s="17">
        <v>0</v>
      </c>
      <c r="Y51" s="17">
        <f t="shared" si="17"/>
        <v>0</v>
      </c>
      <c r="Z51" s="18">
        <f t="shared" si="18"/>
        <v>0</v>
      </c>
      <c r="AA51" s="17">
        <f t="shared" si="19"/>
        <v>0</v>
      </c>
      <c r="AB51" s="17">
        <f t="shared" si="11"/>
        <v>0</v>
      </c>
      <c r="AC51" s="17">
        <f t="shared" si="12"/>
        <v>0</v>
      </c>
      <c r="AD51" s="18">
        <f>Z51*(1-マージン!$N51)</f>
        <v>0</v>
      </c>
      <c r="AE51" s="17">
        <f>AA51*(1-マージン!$N51)</f>
        <v>0</v>
      </c>
      <c r="AF51" s="17">
        <f>AB51*(1-マージン!$N51)</f>
        <v>0</v>
      </c>
      <c r="AG51" s="17">
        <f t="shared" si="13"/>
        <v>0</v>
      </c>
      <c r="AH51" s="122">
        <f>(N51+X51)*係数!H51/1000000</f>
        <v>0</v>
      </c>
      <c r="AI51" s="121">
        <f>(N51+X51)*係数!I51/1000000</f>
        <v>0</v>
      </c>
    </row>
    <row r="52" spans="1:35">
      <c r="A52" s="3"/>
      <c r="B52" s="37">
        <v>321</v>
      </c>
      <c r="C52" s="54" t="s">
        <v>735</v>
      </c>
      <c r="D52" s="52">
        <f>SUMIF(入力開催!$L$27:$L$97,$B52,入力開催!$G$27:$G$97)</f>
        <v>0</v>
      </c>
      <c r="E52" s="18">
        <f>SUMIF(入力開催!$L$27:$L$97,$B52,入力開催!$J$27:$J$97)</f>
        <v>0</v>
      </c>
      <c r="F52" s="18">
        <f t="shared" si="6"/>
        <v>0</v>
      </c>
      <c r="G52" s="18">
        <v>0</v>
      </c>
      <c r="H52" s="18">
        <v>0</v>
      </c>
      <c r="I52" s="10">
        <f>係数!D52</f>
        <v>0.10806372814409915</v>
      </c>
      <c r="J52" s="163"/>
      <c r="K52" s="18">
        <f t="shared" si="7"/>
        <v>0</v>
      </c>
      <c r="L52" s="10">
        <f>マージン!M52</f>
        <v>0.87217033210708417</v>
      </c>
      <c r="M52" s="17">
        <f t="shared" si="8"/>
        <v>0</v>
      </c>
      <c r="N52" s="52">
        <v>0</v>
      </c>
      <c r="O52" s="17">
        <f t="shared" si="9"/>
        <v>0</v>
      </c>
      <c r="P52" s="17">
        <f t="shared" si="14"/>
        <v>0</v>
      </c>
      <c r="Q52" s="10">
        <f>係数!E52+係数!F52</f>
        <v>8.119232321544069E-2</v>
      </c>
      <c r="R52" s="17">
        <f t="shared" si="10"/>
        <v>0</v>
      </c>
      <c r="S52" s="4"/>
      <c r="T52" s="3"/>
      <c r="U52" s="10">
        <f>係数!G52</f>
        <v>3.7373204308242689E-6</v>
      </c>
      <c r="V52" s="17">
        <f t="shared" si="15"/>
        <v>0</v>
      </c>
      <c r="W52" s="17">
        <f t="shared" si="16"/>
        <v>0</v>
      </c>
      <c r="X52" s="17">
        <v>0</v>
      </c>
      <c r="Y52" s="17">
        <f t="shared" si="17"/>
        <v>0</v>
      </c>
      <c r="Z52" s="18">
        <f t="shared" si="18"/>
        <v>0</v>
      </c>
      <c r="AA52" s="17">
        <f t="shared" si="19"/>
        <v>0</v>
      </c>
      <c r="AB52" s="17">
        <f t="shared" si="11"/>
        <v>0</v>
      </c>
      <c r="AC52" s="17">
        <f t="shared" si="12"/>
        <v>0</v>
      </c>
      <c r="AD52" s="18">
        <f>Z52*(1-マージン!$N52)</f>
        <v>0</v>
      </c>
      <c r="AE52" s="17">
        <f>AA52*(1-マージン!$N52)</f>
        <v>0</v>
      </c>
      <c r="AF52" s="17">
        <f>AB52*(1-マージン!$N52)</f>
        <v>0</v>
      </c>
      <c r="AG52" s="17">
        <f t="shared" si="13"/>
        <v>0</v>
      </c>
      <c r="AH52" s="122">
        <f>(N52+X52)*係数!H52/1000000</f>
        <v>0</v>
      </c>
      <c r="AI52" s="121">
        <f>(N52+X52)*係数!I52/1000000</f>
        <v>0</v>
      </c>
    </row>
    <row r="53" spans="1:35">
      <c r="A53" s="3"/>
      <c r="B53" s="37">
        <v>329</v>
      </c>
      <c r="C53" s="54" t="s">
        <v>736</v>
      </c>
      <c r="D53" s="52">
        <f>SUMIF(入力開催!$L$27:$L$97,$B53,入力開催!$G$27:$G$97)</f>
        <v>0</v>
      </c>
      <c r="E53" s="18">
        <f>SUMIF(入力開催!$L$27:$L$97,$B53,入力開催!$J$27:$J$97)</f>
        <v>0</v>
      </c>
      <c r="F53" s="18">
        <f t="shared" si="6"/>
        <v>0</v>
      </c>
      <c r="G53" s="18">
        <v>0</v>
      </c>
      <c r="H53" s="18">
        <v>0</v>
      </c>
      <c r="I53" s="10">
        <f>係数!D53</f>
        <v>6.1168281989615769E-2</v>
      </c>
      <c r="J53" s="163"/>
      <c r="K53" s="18">
        <f t="shared" si="7"/>
        <v>0</v>
      </c>
      <c r="L53" s="10">
        <f>マージン!M53</f>
        <v>0.9839279747950298</v>
      </c>
      <c r="M53" s="17">
        <f t="shared" si="8"/>
        <v>0</v>
      </c>
      <c r="N53" s="52">
        <v>0</v>
      </c>
      <c r="O53" s="17">
        <f t="shared" si="9"/>
        <v>0</v>
      </c>
      <c r="P53" s="17">
        <f t="shared" si="14"/>
        <v>0</v>
      </c>
      <c r="Q53" s="10">
        <f>係数!E53+係数!F53</f>
        <v>0.29877619717705572</v>
      </c>
      <c r="R53" s="17">
        <f t="shared" si="10"/>
        <v>0</v>
      </c>
      <c r="S53" s="4"/>
      <c r="T53" s="3"/>
      <c r="U53" s="10">
        <f>係数!G53</f>
        <v>3.9027823014632879E-4</v>
      </c>
      <c r="V53" s="17">
        <f t="shared" si="15"/>
        <v>0</v>
      </c>
      <c r="W53" s="17">
        <f t="shared" si="16"/>
        <v>0</v>
      </c>
      <c r="X53" s="17">
        <v>0</v>
      </c>
      <c r="Y53" s="17">
        <f t="shared" si="17"/>
        <v>0</v>
      </c>
      <c r="Z53" s="18">
        <f t="shared" si="18"/>
        <v>0</v>
      </c>
      <c r="AA53" s="17">
        <f t="shared" si="19"/>
        <v>0</v>
      </c>
      <c r="AB53" s="17">
        <f t="shared" si="11"/>
        <v>0</v>
      </c>
      <c r="AC53" s="17">
        <f t="shared" si="12"/>
        <v>0</v>
      </c>
      <c r="AD53" s="18">
        <f>Z53*(1-マージン!$N53)</f>
        <v>0</v>
      </c>
      <c r="AE53" s="17">
        <f>AA53*(1-マージン!$N53)</f>
        <v>0</v>
      </c>
      <c r="AF53" s="17">
        <f>AB53*(1-マージン!$N53)</f>
        <v>0</v>
      </c>
      <c r="AG53" s="17">
        <f t="shared" si="13"/>
        <v>0</v>
      </c>
      <c r="AH53" s="122">
        <f>(N53+X53)*係数!H53/1000000</f>
        <v>0</v>
      </c>
      <c r="AI53" s="121">
        <f>(N53+X53)*係数!I53/1000000</f>
        <v>0</v>
      </c>
    </row>
    <row r="54" spans="1:35">
      <c r="A54" s="3"/>
      <c r="B54" s="37">
        <v>331</v>
      </c>
      <c r="C54" s="54" t="s">
        <v>737</v>
      </c>
      <c r="D54" s="52">
        <f>SUMIF(入力開催!$L$27:$L$97,$B54,入力開催!$G$27:$G$97)</f>
        <v>0</v>
      </c>
      <c r="E54" s="18">
        <f>SUMIF(入力開催!$L$27:$L$97,$B54,入力開催!$J$27:$J$97)</f>
        <v>0</v>
      </c>
      <c r="F54" s="18">
        <f t="shared" si="6"/>
        <v>0</v>
      </c>
      <c r="G54" s="18">
        <v>0</v>
      </c>
      <c r="H54" s="18">
        <v>0</v>
      </c>
      <c r="I54" s="10">
        <f>係数!D54</f>
        <v>0.15690913891417524</v>
      </c>
      <c r="J54" s="163"/>
      <c r="K54" s="18">
        <f t="shared" si="7"/>
        <v>0</v>
      </c>
      <c r="L54" s="10">
        <f>マージン!M54</f>
        <v>0.96944649885451473</v>
      </c>
      <c r="M54" s="17">
        <f t="shared" si="8"/>
        <v>0</v>
      </c>
      <c r="N54" s="52">
        <v>0</v>
      </c>
      <c r="O54" s="17">
        <f t="shared" si="9"/>
        <v>0</v>
      </c>
      <c r="P54" s="17">
        <f t="shared" si="14"/>
        <v>0</v>
      </c>
      <c r="Q54" s="10">
        <f>係数!E54+係数!F54</f>
        <v>0.17336406714455868</v>
      </c>
      <c r="R54" s="17">
        <f t="shared" si="10"/>
        <v>0</v>
      </c>
      <c r="S54" s="4"/>
      <c r="T54" s="3"/>
      <c r="U54" s="10">
        <f>係数!G54</f>
        <v>2.0819647620617176E-5</v>
      </c>
      <c r="V54" s="17">
        <f t="shared" si="15"/>
        <v>0</v>
      </c>
      <c r="W54" s="17">
        <f t="shared" si="16"/>
        <v>0</v>
      </c>
      <c r="X54" s="17">
        <v>0</v>
      </c>
      <c r="Y54" s="17">
        <f t="shared" si="17"/>
        <v>0</v>
      </c>
      <c r="Z54" s="18">
        <f t="shared" si="18"/>
        <v>0</v>
      </c>
      <c r="AA54" s="17">
        <f t="shared" si="19"/>
        <v>0</v>
      </c>
      <c r="AB54" s="17">
        <f t="shared" si="11"/>
        <v>0</v>
      </c>
      <c r="AC54" s="17">
        <f t="shared" si="12"/>
        <v>0</v>
      </c>
      <c r="AD54" s="18">
        <f>Z54*(1-マージン!$N54)</f>
        <v>0</v>
      </c>
      <c r="AE54" s="17">
        <f>AA54*(1-マージン!$N54)</f>
        <v>0</v>
      </c>
      <c r="AF54" s="17">
        <f>AB54*(1-マージン!$N54)</f>
        <v>0</v>
      </c>
      <c r="AG54" s="17">
        <f t="shared" si="13"/>
        <v>0</v>
      </c>
      <c r="AH54" s="122">
        <f>(N54+X54)*係数!H54/1000000</f>
        <v>0</v>
      </c>
      <c r="AI54" s="121">
        <f>(N54+X54)*係数!I54/1000000</f>
        <v>0</v>
      </c>
    </row>
    <row r="55" spans="1:35">
      <c r="A55" s="3"/>
      <c r="B55" s="37">
        <v>332</v>
      </c>
      <c r="C55" s="54" t="s">
        <v>738</v>
      </c>
      <c r="D55" s="52">
        <f>SUMIF(入力開催!$L$27:$L$97,$B55,入力開催!$G$27:$G$97)</f>
        <v>0</v>
      </c>
      <c r="E55" s="18">
        <f>SUMIF(入力開催!$L$27:$L$97,$B55,入力開催!$J$27:$J$97)</f>
        <v>0</v>
      </c>
      <c r="F55" s="18">
        <f t="shared" si="6"/>
        <v>0</v>
      </c>
      <c r="G55" s="18">
        <v>0</v>
      </c>
      <c r="H55" s="18">
        <v>0</v>
      </c>
      <c r="I55" s="10">
        <f>係数!D55</f>
        <v>5.4339697316388436E-2</v>
      </c>
      <c r="J55" s="163"/>
      <c r="K55" s="18">
        <f t="shared" si="7"/>
        <v>0</v>
      </c>
      <c r="L55" s="10">
        <f>マージン!M55</f>
        <v>0.93933155585241601</v>
      </c>
      <c r="M55" s="17">
        <f t="shared" si="8"/>
        <v>0</v>
      </c>
      <c r="N55" s="52">
        <v>0</v>
      </c>
      <c r="O55" s="17">
        <f t="shared" si="9"/>
        <v>0</v>
      </c>
      <c r="P55" s="17">
        <f t="shared" si="14"/>
        <v>0</v>
      </c>
      <c r="Q55" s="10">
        <f>係数!E55+係数!F55</f>
        <v>0.2403125341043828</v>
      </c>
      <c r="R55" s="17">
        <f t="shared" si="10"/>
        <v>0</v>
      </c>
      <c r="S55" s="4"/>
      <c r="T55" s="3"/>
      <c r="U55" s="10">
        <f>係数!G55</f>
        <v>4.6473165015965328E-3</v>
      </c>
      <c r="V55" s="17">
        <f t="shared" si="15"/>
        <v>0</v>
      </c>
      <c r="W55" s="17">
        <f t="shared" si="16"/>
        <v>0</v>
      </c>
      <c r="X55" s="17">
        <v>0</v>
      </c>
      <c r="Y55" s="17">
        <f t="shared" si="17"/>
        <v>0</v>
      </c>
      <c r="Z55" s="18">
        <f t="shared" si="18"/>
        <v>0</v>
      </c>
      <c r="AA55" s="17">
        <f t="shared" si="19"/>
        <v>0</v>
      </c>
      <c r="AB55" s="17">
        <f t="shared" si="11"/>
        <v>0</v>
      </c>
      <c r="AC55" s="17">
        <f t="shared" si="12"/>
        <v>0</v>
      </c>
      <c r="AD55" s="18">
        <f>Z55*(1-マージン!$N55)</f>
        <v>0</v>
      </c>
      <c r="AE55" s="17">
        <f>AA55*(1-マージン!$N55)</f>
        <v>0</v>
      </c>
      <c r="AF55" s="17">
        <f>AB55*(1-マージン!$N55)</f>
        <v>0</v>
      </c>
      <c r="AG55" s="17">
        <f t="shared" si="13"/>
        <v>0</v>
      </c>
      <c r="AH55" s="122">
        <f>(N55+X55)*係数!H55/1000000</f>
        <v>0</v>
      </c>
      <c r="AI55" s="121">
        <f>(N55+X55)*係数!I55/1000000</f>
        <v>0</v>
      </c>
    </row>
    <row r="56" spans="1:35">
      <c r="A56" s="3"/>
      <c r="B56" s="37">
        <v>333</v>
      </c>
      <c r="C56" s="54" t="s">
        <v>739</v>
      </c>
      <c r="D56" s="52">
        <f>SUMIF(入力開催!$L$27:$L$97,$B56,入力開催!$G$27:$G$97)</f>
        <v>0</v>
      </c>
      <c r="E56" s="18">
        <f>SUMIF(入力開催!$L$27:$L$97,$B56,入力開催!$J$27:$J$97)</f>
        <v>0</v>
      </c>
      <c r="F56" s="18">
        <f t="shared" si="6"/>
        <v>0</v>
      </c>
      <c r="G56" s="18">
        <v>0</v>
      </c>
      <c r="H56" s="18">
        <v>0</v>
      </c>
      <c r="I56" s="10">
        <f>係数!D56</f>
        <v>8.044684326261653E-2</v>
      </c>
      <c r="J56" s="163"/>
      <c r="K56" s="18">
        <f t="shared" si="7"/>
        <v>0</v>
      </c>
      <c r="L56" s="10">
        <f>マージン!M56</f>
        <v>0.91252521591431612</v>
      </c>
      <c r="M56" s="17">
        <f t="shared" si="8"/>
        <v>0</v>
      </c>
      <c r="N56" s="52">
        <v>0</v>
      </c>
      <c r="O56" s="17">
        <f t="shared" si="9"/>
        <v>0</v>
      </c>
      <c r="P56" s="17">
        <f t="shared" si="14"/>
        <v>0</v>
      </c>
      <c r="Q56" s="10">
        <f>係数!E56+係数!F56</f>
        <v>0.13537601018029927</v>
      </c>
      <c r="R56" s="17">
        <f t="shared" si="10"/>
        <v>0</v>
      </c>
      <c r="S56" s="4"/>
      <c r="T56" s="3"/>
      <c r="U56" s="10">
        <f>係数!G56</f>
        <v>1.2862296405073664E-7</v>
      </c>
      <c r="V56" s="17">
        <f t="shared" si="15"/>
        <v>0</v>
      </c>
      <c r="W56" s="17">
        <f t="shared" si="16"/>
        <v>0</v>
      </c>
      <c r="X56" s="17">
        <v>0</v>
      </c>
      <c r="Y56" s="17">
        <f t="shared" si="17"/>
        <v>0</v>
      </c>
      <c r="Z56" s="18">
        <f t="shared" si="18"/>
        <v>0</v>
      </c>
      <c r="AA56" s="17">
        <f t="shared" si="19"/>
        <v>0</v>
      </c>
      <c r="AB56" s="17">
        <f t="shared" si="11"/>
        <v>0</v>
      </c>
      <c r="AC56" s="17">
        <f t="shared" si="12"/>
        <v>0</v>
      </c>
      <c r="AD56" s="18">
        <f>Z56*(1-マージン!$N56)</f>
        <v>0</v>
      </c>
      <c r="AE56" s="17">
        <f>AA56*(1-マージン!$N56)</f>
        <v>0</v>
      </c>
      <c r="AF56" s="17">
        <f>AB56*(1-マージン!$N56)</f>
        <v>0</v>
      </c>
      <c r="AG56" s="17">
        <f t="shared" si="13"/>
        <v>0</v>
      </c>
      <c r="AH56" s="122">
        <f>(N56+X56)*係数!H56/1000000</f>
        <v>0</v>
      </c>
      <c r="AI56" s="121">
        <f>(N56+X56)*係数!I56/1000000</f>
        <v>0</v>
      </c>
    </row>
    <row r="57" spans="1:35">
      <c r="A57" s="3"/>
      <c r="B57" s="37">
        <v>339</v>
      </c>
      <c r="C57" s="54" t="s">
        <v>740</v>
      </c>
      <c r="D57" s="52">
        <f>SUMIF(入力開催!$L$27:$L$97,$B57,入力開催!$G$27:$G$97)</f>
        <v>0</v>
      </c>
      <c r="E57" s="18">
        <f>SUMIF(入力開催!$L$27:$L$97,$B57,入力開催!$J$27:$J$97)</f>
        <v>0</v>
      </c>
      <c r="F57" s="18">
        <f t="shared" si="6"/>
        <v>0</v>
      </c>
      <c r="G57" s="18">
        <v>0</v>
      </c>
      <c r="H57" s="18">
        <v>0</v>
      </c>
      <c r="I57" s="10">
        <f>係数!D57</f>
        <v>2.5694054236487962E-2</v>
      </c>
      <c r="J57" s="163"/>
      <c r="K57" s="18">
        <f t="shared" si="7"/>
        <v>0</v>
      </c>
      <c r="L57" s="10">
        <f>マージン!M57</f>
        <v>1.0862464709146373</v>
      </c>
      <c r="M57" s="17">
        <f t="shared" si="8"/>
        <v>0</v>
      </c>
      <c r="N57" s="52">
        <v>0</v>
      </c>
      <c r="O57" s="17">
        <f t="shared" si="9"/>
        <v>0</v>
      </c>
      <c r="P57" s="17">
        <f t="shared" si="14"/>
        <v>0</v>
      </c>
      <c r="Q57" s="10">
        <f>係数!E57+係数!F57</f>
        <v>0.24753335594240047</v>
      </c>
      <c r="R57" s="17">
        <f t="shared" si="10"/>
        <v>0</v>
      </c>
      <c r="S57" s="4"/>
      <c r="T57" s="3"/>
      <c r="U57" s="10">
        <f>係数!G57</f>
        <v>1.6586814993437466E-3</v>
      </c>
      <c r="V57" s="17">
        <f t="shared" si="15"/>
        <v>0</v>
      </c>
      <c r="W57" s="17">
        <f t="shared" si="16"/>
        <v>0</v>
      </c>
      <c r="X57" s="17">
        <v>0</v>
      </c>
      <c r="Y57" s="17">
        <f t="shared" si="17"/>
        <v>0</v>
      </c>
      <c r="Z57" s="18">
        <f t="shared" si="18"/>
        <v>0</v>
      </c>
      <c r="AA57" s="17">
        <f t="shared" si="19"/>
        <v>0</v>
      </c>
      <c r="AB57" s="17">
        <f t="shared" si="11"/>
        <v>0</v>
      </c>
      <c r="AC57" s="17">
        <f t="shared" si="12"/>
        <v>0</v>
      </c>
      <c r="AD57" s="18">
        <f>Z57*(1-マージン!$N57)</f>
        <v>0</v>
      </c>
      <c r="AE57" s="17">
        <f>AA57*(1-マージン!$N57)</f>
        <v>0</v>
      </c>
      <c r="AF57" s="17">
        <f>AB57*(1-マージン!$N57)</f>
        <v>0</v>
      </c>
      <c r="AG57" s="17">
        <f t="shared" si="13"/>
        <v>0</v>
      </c>
      <c r="AH57" s="122">
        <f>(N57+X57)*係数!H57/1000000</f>
        <v>0</v>
      </c>
      <c r="AI57" s="121">
        <f>(N57+X57)*係数!I57/1000000</f>
        <v>0</v>
      </c>
    </row>
    <row r="58" spans="1:35">
      <c r="A58" s="3"/>
      <c r="B58" s="37">
        <v>341</v>
      </c>
      <c r="C58" s="54" t="s">
        <v>741</v>
      </c>
      <c r="D58" s="52">
        <f>SUMIF(入力開催!$L$27:$L$97,$B58,入力開催!$G$27:$G$97)</f>
        <v>0</v>
      </c>
      <c r="E58" s="18">
        <f>SUMIF(入力開催!$L$27:$L$97,$B58,入力開催!$J$27:$J$97)</f>
        <v>0</v>
      </c>
      <c r="F58" s="18">
        <f t="shared" si="6"/>
        <v>0</v>
      </c>
      <c r="G58" s="18">
        <v>0</v>
      </c>
      <c r="H58" s="18">
        <v>0</v>
      </c>
      <c r="I58" s="10">
        <f>係数!D58</f>
        <v>5.0816227614314258E-2</v>
      </c>
      <c r="J58" s="163"/>
      <c r="K58" s="18">
        <f t="shared" si="7"/>
        <v>0</v>
      </c>
      <c r="L58" s="10">
        <f>マージン!M58</f>
        <v>0.99759421019612848</v>
      </c>
      <c r="M58" s="17">
        <f t="shared" si="8"/>
        <v>0</v>
      </c>
      <c r="N58" s="52">
        <v>0</v>
      </c>
      <c r="O58" s="17">
        <f t="shared" si="9"/>
        <v>0</v>
      </c>
      <c r="P58" s="17">
        <f t="shared" si="14"/>
        <v>0</v>
      </c>
      <c r="Q58" s="10">
        <f>係数!E58+係数!F58</f>
        <v>0.17268851243932659</v>
      </c>
      <c r="R58" s="17">
        <f t="shared" si="10"/>
        <v>0</v>
      </c>
      <c r="S58" s="4"/>
      <c r="T58" s="3"/>
      <c r="U58" s="10">
        <f>係数!G58</f>
        <v>8.0023812861750067E-3</v>
      </c>
      <c r="V58" s="17">
        <f t="shared" si="15"/>
        <v>0</v>
      </c>
      <c r="W58" s="17">
        <f t="shared" si="16"/>
        <v>0</v>
      </c>
      <c r="X58" s="17">
        <v>0</v>
      </c>
      <c r="Y58" s="17">
        <f t="shared" si="17"/>
        <v>0</v>
      </c>
      <c r="Z58" s="18">
        <f t="shared" si="18"/>
        <v>0</v>
      </c>
      <c r="AA58" s="17">
        <f t="shared" si="19"/>
        <v>0</v>
      </c>
      <c r="AB58" s="17">
        <f t="shared" si="11"/>
        <v>0</v>
      </c>
      <c r="AC58" s="17">
        <f t="shared" si="12"/>
        <v>0</v>
      </c>
      <c r="AD58" s="18">
        <f>Z58*(1-マージン!$N58)</f>
        <v>0</v>
      </c>
      <c r="AE58" s="17">
        <f>AA58*(1-マージン!$N58)</f>
        <v>0</v>
      </c>
      <c r="AF58" s="17">
        <f>AB58*(1-マージン!$N58)</f>
        <v>0</v>
      </c>
      <c r="AG58" s="17">
        <f t="shared" si="13"/>
        <v>0</v>
      </c>
      <c r="AH58" s="122">
        <f>(N58+X58)*係数!H58/1000000</f>
        <v>0</v>
      </c>
      <c r="AI58" s="121">
        <f>(N58+X58)*係数!I58/1000000</f>
        <v>0</v>
      </c>
    </row>
    <row r="59" spans="1:35">
      <c r="A59" s="3"/>
      <c r="B59" s="37">
        <v>342</v>
      </c>
      <c r="C59" s="54" t="s">
        <v>742</v>
      </c>
      <c r="D59" s="52">
        <f>SUMIF(入力開催!$L$27:$L$97,$B59,入力開催!$G$27:$G$97)</f>
        <v>0</v>
      </c>
      <c r="E59" s="18">
        <f>SUMIF(入力開催!$L$27:$L$97,$B59,入力開催!$J$27:$J$97)</f>
        <v>0</v>
      </c>
      <c r="F59" s="18">
        <f t="shared" si="6"/>
        <v>0</v>
      </c>
      <c r="G59" s="18">
        <v>0</v>
      </c>
      <c r="H59" s="18">
        <v>0</v>
      </c>
      <c r="I59" s="10">
        <f>係数!D59</f>
        <v>2.5807602303842714E-2</v>
      </c>
      <c r="J59" s="163"/>
      <c r="K59" s="18">
        <f t="shared" si="7"/>
        <v>0</v>
      </c>
      <c r="L59" s="10">
        <f>マージン!M59</f>
        <v>0.88038727452022891</v>
      </c>
      <c r="M59" s="17">
        <f t="shared" si="8"/>
        <v>0</v>
      </c>
      <c r="N59" s="52">
        <v>0</v>
      </c>
      <c r="O59" s="17">
        <f t="shared" si="9"/>
        <v>0</v>
      </c>
      <c r="P59" s="17">
        <f t="shared" si="14"/>
        <v>0</v>
      </c>
      <c r="Q59" s="10">
        <f>係数!E59+係数!F59</f>
        <v>2.4147561688528857E-2</v>
      </c>
      <c r="R59" s="17">
        <f t="shared" si="10"/>
        <v>0</v>
      </c>
      <c r="S59" s="4"/>
      <c r="T59" s="3"/>
      <c r="U59" s="10">
        <f>係数!G59</f>
        <v>1.6750215096689438E-3</v>
      </c>
      <c r="V59" s="17">
        <f t="shared" si="15"/>
        <v>0</v>
      </c>
      <c r="W59" s="17">
        <f t="shared" si="16"/>
        <v>0</v>
      </c>
      <c r="X59" s="17">
        <v>0</v>
      </c>
      <c r="Y59" s="17">
        <f t="shared" si="17"/>
        <v>0</v>
      </c>
      <c r="Z59" s="18">
        <f t="shared" si="18"/>
        <v>0</v>
      </c>
      <c r="AA59" s="17">
        <f t="shared" si="19"/>
        <v>0</v>
      </c>
      <c r="AB59" s="17">
        <f t="shared" si="11"/>
        <v>0</v>
      </c>
      <c r="AC59" s="17">
        <f t="shared" si="12"/>
        <v>0</v>
      </c>
      <c r="AD59" s="18">
        <f>Z59*(1-マージン!$N59)</f>
        <v>0</v>
      </c>
      <c r="AE59" s="17">
        <f>AA59*(1-マージン!$N59)</f>
        <v>0</v>
      </c>
      <c r="AF59" s="17">
        <f>AB59*(1-マージン!$N59)</f>
        <v>0</v>
      </c>
      <c r="AG59" s="17">
        <f t="shared" si="13"/>
        <v>0</v>
      </c>
      <c r="AH59" s="122">
        <f>(N59+X59)*係数!H59/1000000</f>
        <v>0</v>
      </c>
      <c r="AI59" s="121">
        <f>(N59+X59)*係数!I59/1000000</f>
        <v>0</v>
      </c>
    </row>
    <row r="60" spans="1:35">
      <c r="A60" s="3"/>
      <c r="B60" s="37">
        <v>351</v>
      </c>
      <c r="C60" s="54" t="s">
        <v>743</v>
      </c>
      <c r="D60" s="52">
        <f>SUMIF(入力開催!$L$27:$L$97,$B60,入力開催!$G$27:$G$97)</f>
        <v>0</v>
      </c>
      <c r="E60" s="18">
        <f>SUMIF(入力開催!$L$27:$L$97,$B60,入力開催!$J$27:$J$97)</f>
        <v>0</v>
      </c>
      <c r="F60" s="18">
        <f t="shared" si="6"/>
        <v>0</v>
      </c>
      <c r="G60" s="18">
        <v>0</v>
      </c>
      <c r="H60" s="18">
        <v>0</v>
      </c>
      <c r="I60" s="10">
        <f>係数!D60</f>
        <v>0.18138586818061686</v>
      </c>
      <c r="J60" s="163"/>
      <c r="K60" s="18">
        <f t="shared" si="7"/>
        <v>0</v>
      </c>
      <c r="L60" s="10">
        <f>マージン!M60</f>
        <v>1.0292693984274004</v>
      </c>
      <c r="M60" s="17">
        <f t="shared" si="8"/>
        <v>0</v>
      </c>
      <c r="N60" s="52">
        <v>0</v>
      </c>
      <c r="O60" s="17">
        <f t="shared" si="9"/>
        <v>0</v>
      </c>
      <c r="P60" s="17">
        <f t="shared" si="14"/>
        <v>0</v>
      </c>
      <c r="Q60" s="10">
        <f>係数!E60+係数!F60</f>
        <v>9.9892762354099524E-2</v>
      </c>
      <c r="R60" s="17">
        <f t="shared" si="10"/>
        <v>0</v>
      </c>
      <c r="S60" s="4"/>
      <c r="T60" s="3"/>
      <c r="U60" s="10">
        <f>係数!G60</f>
        <v>1.669588530939619E-2</v>
      </c>
      <c r="V60" s="17">
        <f t="shared" si="15"/>
        <v>0</v>
      </c>
      <c r="W60" s="17">
        <f t="shared" si="16"/>
        <v>0</v>
      </c>
      <c r="X60" s="17">
        <v>0</v>
      </c>
      <c r="Y60" s="17">
        <f t="shared" si="17"/>
        <v>0</v>
      </c>
      <c r="Z60" s="18">
        <f t="shared" si="18"/>
        <v>0</v>
      </c>
      <c r="AA60" s="17">
        <f t="shared" si="19"/>
        <v>0</v>
      </c>
      <c r="AB60" s="17">
        <f t="shared" si="11"/>
        <v>0</v>
      </c>
      <c r="AC60" s="17">
        <f t="shared" si="12"/>
        <v>0</v>
      </c>
      <c r="AD60" s="18">
        <f>Z60*(1-マージン!$N60)</f>
        <v>0</v>
      </c>
      <c r="AE60" s="17">
        <f>AA60*(1-マージン!$N60)</f>
        <v>0</v>
      </c>
      <c r="AF60" s="17">
        <f>AB60*(1-マージン!$N60)</f>
        <v>0</v>
      </c>
      <c r="AG60" s="17">
        <f t="shared" si="13"/>
        <v>0</v>
      </c>
      <c r="AH60" s="122">
        <f>(N60+X60)*係数!H60/1000000</f>
        <v>0</v>
      </c>
      <c r="AI60" s="121">
        <f>(N60+X60)*係数!I60/1000000</f>
        <v>0</v>
      </c>
    </row>
    <row r="61" spans="1:35">
      <c r="A61" s="3"/>
      <c r="B61" s="37">
        <v>352</v>
      </c>
      <c r="C61" s="54" t="s">
        <v>744</v>
      </c>
      <c r="D61" s="52">
        <f>SUMIF(入力開催!$L$27:$L$97,$B61,入力開催!$G$27:$G$97)</f>
        <v>0</v>
      </c>
      <c r="E61" s="18">
        <f>SUMIF(入力開催!$L$27:$L$97,$B61,入力開催!$J$27:$J$97)</f>
        <v>0</v>
      </c>
      <c r="F61" s="18">
        <f t="shared" si="6"/>
        <v>0</v>
      </c>
      <c r="G61" s="18">
        <v>0</v>
      </c>
      <c r="H61" s="18">
        <v>0</v>
      </c>
      <c r="I61" s="10">
        <f>係数!D61</f>
        <v>1.2205764593368973E-2</v>
      </c>
      <c r="J61" s="163"/>
      <c r="K61" s="18">
        <f t="shared" si="7"/>
        <v>0</v>
      </c>
      <c r="L61" s="10">
        <f>マージン!M61</f>
        <v>1.0777770206850861</v>
      </c>
      <c r="M61" s="17">
        <f t="shared" si="8"/>
        <v>0</v>
      </c>
      <c r="N61" s="52">
        <v>0</v>
      </c>
      <c r="O61" s="17">
        <f t="shared" si="9"/>
        <v>0</v>
      </c>
      <c r="P61" s="17">
        <f t="shared" si="14"/>
        <v>0</v>
      </c>
      <c r="Q61" s="10">
        <f>係数!E61+係数!F61</f>
        <v>0.2632869790743177</v>
      </c>
      <c r="R61" s="17">
        <f t="shared" si="10"/>
        <v>0</v>
      </c>
      <c r="S61" s="4"/>
      <c r="T61" s="3"/>
      <c r="U61" s="10">
        <f>係数!G61</f>
        <v>1.1299573452005485E-3</v>
      </c>
      <c r="V61" s="17">
        <f t="shared" si="15"/>
        <v>0</v>
      </c>
      <c r="W61" s="17">
        <f t="shared" si="16"/>
        <v>0</v>
      </c>
      <c r="X61" s="17">
        <v>0</v>
      </c>
      <c r="Y61" s="17">
        <f t="shared" si="17"/>
        <v>0</v>
      </c>
      <c r="Z61" s="18">
        <f t="shared" si="18"/>
        <v>0</v>
      </c>
      <c r="AA61" s="17">
        <f t="shared" si="19"/>
        <v>0</v>
      </c>
      <c r="AB61" s="17">
        <f t="shared" si="11"/>
        <v>0</v>
      </c>
      <c r="AC61" s="17">
        <f t="shared" si="12"/>
        <v>0</v>
      </c>
      <c r="AD61" s="18">
        <f>Z61*(1-マージン!$N61)</f>
        <v>0</v>
      </c>
      <c r="AE61" s="17">
        <f>AA61*(1-マージン!$N61)</f>
        <v>0</v>
      </c>
      <c r="AF61" s="17">
        <f>AB61*(1-マージン!$N61)</f>
        <v>0</v>
      </c>
      <c r="AG61" s="17">
        <f t="shared" si="13"/>
        <v>0</v>
      </c>
      <c r="AH61" s="122">
        <f>(N61+X61)*係数!H61/1000000</f>
        <v>0</v>
      </c>
      <c r="AI61" s="121">
        <f>(N61+X61)*係数!I61/1000000</f>
        <v>0</v>
      </c>
    </row>
    <row r="62" spans="1:35">
      <c r="A62" s="3"/>
      <c r="B62" s="37">
        <v>353</v>
      </c>
      <c r="C62" s="54" t="s">
        <v>745</v>
      </c>
      <c r="D62" s="52">
        <f>SUMIF(入力開催!$L$27:$L$97,$B62,入力開催!$G$27:$G$97)</f>
        <v>0</v>
      </c>
      <c r="E62" s="18">
        <f>SUMIF(入力開催!$L$27:$L$97,$B62,入力開催!$J$27:$J$97)</f>
        <v>0</v>
      </c>
      <c r="F62" s="18">
        <f t="shared" si="6"/>
        <v>0</v>
      </c>
      <c r="G62" s="18">
        <v>0</v>
      </c>
      <c r="H62" s="18">
        <v>0</v>
      </c>
      <c r="I62" s="10">
        <f>係数!D62</f>
        <v>0.35032605907938386</v>
      </c>
      <c r="J62" s="163"/>
      <c r="K62" s="18">
        <f t="shared" si="7"/>
        <v>0</v>
      </c>
      <c r="L62" s="10">
        <f>マージン!M62</f>
        <v>0.97998583993842281</v>
      </c>
      <c r="M62" s="17">
        <f t="shared" si="8"/>
        <v>0</v>
      </c>
      <c r="N62" s="52">
        <v>0</v>
      </c>
      <c r="O62" s="17">
        <f t="shared" si="9"/>
        <v>0</v>
      </c>
      <c r="P62" s="17">
        <f t="shared" si="14"/>
        <v>0</v>
      </c>
      <c r="Q62" s="10">
        <f>係数!E62+係数!F62</f>
        <v>0.20059536011656015</v>
      </c>
      <c r="R62" s="17">
        <f t="shared" si="10"/>
        <v>0</v>
      </c>
      <c r="S62" s="4"/>
      <c r="T62" s="3"/>
      <c r="U62" s="10">
        <f>係数!G62</f>
        <v>3.294509680370278E-5</v>
      </c>
      <c r="V62" s="17">
        <f t="shared" si="15"/>
        <v>0</v>
      </c>
      <c r="W62" s="17">
        <f t="shared" si="16"/>
        <v>0</v>
      </c>
      <c r="X62" s="17">
        <v>0</v>
      </c>
      <c r="Y62" s="17">
        <f t="shared" si="17"/>
        <v>0</v>
      </c>
      <c r="Z62" s="18">
        <f t="shared" si="18"/>
        <v>0</v>
      </c>
      <c r="AA62" s="17">
        <f t="shared" si="19"/>
        <v>0</v>
      </c>
      <c r="AB62" s="17">
        <f t="shared" si="11"/>
        <v>0</v>
      </c>
      <c r="AC62" s="17">
        <f t="shared" si="12"/>
        <v>0</v>
      </c>
      <c r="AD62" s="18">
        <f>Z62*(1-マージン!$N62)</f>
        <v>0</v>
      </c>
      <c r="AE62" s="17">
        <f>AA62*(1-マージン!$N62)</f>
        <v>0</v>
      </c>
      <c r="AF62" s="17">
        <f>AB62*(1-マージン!$N62)</f>
        <v>0</v>
      </c>
      <c r="AG62" s="17">
        <f t="shared" si="13"/>
        <v>0</v>
      </c>
      <c r="AH62" s="122">
        <f>(N62+X62)*係数!H62/1000000</f>
        <v>0</v>
      </c>
      <c r="AI62" s="121">
        <f>(N62+X62)*係数!I62/1000000</f>
        <v>0</v>
      </c>
    </row>
    <row r="63" spans="1:35">
      <c r="A63" s="3"/>
      <c r="B63" s="37">
        <v>354</v>
      </c>
      <c r="C63" s="54" t="s">
        <v>746</v>
      </c>
      <c r="D63" s="52">
        <f>SUMIF(入力開催!$L$27:$L$97,$B63,入力開催!$G$27:$G$97)</f>
        <v>0</v>
      </c>
      <c r="E63" s="18">
        <f>SUMIF(入力開催!$L$27:$L$97,$B63,入力開催!$J$27:$J$97)</f>
        <v>0</v>
      </c>
      <c r="F63" s="18">
        <f t="shared" si="6"/>
        <v>0</v>
      </c>
      <c r="G63" s="18">
        <v>0</v>
      </c>
      <c r="H63" s="18">
        <v>0</v>
      </c>
      <c r="I63" s="10">
        <f>係数!D63</f>
        <v>7.3916866288037397E-4</v>
      </c>
      <c r="J63" s="163"/>
      <c r="K63" s="18">
        <f t="shared" si="7"/>
        <v>0</v>
      </c>
      <c r="L63" s="10">
        <f>マージン!M63</f>
        <v>1.0391045095811722</v>
      </c>
      <c r="M63" s="17">
        <f t="shared" si="8"/>
        <v>0</v>
      </c>
      <c r="N63" s="52">
        <v>0</v>
      </c>
      <c r="O63" s="17">
        <f t="shared" si="9"/>
        <v>0</v>
      </c>
      <c r="P63" s="17">
        <f t="shared" si="14"/>
        <v>0</v>
      </c>
      <c r="Q63" s="10">
        <f>係数!E63+係数!F63</f>
        <v>0.4360552531803713</v>
      </c>
      <c r="R63" s="17">
        <f t="shared" si="10"/>
        <v>0</v>
      </c>
      <c r="S63" s="4"/>
      <c r="T63" s="3"/>
      <c r="U63" s="10">
        <f>係数!G63</f>
        <v>4.1310771233681304E-5</v>
      </c>
      <c r="V63" s="17">
        <f t="shared" si="15"/>
        <v>0</v>
      </c>
      <c r="W63" s="17">
        <f t="shared" si="16"/>
        <v>0</v>
      </c>
      <c r="X63" s="17">
        <v>0</v>
      </c>
      <c r="Y63" s="17">
        <f t="shared" si="17"/>
        <v>0</v>
      </c>
      <c r="Z63" s="18">
        <f t="shared" si="18"/>
        <v>0</v>
      </c>
      <c r="AA63" s="17">
        <f t="shared" si="19"/>
        <v>0</v>
      </c>
      <c r="AB63" s="17">
        <f t="shared" si="11"/>
        <v>0</v>
      </c>
      <c r="AC63" s="17">
        <f t="shared" si="12"/>
        <v>0</v>
      </c>
      <c r="AD63" s="18">
        <f>Z63*(1-マージン!$N63)</f>
        <v>0</v>
      </c>
      <c r="AE63" s="17">
        <f>AA63*(1-マージン!$N63)</f>
        <v>0</v>
      </c>
      <c r="AF63" s="17">
        <f>AB63*(1-マージン!$N63)</f>
        <v>0</v>
      </c>
      <c r="AG63" s="17">
        <f t="shared" si="13"/>
        <v>0</v>
      </c>
      <c r="AH63" s="122">
        <f>(N63+X63)*係数!H63/1000000</f>
        <v>0</v>
      </c>
      <c r="AI63" s="121">
        <f>(N63+X63)*係数!I63/1000000</f>
        <v>0</v>
      </c>
    </row>
    <row r="64" spans="1:35">
      <c r="A64" s="3"/>
      <c r="B64" s="37">
        <v>359</v>
      </c>
      <c r="C64" s="54" t="s">
        <v>747</v>
      </c>
      <c r="D64" s="52">
        <f>SUMIF(入力開催!$L$27:$L$97,$B64,入力開催!$G$27:$G$97)</f>
        <v>0</v>
      </c>
      <c r="E64" s="18">
        <f>SUMIF(入力開催!$L$27:$L$97,$B64,入力開催!$J$27:$J$97)</f>
        <v>0</v>
      </c>
      <c r="F64" s="18">
        <f t="shared" si="6"/>
        <v>0</v>
      </c>
      <c r="G64" s="18">
        <v>0</v>
      </c>
      <c r="H64" s="18">
        <v>0</v>
      </c>
      <c r="I64" s="10">
        <f>係数!D64</f>
        <v>0.11789056275927778</v>
      </c>
      <c r="J64" s="163"/>
      <c r="K64" s="18">
        <f t="shared" si="7"/>
        <v>0</v>
      </c>
      <c r="L64" s="10">
        <f>マージン!M64</f>
        <v>0.97828680195451068</v>
      </c>
      <c r="M64" s="17">
        <f t="shared" si="8"/>
        <v>0</v>
      </c>
      <c r="N64" s="52">
        <v>0</v>
      </c>
      <c r="O64" s="17">
        <f t="shared" si="9"/>
        <v>0</v>
      </c>
      <c r="P64" s="17">
        <f t="shared" si="14"/>
        <v>0</v>
      </c>
      <c r="Q64" s="10">
        <f>係数!E64+係数!F64</f>
        <v>0.28865369360546178</v>
      </c>
      <c r="R64" s="17">
        <f t="shared" si="10"/>
        <v>0</v>
      </c>
      <c r="S64" s="4"/>
      <c r="T64" s="3"/>
      <c r="U64" s="10">
        <f>係数!G64</f>
        <v>6.8290330358696091E-4</v>
      </c>
      <c r="V64" s="17">
        <f t="shared" si="15"/>
        <v>0</v>
      </c>
      <c r="W64" s="17">
        <f t="shared" si="16"/>
        <v>0</v>
      </c>
      <c r="X64" s="17">
        <v>0</v>
      </c>
      <c r="Y64" s="17">
        <f t="shared" si="17"/>
        <v>0</v>
      </c>
      <c r="Z64" s="18">
        <f t="shared" si="18"/>
        <v>0</v>
      </c>
      <c r="AA64" s="17">
        <f t="shared" si="19"/>
        <v>0</v>
      </c>
      <c r="AB64" s="17">
        <f t="shared" si="11"/>
        <v>0</v>
      </c>
      <c r="AC64" s="17">
        <f t="shared" si="12"/>
        <v>0</v>
      </c>
      <c r="AD64" s="18">
        <f>Z64*(1-マージン!$N64)</f>
        <v>0</v>
      </c>
      <c r="AE64" s="17">
        <f>AA64*(1-マージン!$N64)</f>
        <v>0</v>
      </c>
      <c r="AF64" s="17">
        <f>AB64*(1-マージン!$N64)</f>
        <v>0</v>
      </c>
      <c r="AG64" s="17">
        <f t="shared" si="13"/>
        <v>0</v>
      </c>
      <c r="AH64" s="122">
        <f>(N64+X64)*係数!H64/1000000</f>
        <v>0</v>
      </c>
      <c r="AI64" s="121">
        <f>(N64+X64)*係数!I64/1000000</f>
        <v>0</v>
      </c>
    </row>
    <row r="65" spans="1:35">
      <c r="A65" s="3"/>
      <c r="B65" s="37">
        <v>391</v>
      </c>
      <c r="C65" s="54" t="s">
        <v>748</v>
      </c>
      <c r="D65" s="52">
        <f>SUMIF(入力開催!$L$27:$L$97,$B65,入力開催!$G$27:$G$97)</f>
        <v>0</v>
      </c>
      <c r="E65" s="18">
        <f>SUMIF(入力開催!$L$27:$L$97,$B65,入力開催!$J$27:$J$97)</f>
        <v>0</v>
      </c>
      <c r="F65" s="18">
        <f t="shared" si="6"/>
        <v>0</v>
      </c>
      <c r="G65" s="18">
        <v>0</v>
      </c>
      <c r="H65" s="18">
        <v>0</v>
      </c>
      <c r="I65" s="10">
        <f>係数!D65</f>
        <v>0.10668188263078404</v>
      </c>
      <c r="J65" s="163"/>
      <c r="K65" s="18">
        <f t="shared" si="7"/>
        <v>0</v>
      </c>
      <c r="L65" s="10">
        <f>マージン!M65</f>
        <v>1.0014938599114716</v>
      </c>
      <c r="M65" s="17">
        <f t="shared" si="8"/>
        <v>0</v>
      </c>
      <c r="N65" s="52">
        <v>0</v>
      </c>
      <c r="O65" s="17">
        <f t="shared" si="9"/>
        <v>0</v>
      </c>
      <c r="P65" s="17">
        <f t="shared" si="14"/>
        <v>0</v>
      </c>
      <c r="Q65" s="10">
        <f>係数!E65+係数!F65</f>
        <v>0.26182916961188041</v>
      </c>
      <c r="R65" s="17">
        <f t="shared" si="10"/>
        <v>0</v>
      </c>
      <c r="S65" s="4"/>
      <c r="T65" s="3"/>
      <c r="U65" s="10">
        <f>係数!G65</f>
        <v>4.4821886246076744E-3</v>
      </c>
      <c r="V65" s="17">
        <f t="shared" si="15"/>
        <v>0</v>
      </c>
      <c r="W65" s="17">
        <f t="shared" si="16"/>
        <v>0</v>
      </c>
      <c r="X65" s="17">
        <v>0</v>
      </c>
      <c r="Y65" s="17">
        <f t="shared" si="17"/>
        <v>0</v>
      </c>
      <c r="Z65" s="18">
        <f t="shared" si="18"/>
        <v>0</v>
      </c>
      <c r="AA65" s="17">
        <f t="shared" si="19"/>
        <v>0</v>
      </c>
      <c r="AB65" s="17">
        <f t="shared" si="11"/>
        <v>0</v>
      </c>
      <c r="AC65" s="17">
        <f t="shared" si="12"/>
        <v>0</v>
      </c>
      <c r="AD65" s="18">
        <f>Z65*(1-マージン!$N65)</f>
        <v>0</v>
      </c>
      <c r="AE65" s="17">
        <f>AA65*(1-マージン!$N65)</f>
        <v>0</v>
      </c>
      <c r="AF65" s="17">
        <f>AB65*(1-マージン!$N65)</f>
        <v>0</v>
      </c>
      <c r="AG65" s="17">
        <f t="shared" si="13"/>
        <v>0</v>
      </c>
      <c r="AH65" s="122">
        <f>(N65+X65)*係数!H65/1000000</f>
        <v>0</v>
      </c>
      <c r="AI65" s="121">
        <f>(N65+X65)*係数!I65/1000000</f>
        <v>0</v>
      </c>
    </row>
    <row r="66" spans="1:35">
      <c r="A66" s="3"/>
      <c r="B66" s="37">
        <v>392</v>
      </c>
      <c r="C66" s="54" t="s">
        <v>749</v>
      </c>
      <c r="D66" s="52">
        <f>SUMIF(入力開催!$L$27:$L$97,$B66,入力開催!$G$27:$G$97)</f>
        <v>0</v>
      </c>
      <c r="E66" s="18">
        <f>SUMIF(入力開催!$L$27:$L$97,$B66,入力開催!$J$27:$J$97)</f>
        <v>0</v>
      </c>
      <c r="F66" s="18">
        <f t="shared" si="6"/>
        <v>0</v>
      </c>
      <c r="G66" s="18">
        <v>0</v>
      </c>
      <c r="H66" s="18">
        <v>0</v>
      </c>
      <c r="I66" s="10">
        <f>係数!D66</f>
        <v>0.7440348788739255</v>
      </c>
      <c r="J66" s="163"/>
      <c r="K66" s="18">
        <f t="shared" si="7"/>
        <v>0</v>
      </c>
      <c r="L66" s="10">
        <f>マージン!M66</f>
        <v>1.0447962776028905</v>
      </c>
      <c r="M66" s="17">
        <f t="shared" si="8"/>
        <v>0</v>
      </c>
      <c r="N66" s="52">
        <v>0</v>
      </c>
      <c r="O66" s="17">
        <f t="shared" si="9"/>
        <v>0</v>
      </c>
      <c r="P66" s="17">
        <f t="shared" si="14"/>
        <v>0</v>
      </c>
      <c r="Q66" s="10">
        <f>係数!E66+係数!F66</f>
        <v>0.22337078017670559</v>
      </c>
      <c r="R66" s="17">
        <f t="shared" si="10"/>
        <v>0</v>
      </c>
      <c r="S66" s="4"/>
      <c r="T66" s="3"/>
      <c r="U66" s="10">
        <f>係数!G66</f>
        <v>3.6033625500998784E-4</v>
      </c>
      <c r="V66" s="17">
        <f t="shared" si="15"/>
        <v>0</v>
      </c>
      <c r="W66" s="17">
        <f t="shared" si="16"/>
        <v>0</v>
      </c>
      <c r="X66" s="17">
        <v>0</v>
      </c>
      <c r="Y66" s="17">
        <f t="shared" si="17"/>
        <v>0</v>
      </c>
      <c r="Z66" s="18">
        <f t="shared" si="18"/>
        <v>0</v>
      </c>
      <c r="AA66" s="17">
        <f t="shared" si="19"/>
        <v>0</v>
      </c>
      <c r="AB66" s="17">
        <f t="shared" si="11"/>
        <v>0</v>
      </c>
      <c r="AC66" s="17">
        <f t="shared" si="12"/>
        <v>0</v>
      </c>
      <c r="AD66" s="18">
        <f>Z66*(1-マージン!$N66)</f>
        <v>0</v>
      </c>
      <c r="AE66" s="17">
        <f>AA66*(1-マージン!$N66)</f>
        <v>0</v>
      </c>
      <c r="AF66" s="17">
        <f>AB66*(1-マージン!$N66)</f>
        <v>0</v>
      </c>
      <c r="AG66" s="17">
        <f t="shared" si="13"/>
        <v>0</v>
      </c>
      <c r="AH66" s="122">
        <f>(N66+X66)*係数!H66/1000000</f>
        <v>0</v>
      </c>
      <c r="AI66" s="121">
        <f>(N66+X66)*係数!I66/1000000</f>
        <v>0</v>
      </c>
    </row>
    <row r="67" spans="1:35">
      <c r="A67" s="3"/>
      <c r="B67" s="37">
        <v>411</v>
      </c>
      <c r="C67" s="54" t="s">
        <v>750</v>
      </c>
      <c r="D67" s="52">
        <f>SUMIF(入力開催!$L$27:$L$97,$B67,入力開催!$G$27:$G$97)</f>
        <v>0</v>
      </c>
      <c r="E67" s="18">
        <f>SUMIF(入力開催!$L$27:$L$97,$B67,入力開催!$J$27:$J$97)</f>
        <v>0</v>
      </c>
      <c r="F67" s="18">
        <f t="shared" si="6"/>
        <v>0</v>
      </c>
      <c r="G67" s="18">
        <v>0</v>
      </c>
      <c r="H67" s="18">
        <v>0</v>
      </c>
      <c r="I67" s="10">
        <f>係数!D67</f>
        <v>1</v>
      </c>
      <c r="J67" s="163"/>
      <c r="K67" s="18">
        <f t="shared" si="7"/>
        <v>0</v>
      </c>
      <c r="L67" s="10">
        <f>マージン!M67</f>
        <v>1.0911773272265726</v>
      </c>
      <c r="M67" s="17">
        <f t="shared" si="8"/>
        <v>0</v>
      </c>
      <c r="N67" s="52">
        <v>0</v>
      </c>
      <c r="O67" s="17">
        <f t="shared" si="9"/>
        <v>0</v>
      </c>
      <c r="P67" s="17">
        <f t="shared" si="14"/>
        <v>0</v>
      </c>
      <c r="Q67" s="10">
        <f>係数!E67+係数!F67</f>
        <v>0.35937964912441589</v>
      </c>
      <c r="R67" s="17">
        <f t="shared" si="10"/>
        <v>0</v>
      </c>
      <c r="S67" s="4"/>
      <c r="T67" s="3"/>
      <c r="U67" s="10">
        <f>係数!G67</f>
        <v>0</v>
      </c>
      <c r="V67" s="17">
        <f t="shared" si="15"/>
        <v>0</v>
      </c>
      <c r="W67" s="17">
        <f t="shared" si="16"/>
        <v>0</v>
      </c>
      <c r="X67" s="17">
        <v>0</v>
      </c>
      <c r="Y67" s="17">
        <f t="shared" si="17"/>
        <v>0</v>
      </c>
      <c r="Z67" s="18">
        <f t="shared" si="18"/>
        <v>0</v>
      </c>
      <c r="AA67" s="17">
        <f t="shared" si="19"/>
        <v>0</v>
      </c>
      <c r="AB67" s="17">
        <f t="shared" si="11"/>
        <v>0</v>
      </c>
      <c r="AC67" s="17">
        <f t="shared" si="12"/>
        <v>0</v>
      </c>
      <c r="AD67" s="18">
        <f>Z67*(1-マージン!$N67)</f>
        <v>0</v>
      </c>
      <c r="AE67" s="17">
        <f>AA67*(1-マージン!$N67)</f>
        <v>0</v>
      </c>
      <c r="AF67" s="17">
        <f>AB67*(1-マージン!$N67)</f>
        <v>0</v>
      </c>
      <c r="AG67" s="17">
        <f t="shared" si="13"/>
        <v>0</v>
      </c>
      <c r="AH67" s="122">
        <f>(N67+X67)*係数!H67/1000000</f>
        <v>0</v>
      </c>
      <c r="AI67" s="121">
        <f>(N67+X67)*係数!I67/1000000</f>
        <v>0</v>
      </c>
    </row>
    <row r="68" spans="1:35">
      <c r="A68" s="3"/>
      <c r="B68" s="37">
        <v>412</v>
      </c>
      <c r="C68" s="54" t="s">
        <v>751</v>
      </c>
      <c r="D68" s="52">
        <f>SUMIF(入力開催!$L$27:$L$97,$B68,入力開催!$G$27:$G$97)</f>
        <v>0</v>
      </c>
      <c r="E68" s="18">
        <f>SUMIF(入力開催!$L$27:$L$97,$B68,入力開催!$J$27:$J$97)</f>
        <v>0</v>
      </c>
      <c r="F68" s="18">
        <f t="shared" si="6"/>
        <v>0</v>
      </c>
      <c r="G68" s="18">
        <v>0</v>
      </c>
      <c r="H68" s="18">
        <v>0</v>
      </c>
      <c r="I68" s="10">
        <f>係数!D68</f>
        <v>1</v>
      </c>
      <c r="J68" s="163"/>
      <c r="K68" s="18">
        <f t="shared" si="7"/>
        <v>0</v>
      </c>
      <c r="L68" s="10">
        <f>マージン!M68</f>
        <v>1.0891655498490418</v>
      </c>
      <c r="M68" s="17">
        <f t="shared" si="8"/>
        <v>0</v>
      </c>
      <c r="N68" s="52">
        <v>0</v>
      </c>
      <c r="O68" s="17">
        <f t="shared" si="9"/>
        <v>0</v>
      </c>
      <c r="P68" s="17">
        <f t="shared" si="14"/>
        <v>0</v>
      </c>
      <c r="Q68" s="10">
        <f>係数!E68+係数!F68</f>
        <v>0.36317705693758245</v>
      </c>
      <c r="R68" s="17">
        <f t="shared" si="10"/>
        <v>0</v>
      </c>
      <c r="S68" s="4"/>
      <c r="T68" s="3"/>
      <c r="U68" s="10">
        <f>係数!G68</f>
        <v>0</v>
      </c>
      <c r="V68" s="17">
        <f t="shared" si="15"/>
        <v>0</v>
      </c>
      <c r="W68" s="17">
        <f t="shared" si="16"/>
        <v>0</v>
      </c>
      <c r="X68" s="17">
        <v>0</v>
      </c>
      <c r="Y68" s="17">
        <f t="shared" si="17"/>
        <v>0</v>
      </c>
      <c r="Z68" s="18">
        <f t="shared" si="18"/>
        <v>0</v>
      </c>
      <c r="AA68" s="17">
        <f t="shared" si="19"/>
        <v>0</v>
      </c>
      <c r="AB68" s="17">
        <f t="shared" si="11"/>
        <v>0</v>
      </c>
      <c r="AC68" s="17">
        <f t="shared" si="12"/>
        <v>0</v>
      </c>
      <c r="AD68" s="18">
        <f>Z68*(1-マージン!$N68)</f>
        <v>0</v>
      </c>
      <c r="AE68" s="17">
        <f>AA68*(1-マージン!$N68)</f>
        <v>0</v>
      </c>
      <c r="AF68" s="17">
        <f>AB68*(1-マージン!$N68)</f>
        <v>0</v>
      </c>
      <c r="AG68" s="17">
        <f t="shared" si="13"/>
        <v>0</v>
      </c>
      <c r="AH68" s="122">
        <f>(N68+X68)*係数!H68/1000000</f>
        <v>0</v>
      </c>
      <c r="AI68" s="121">
        <f>(N68+X68)*係数!I68/1000000</f>
        <v>0</v>
      </c>
    </row>
    <row r="69" spans="1:35">
      <c r="A69" s="3"/>
      <c r="B69" s="37">
        <v>413</v>
      </c>
      <c r="C69" s="54" t="s">
        <v>752</v>
      </c>
      <c r="D69" s="52">
        <f>SUMIF(入力開催!$L$27:$L$97,$B69,入力開催!$G$27:$G$97)</f>
        <v>0</v>
      </c>
      <c r="E69" s="18">
        <f>SUMIF(入力開催!$L$27:$L$97,$B69,入力開催!$J$27:$J$97)</f>
        <v>0</v>
      </c>
      <c r="F69" s="18">
        <f t="shared" si="6"/>
        <v>0</v>
      </c>
      <c r="G69" s="18">
        <v>0</v>
      </c>
      <c r="H69" s="18">
        <v>0</v>
      </c>
      <c r="I69" s="10">
        <f>係数!D69</f>
        <v>1</v>
      </c>
      <c r="J69" s="163"/>
      <c r="K69" s="18">
        <f t="shared" si="7"/>
        <v>0</v>
      </c>
      <c r="L69" s="10">
        <f>マージン!M69</f>
        <v>1.1036173722247071</v>
      </c>
      <c r="M69" s="17">
        <f t="shared" si="8"/>
        <v>0</v>
      </c>
      <c r="N69" s="52">
        <v>0</v>
      </c>
      <c r="O69" s="17">
        <f t="shared" si="9"/>
        <v>0</v>
      </c>
      <c r="P69" s="17">
        <f t="shared" si="14"/>
        <v>0</v>
      </c>
      <c r="Q69" s="10">
        <f>係数!E69+係数!F69</f>
        <v>0.34469418121508216</v>
      </c>
      <c r="R69" s="17">
        <f t="shared" si="10"/>
        <v>0</v>
      </c>
      <c r="S69" s="4"/>
      <c r="T69" s="3"/>
      <c r="U69" s="10">
        <f>係数!G69</f>
        <v>0</v>
      </c>
      <c r="V69" s="17">
        <f t="shared" si="15"/>
        <v>0</v>
      </c>
      <c r="W69" s="17">
        <f t="shared" si="16"/>
        <v>0</v>
      </c>
      <c r="X69" s="17">
        <v>0</v>
      </c>
      <c r="Y69" s="17">
        <f t="shared" si="17"/>
        <v>0</v>
      </c>
      <c r="Z69" s="18">
        <f t="shared" si="18"/>
        <v>0</v>
      </c>
      <c r="AA69" s="17">
        <f t="shared" si="19"/>
        <v>0</v>
      </c>
      <c r="AB69" s="17">
        <f t="shared" si="11"/>
        <v>0</v>
      </c>
      <c r="AC69" s="17">
        <f t="shared" si="12"/>
        <v>0</v>
      </c>
      <c r="AD69" s="18">
        <f>Z69*(1-マージン!$N69)</f>
        <v>0</v>
      </c>
      <c r="AE69" s="17">
        <f>AA69*(1-マージン!$N69)</f>
        <v>0</v>
      </c>
      <c r="AF69" s="17">
        <f>AB69*(1-マージン!$N69)</f>
        <v>0</v>
      </c>
      <c r="AG69" s="17">
        <f t="shared" si="13"/>
        <v>0</v>
      </c>
      <c r="AH69" s="122">
        <f>(N69+X69)*係数!H69/1000000</f>
        <v>0</v>
      </c>
      <c r="AI69" s="121">
        <f>(N69+X69)*係数!I69/1000000</f>
        <v>0</v>
      </c>
    </row>
    <row r="70" spans="1:35">
      <c r="A70" s="3"/>
      <c r="B70" s="37">
        <v>419</v>
      </c>
      <c r="C70" s="54" t="s">
        <v>753</v>
      </c>
      <c r="D70" s="52">
        <f>SUMIF(入力開催!$L$27:$L$97,$B70,入力開催!$G$27:$G$97)</f>
        <v>0</v>
      </c>
      <c r="E70" s="18">
        <f>SUMIF(入力開催!$L$27:$L$97,$B70,入力開催!$J$27:$J$97)</f>
        <v>0</v>
      </c>
      <c r="F70" s="18">
        <f t="shared" si="6"/>
        <v>0</v>
      </c>
      <c r="G70" s="18">
        <v>0</v>
      </c>
      <c r="H70" s="18">
        <v>0</v>
      </c>
      <c r="I70" s="10">
        <f>係数!D70</f>
        <v>1</v>
      </c>
      <c r="J70" s="163"/>
      <c r="K70" s="18">
        <f t="shared" si="7"/>
        <v>0</v>
      </c>
      <c r="L70" s="10">
        <f>マージン!M70</f>
        <v>1.0940690661295662</v>
      </c>
      <c r="M70" s="17">
        <f t="shared" si="8"/>
        <v>0</v>
      </c>
      <c r="N70" s="52">
        <v>0</v>
      </c>
      <c r="O70" s="17">
        <f t="shared" si="9"/>
        <v>0</v>
      </c>
      <c r="P70" s="17">
        <f t="shared" ref="P70:P101" si="20">O70*L70</f>
        <v>0</v>
      </c>
      <c r="Q70" s="10">
        <f>係数!E70+係数!F70</f>
        <v>0.45193957582936095</v>
      </c>
      <c r="R70" s="17">
        <f t="shared" si="10"/>
        <v>0</v>
      </c>
      <c r="S70" s="4"/>
      <c r="T70" s="3"/>
      <c r="U70" s="10">
        <f>係数!G70</f>
        <v>0</v>
      </c>
      <c r="V70" s="17">
        <f t="shared" ref="V70:V101" si="21">U70*$T$121</f>
        <v>0</v>
      </c>
      <c r="W70" s="17">
        <f t="shared" ref="W70:W101" si="22">V70*I70</f>
        <v>0</v>
      </c>
      <c r="X70" s="17">
        <v>0</v>
      </c>
      <c r="Y70" s="17">
        <f t="shared" ref="Y70:Y101" si="23">X70*L70</f>
        <v>0</v>
      </c>
      <c r="Z70" s="18">
        <f t="shared" ref="Z70:Z101" si="24">K70</f>
        <v>0</v>
      </c>
      <c r="AA70" s="17">
        <f t="shared" ref="AA70:AA101" si="25">P70</f>
        <v>0</v>
      </c>
      <c r="AB70" s="17">
        <f t="shared" si="11"/>
        <v>0</v>
      </c>
      <c r="AC70" s="17">
        <f>SUM(Z70:AB70)</f>
        <v>0</v>
      </c>
      <c r="AD70" s="18">
        <f>Z70*(1-マージン!$N70)</f>
        <v>0</v>
      </c>
      <c r="AE70" s="17">
        <f>AA70*(1-マージン!$N70)</f>
        <v>0</v>
      </c>
      <c r="AF70" s="17">
        <f>AB70*(1-マージン!$N70)</f>
        <v>0</v>
      </c>
      <c r="AG70" s="17">
        <f t="shared" si="13"/>
        <v>0</v>
      </c>
      <c r="AH70" s="122">
        <f>(N70+X70)*係数!H70/1000000</f>
        <v>0</v>
      </c>
      <c r="AI70" s="121">
        <f>(N70+X70)*係数!I70/1000000</f>
        <v>0</v>
      </c>
    </row>
    <row r="71" spans="1:35">
      <c r="A71" s="3"/>
      <c r="B71" s="37">
        <v>461</v>
      </c>
      <c r="C71" s="54" t="s">
        <v>754</v>
      </c>
      <c r="D71" s="52">
        <f>SUMIF(入力開催!$L$27:$L$97,$B71,入力開催!$G$27:$G$97)</f>
        <v>0</v>
      </c>
      <c r="E71" s="18">
        <f>SUMIF(入力開催!$L$27:$L$97,$B71,入力開催!$J$27:$J$97)</f>
        <v>0</v>
      </c>
      <c r="F71" s="18">
        <f t="shared" ref="F71:F112" si="26">D71-E71</f>
        <v>0</v>
      </c>
      <c r="G71" s="18">
        <v>0</v>
      </c>
      <c r="H71" s="18">
        <v>0</v>
      </c>
      <c r="I71" s="10">
        <f>係数!D71</f>
        <v>0.51677763384360897</v>
      </c>
      <c r="J71" s="163"/>
      <c r="K71" s="18">
        <f t="shared" ref="K71:K82" si="27">G71+J71</f>
        <v>0</v>
      </c>
      <c r="L71" s="10">
        <f>マージン!M71</f>
        <v>0.99996785504246921</v>
      </c>
      <c r="M71" s="17">
        <f t="shared" ref="M71:M112" si="28">K71/L71</f>
        <v>0</v>
      </c>
      <c r="N71" s="52">
        <v>0</v>
      </c>
      <c r="O71" s="17">
        <f t="shared" ref="O71:O112" si="29">N71-M71</f>
        <v>0</v>
      </c>
      <c r="P71" s="17">
        <f t="shared" si="20"/>
        <v>0</v>
      </c>
      <c r="Q71" s="10">
        <f>係数!E71+係数!F71</f>
        <v>0.10086007797334691</v>
      </c>
      <c r="R71" s="17">
        <f t="shared" ref="R71:R112" si="30">N71*Q71</f>
        <v>0</v>
      </c>
      <c r="S71" s="4"/>
      <c r="T71" s="3"/>
      <c r="U71" s="10">
        <f>係数!G71</f>
        <v>1.7448931770381291E-2</v>
      </c>
      <c r="V71" s="17">
        <f t="shared" si="21"/>
        <v>0</v>
      </c>
      <c r="W71" s="17">
        <f t="shared" si="22"/>
        <v>0</v>
      </c>
      <c r="X71" s="17">
        <v>0</v>
      </c>
      <c r="Y71" s="17">
        <f t="shared" si="23"/>
        <v>0</v>
      </c>
      <c r="Z71" s="18">
        <f t="shared" si="24"/>
        <v>0</v>
      </c>
      <c r="AA71" s="17">
        <f t="shared" si="25"/>
        <v>0</v>
      </c>
      <c r="AB71" s="17">
        <f t="shared" ref="AB71:AB112" si="31">Y71</f>
        <v>0</v>
      </c>
      <c r="AC71" s="17">
        <f>SUM(Z71:AB71)</f>
        <v>0</v>
      </c>
      <c r="AD71" s="18">
        <f>Z71*(1-マージン!$N71)</f>
        <v>0</v>
      </c>
      <c r="AE71" s="17">
        <f>AA71*(1-マージン!$N71)</f>
        <v>0</v>
      </c>
      <c r="AF71" s="17">
        <f>AB71*(1-マージン!$N71)</f>
        <v>0</v>
      </c>
      <c r="AG71" s="17">
        <f t="shared" ref="AG71:AG112" si="32">SUM(AD71:AF71)</f>
        <v>0</v>
      </c>
      <c r="AH71" s="122">
        <f>(N71+X71)*係数!H71/1000000</f>
        <v>0</v>
      </c>
      <c r="AI71" s="121">
        <f>(N71+X71)*係数!I71/1000000</f>
        <v>0</v>
      </c>
    </row>
    <row r="72" spans="1:35">
      <c r="A72" s="3"/>
      <c r="B72" s="37">
        <v>462</v>
      </c>
      <c r="C72" s="54" t="s">
        <v>755</v>
      </c>
      <c r="D72" s="52">
        <f>SUMIF(入力開催!$L$27:$L$97,$B72,入力開催!$G$27:$G$97)</f>
        <v>0</v>
      </c>
      <c r="E72" s="18">
        <f>SUMIF(入力開催!$L$27:$L$97,$B72,入力開催!$J$27:$J$97)</f>
        <v>0</v>
      </c>
      <c r="F72" s="18">
        <f t="shared" si="26"/>
        <v>0</v>
      </c>
      <c r="G72" s="18">
        <v>0</v>
      </c>
      <c r="H72" s="18">
        <v>0</v>
      </c>
      <c r="I72" s="10">
        <f>係数!D72</f>
        <v>0.99990223766871256</v>
      </c>
      <c r="J72" s="163"/>
      <c r="K72" s="18">
        <f t="shared" si="27"/>
        <v>0</v>
      </c>
      <c r="L72" s="10">
        <f>マージン!M72</f>
        <v>0.62325274900562266</v>
      </c>
      <c r="M72" s="17">
        <f t="shared" si="28"/>
        <v>0</v>
      </c>
      <c r="N72" s="52">
        <v>0</v>
      </c>
      <c r="O72" s="17">
        <f t="shared" si="29"/>
        <v>0</v>
      </c>
      <c r="P72" s="17">
        <f t="shared" si="20"/>
        <v>0</v>
      </c>
      <c r="Q72" s="10">
        <f>係数!E72+係数!F72</f>
        <v>0.12871056610861906</v>
      </c>
      <c r="R72" s="17">
        <f t="shared" si="30"/>
        <v>0</v>
      </c>
      <c r="S72" s="4"/>
      <c r="T72" s="3"/>
      <c r="U72" s="10">
        <f>係数!G72</f>
        <v>6.5740211976849042E-3</v>
      </c>
      <c r="V72" s="17">
        <f t="shared" si="21"/>
        <v>0</v>
      </c>
      <c r="W72" s="17">
        <f t="shared" si="22"/>
        <v>0</v>
      </c>
      <c r="X72" s="17">
        <v>0</v>
      </c>
      <c r="Y72" s="17">
        <f t="shared" si="23"/>
        <v>0</v>
      </c>
      <c r="Z72" s="18">
        <f t="shared" si="24"/>
        <v>0</v>
      </c>
      <c r="AA72" s="17">
        <f t="shared" si="25"/>
        <v>0</v>
      </c>
      <c r="AB72" s="17">
        <f t="shared" si="31"/>
        <v>0</v>
      </c>
      <c r="AC72" s="17">
        <f>SUM(Z72:AB72)</f>
        <v>0</v>
      </c>
      <c r="AD72" s="18">
        <f>Z72*(1-マージン!$N72)</f>
        <v>0</v>
      </c>
      <c r="AE72" s="17">
        <f>AA72*(1-マージン!$N72)</f>
        <v>0</v>
      </c>
      <c r="AF72" s="17">
        <f>AB72*(1-マージン!$N72)</f>
        <v>0</v>
      </c>
      <c r="AG72" s="17">
        <f t="shared" si="32"/>
        <v>0</v>
      </c>
      <c r="AH72" s="122">
        <f>(N72+X72)*係数!H72/1000000</f>
        <v>0</v>
      </c>
      <c r="AI72" s="121">
        <f>(N72+X72)*係数!I72/1000000</f>
        <v>0</v>
      </c>
    </row>
    <row r="73" spans="1:35">
      <c r="A73" s="3"/>
      <c r="B73" s="37">
        <v>471</v>
      </c>
      <c r="C73" s="54" t="s">
        <v>756</v>
      </c>
      <c r="D73" s="52">
        <f>SUMIF(入力開催!$L$27:$L$97,$B73,入力開催!$G$27:$G$97)</f>
        <v>0</v>
      </c>
      <c r="E73" s="18">
        <f>SUMIF(入力開催!$L$27:$L$97,$B73,入力開催!$J$27:$J$97)</f>
        <v>0</v>
      </c>
      <c r="F73" s="18">
        <f t="shared" si="26"/>
        <v>0</v>
      </c>
      <c r="G73" s="18">
        <v>0</v>
      </c>
      <c r="H73" s="18">
        <v>0</v>
      </c>
      <c r="I73" s="10">
        <f>係数!D73</f>
        <v>0.99939775843404044</v>
      </c>
      <c r="J73" s="163"/>
      <c r="K73" s="18">
        <f t="shared" si="27"/>
        <v>0</v>
      </c>
      <c r="L73" s="10">
        <f>マージン!M73</f>
        <v>1.0441799528888589</v>
      </c>
      <c r="M73" s="17">
        <f t="shared" si="28"/>
        <v>0</v>
      </c>
      <c r="N73" s="52">
        <v>0</v>
      </c>
      <c r="O73" s="17">
        <f t="shared" si="29"/>
        <v>0</v>
      </c>
      <c r="P73" s="17">
        <f t="shared" si="20"/>
        <v>0</v>
      </c>
      <c r="Q73" s="10">
        <f>係数!E73+係数!F73</f>
        <v>0.2889580654836672</v>
      </c>
      <c r="R73" s="17">
        <f t="shared" si="30"/>
        <v>0</v>
      </c>
      <c r="S73" s="4"/>
      <c r="T73" s="3"/>
      <c r="U73" s="10">
        <f>係数!G73</f>
        <v>7.0190167536970131E-3</v>
      </c>
      <c r="V73" s="17">
        <f t="shared" si="21"/>
        <v>0</v>
      </c>
      <c r="W73" s="17">
        <f t="shared" si="22"/>
        <v>0</v>
      </c>
      <c r="X73" s="17">
        <v>0</v>
      </c>
      <c r="Y73" s="17">
        <f t="shared" si="23"/>
        <v>0</v>
      </c>
      <c r="Z73" s="18">
        <f t="shared" si="24"/>
        <v>0</v>
      </c>
      <c r="AA73" s="17">
        <f t="shared" si="25"/>
        <v>0</v>
      </c>
      <c r="AB73" s="17">
        <f t="shared" si="31"/>
        <v>0</v>
      </c>
      <c r="AC73" s="17">
        <f>SUM(Z73:AB73)</f>
        <v>0</v>
      </c>
      <c r="AD73" s="18">
        <f>Z73*(1-マージン!$N73)</f>
        <v>0</v>
      </c>
      <c r="AE73" s="17">
        <f>AA73*(1-マージン!$N73)</f>
        <v>0</v>
      </c>
      <c r="AF73" s="17">
        <f>AB73*(1-マージン!$N73)</f>
        <v>0</v>
      </c>
      <c r="AG73" s="17">
        <f t="shared" si="32"/>
        <v>0</v>
      </c>
      <c r="AH73" s="122">
        <f>(N73+X73)*係数!H73/1000000</f>
        <v>0</v>
      </c>
      <c r="AI73" s="121">
        <f>(N73+X73)*係数!I73/1000000</f>
        <v>0</v>
      </c>
    </row>
    <row r="74" spans="1:35">
      <c r="A74" s="3"/>
      <c r="B74" s="37">
        <v>481</v>
      </c>
      <c r="C74" s="54" t="s">
        <v>757</v>
      </c>
      <c r="D74" s="52">
        <f>SUMIF(入力開催!$L$27:$L$97,$B74,入力開催!$G$27:$G$97)</f>
        <v>0</v>
      </c>
      <c r="E74" s="18">
        <f>SUMIF(入力開催!$L$27:$L$97,$B74,入力開催!$J$27:$J$97)</f>
        <v>0</v>
      </c>
      <c r="F74" s="18">
        <f t="shared" si="26"/>
        <v>0</v>
      </c>
      <c r="G74" s="18">
        <v>0</v>
      </c>
      <c r="H74" s="18">
        <v>0</v>
      </c>
      <c r="I74" s="10">
        <f>係数!D74</f>
        <v>0.91215514951778109</v>
      </c>
      <c r="J74" s="163"/>
      <c r="K74" s="18">
        <f t="shared" si="27"/>
        <v>0</v>
      </c>
      <c r="L74" s="10">
        <f>マージン!M74</f>
        <v>1.0660105759250897</v>
      </c>
      <c r="M74" s="17">
        <f t="shared" si="28"/>
        <v>0</v>
      </c>
      <c r="N74" s="52">
        <v>0</v>
      </c>
      <c r="O74" s="17">
        <f t="shared" si="29"/>
        <v>0</v>
      </c>
      <c r="P74" s="17">
        <f t="shared" si="20"/>
        <v>0</v>
      </c>
      <c r="Q74" s="10">
        <f>係数!E74+係数!F74</f>
        <v>0.52840952876144009</v>
      </c>
      <c r="R74" s="17">
        <f t="shared" si="30"/>
        <v>0</v>
      </c>
      <c r="S74" s="4"/>
      <c r="T74" s="3"/>
      <c r="U74" s="10">
        <f>係数!G74</f>
        <v>3.9000192683187959E-4</v>
      </c>
      <c r="V74" s="17">
        <f t="shared" si="21"/>
        <v>0</v>
      </c>
      <c r="W74" s="17">
        <f t="shared" si="22"/>
        <v>0</v>
      </c>
      <c r="X74" s="17">
        <v>0</v>
      </c>
      <c r="Y74" s="17">
        <f t="shared" si="23"/>
        <v>0</v>
      </c>
      <c r="Z74" s="18">
        <f t="shared" si="24"/>
        <v>0</v>
      </c>
      <c r="AA74" s="17">
        <f t="shared" si="25"/>
        <v>0</v>
      </c>
      <c r="AB74" s="17">
        <f t="shared" si="31"/>
        <v>0</v>
      </c>
      <c r="AC74" s="17">
        <f t="shared" ref="AC74:AC112" si="33">SUM(Z74:AB74)</f>
        <v>0</v>
      </c>
      <c r="AD74" s="18">
        <f>Z74*(1-マージン!$N74)</f>
        <v>0</v>
      </c>
      <c r="AE74" s="17">
        <f>AA74*(1-マージン!$N74)</f>
        <v>0</v>
      </c>
      <c r="AF74" s="17">
        <f>AB74*(1-マージン!$N74)</f>
        <v>0</v>
      </c>
      <c r="AG74" s="17">
        <f t="shared" si="32"/>
        <v>0</v>
      </c>
      <c r="AH74" s="122">
        <f>(N74+X74)*係数!H74/1000000</f>
        <v>0</v>
      </c>
      <c r="AI74" s="121">
        <f>(N74+X74)*係数!I74/1000000</f>
        <v>0</v>
      </c>
    </row>
    <row r="75" spans="1:35">
      <c r="A75" s="3"/>
      <c r="B75" s="37">
        <v>511</v>
      </c>
      <c r="C75" s="54" t="s">
        <v>758</v>
      </c>
      <c r="D75" s="52">
        <f>SUMIF(入力開催!$L$27:$L$97,$B75,入力開催!$G$27:$G$97)</f>
        <v>0</v>
      </c>
      <c r="E75" s="18">
        <f>SUMIF(入力開催!$L$27:$L$97,$B75,入力開催!$J$27:$J$97)</f>
        <v>0</v>
      </c>
      <c r="F75" s="18">
        <f t="shared" si="26"/>
        <v>0</v>
      </c>
      <c r="G75" s="18">
        <v>0</v>
      </c>
      <c r="H75" s="18">
        <v>0</v>
      </c>
      <c r="I75" s="10">
        <f>係数!D75</f>
        <v>0.69398572294023664</v>
      </c>
      <c r="J75" s="18">
        <f>H75*I75</f>
        <v>0</v>
      </c>
      <c r="K75" s="18">
        <f t="shared" si="27"/>
        <v>0</v>
      </c>
      <c r="L75" s="10">
        <f>マージン!M75</f>
        <v>1.0055168872643394</v>
      </c>
      <c r="M75" s="17">
        <f t="shared" si="28"/>
        <v>0</v>
      </c>
      <c r="N75" s="52">
        <v>0</v>
      </c>
      <c r="O75" s="17">
        <f t="shared" si="29"/>
        <v>0</v>
      </c>
      <c r="P75" s="17">
        <f t="shared" si="20"/>
        <v>0</v>
      </c>
      <c r="Q75" s="10">
        <f>係数!E75+係数!F75</f>
        <v>0.52947231467310174</v>
      </c>
      <c r="R75" s="17">
        <f t="shared" si="30"/>
        <v>0</v>
      </c>
      <c r="S75" s="4"/>
      <c r="T75" s="3"/>
      <c r="U75" s="10">
        <f>係数!G75</f>
        <v>0.1552052028671109</v>
      </c>
      <c r="V75" s="17">
        <f t="shared" si="21"/>
        <v>0</v>
      </c>
      <c r="W75" s="17">
        <f t="shared" si="22"/>
        <v>0</v>
      </c>
      <c r="X75" s="17">
        <v>0</v>
      </c>
      <c r="Y75" s="17">
        <f t="shared" si="23"/>
        <v>0</v>
      </c>
      <c r="Z75" s="18">
        <f t="shared" si="24"/>
        <v>0</v>
      </c>
      <c r="AA75" s="17">
        <f t="shared" si="25"/>
        <v>0</v>
      </c>
      <c r="AB75" s="17">
        <f t="shared" si="31"/>
        <v>0</v>
      </c>
      <c r="AC75" s="17">
        <f t="shared" si="33"/>
        <v>0</v>
      </c>
      <c r="AD75" s="18">
        <f>Z75*(1-マージン!$N75)</f>
        <v>0</v>
      </c>
      <c r="AE75" s="17">
        <f>AA75*(1-マージン!$N75)</f>
        <v>0</v>
      </c>
      <c r="AF75" s="17">
        <f>AB75*(1-マージン!$N75)</f>
        <v>0</v>
      </c>
      <c r="AG75" s="17">
        <f t="shared" si="32"/>
        <v>0</v>
      </c>
      <c r="AH75" s="122">
        <f>(N75+X75)*係数!H75/1000000</f>
        <v>0</v>
      </c>
      <c r="AI75" s="121">
        <f>(N75+X75)*係数!I75/1000000</f>
        <v>0</v>
      </c>
    </row>
    <row r="76" spans="1:35">
      <c r="A76" s="3"/>
      <c r="B76" s="37">
        <v>531</v>
      </c>
      <c r="C76" s="54" t="s">
        <v>759</v>
      </c>
      <c r="D76" s="52">
        <f>SUMIF(入力開催!$L$27:$L$97,$B76,入力開催!$G$27:$G$97)</f>
        <v>0</v>
      </c>
      <c r="E76" s="18">
        <f>SUMIF(入力開催!$L$27:$L$97,$B76,入力開催!$J$27:$J$97)</f>
        <v>0</v>
      </c>
      <c r="F76" s="18">
        <f t="shared" si="26"/>
        <v>0</v>
      </c>
      <c r="G76" s="18">
        <v>0</v>
      </c>
      <c r="H76" s="18">
        <v>0</v>
      </c>
      <c r="I76" s="10">
        <f>係数!D76</f>
        <v>0.65221868508678371</v>
      </c>
      <c r="J76" s="163"/>
      <c r="K76" s="18">
        <f t="shared" si="27"/>
        <v>0</v>
      </c>
      <c r="L76" s="10">
        <f>マージン!M76</f>
        <v>1.0319367342584416</v>
      </c>
      <c r="M76" s="17">
        <f t="shared" si="28"/>
        <v>0</v>
      </c>
      <c r="N76" s="52">
        <v>0</v>
      </c>
      <c r="O76" s="17">
        <f t="shared" si="29"/>
        <v>0</v>
      </c>
      <c r="P76" s="17">
        <f t="shared" si="20"/>
        <v>0</v>
      </c>
      <c r="Q76" s="10">
        <f>係数!E76+係数!F76</f>
        <v>0.56188434310146596</v>
      </c>
      <c r="R76" s="17">
        <f t="shared" si="30"/>
        <v>0</v>
      </c>
      <c r="S76" s="4"/>
      <c r="T76" s="3"/>
      <c r="U76" s="10">
        <f>係数!G76</f>
        <v>5.0368500255080752E-2</v>
      </c>
      <c r="V76" s="17">
        <f t="shared" si="21"/>
        <v>0</v>
      </c>
      <c r="W76" s="17">
        <f t="shared" si="22"/>
        <v>0</v>
      </c>
      <c r="X76" s="17">
        <v>0</v>
      </c>
      <c r="Y76" s="17">
        <f t="shared" si="23"/>
        <v>0</v>
      </c>
      <c r="Z76" s="18">
        <f t="shared" si="24"/>
        <v>0</v>
      </c>
      <c r="AA76" s="17">
        <f t="shared" si="25"/>
        <v>0</v>
      </c>
      <c r="AB76" s="17">
        <f t="shared" si="31"/>
        <v>0</v>
      </c>
      <c r="AC76" s="17">
        <f t="shared" si="33"/>
        <v>0</v>
      </c>
      <c r="AD76" s="18">
        <f>Z76*(1-マージン!$N76)</f>
        <v>0</v>
      </c>
      <c r="AE76" s="17">
        <f>AA76*(1-マージン!$N76)</f>
        <v>0</v>
      </c>
      <c r="AF76" s="17">
        <f>AB76*(1-マージン!$N76)</f>
        <v>0</v>
      </c>
      <c r="AG76" s="17">
        <f t="shared" si="32"/>
        <v>0</v>
      </c>
      <c r="AH76" s="122">
        <f>(N76+X76)*係数!H76/1000000</f>
        <v>0</v>
      </c>
      <c r="AI76" s="121">
        <f>(N76+X76)*係数!I76/1000000</f>
        <v>0</v>
      </c>
    </row>
    <row r="77" spans="1:35">
      <c r="A77" s="3"/>
      <c r="B77" s="37">
        <v>551</v>
      </c>
      <c r="C77" s="54" t="s">
        <v>760</v>
      </c>
      <c r="D77" s="52">
        <f>SUMIF(入力開催!$L$27:$L$97,$B77,入力開催!$G$27:$G$97)</f>
        <v>0</v>
      </c>
      <c r="E77" s="18">
        <f>SUMIF(入力開催!$L$27:$L$97,$B77,入力開催!$J$27:$J$97)</f>
        <v>0</v>
      </c>
      <c r="F77" s="18">
        <f t="shared" si="26"/>
        <v>0</v>
      </c>
      <c r="G77" s="18">
        <v>0</v>
      </c>
      <c r="H77" s="18">
        <v>0</v>
      </c>
      <c r="I77" s="10">
        <f>係数!D77</f>
        <v>0.91133923912981973</v>
      </c>
      <c r="J77" s="163"/>
      <c r="K77" s="18">
        <f t="shared" si="27"/>
        <v>0</v>
      </c>
      <c r="L77" s="10">
        <f>マージン!M77</f>
        <v>1.0666288762958778</v>
      </c>
      <c r="M77" s="17">
        <f t="shared" si="28"/>
        <v>0</v>
      </c>
      <c r="N77" s="52">
        <v>0</v>
      </c>
      <c r="O77" s="17">
        <f t="shared" si="29"/>
        <v>0</v>
      </c>
      <c r="P77" s="17">
        <f t="shared" si="20"/>
        <v>0</v>
      </c>
      <c r="Q77" s="10">
        <f>係数!E77+係数!F77</f>
        <v>0.36976150900343197</v>
      </c>
      <c r="R77" s="17">
        <f t="shared" si="30"/>
        <v>0</v>
      </c>
      <c r="S77" s="4"/>
      <c r="T77" s="3"/>
      <c r="U77" s="10">
        <f>係数!G77</f>
        <v>1.3776035899246398E-3</v>
      </c>
      <c r="V77" s="17">
        <f t="shared" si="21"/>
        <v>0</v>
      </c>
      <c r="W77" s="17">
        <f t="shared" si="22"/>
        <v>0</v>
      </c>
      <c r="X77" s="17">
        <v>0</v>
      </c>
      <c r="Y77" s="17">
        <f t="shared" si="23"/>
        <v>0</v>
      </c>
      <c r="Z77" s="18">
        <f t="shared" si="24"/>
        <v>0</v>
      </c>
      <c r="AA77" s="17">
        <f t="shared" si="25"/>
        <v>0</v>
      </c>
      <c r="AB77" s="17">
        <f t="shared" si="31"/>
        <v>0</v>
      </c>
      <c r="AC77" s="17">
        <f t="shared" si="33"/>
        <v>0</v>
      </c>
      <c r="AD77" s="18">
        <f>Z77*(1-マージン!$N77)</f>
        <v>0</v>
      </c>
      <c r="AE77" s="17">
        <f>AA77*(1-マージン!$N77)</f>
        <v>0</v>
      </c>
      <c r="AF77" s="17">
        <f>AB77*(1-マージン!$N77)</f>
        <v>0</v>
      </c>
      <c r="AG77" s="17">
        <f t="shared" si="32"/>
        <v>0</v>
      </c>
      <c r="AH77" s="122">
        <f>(N77+X77)*係数!H77/1000000</f>
        <v>0</v>
      </c>
      <c r="AI77" s="121">
        <f>(N77+X77)*係数!I77/1000000</f>
        <v>0</v>
      </c>
    </row>
    <row r="78" spans="1:35">
      <c r="A78" s="3"/>
      <c r="B78" s="37">
        <v>552</v>
      </c>
      <c r="C78" s="54" t="s">
        <v>761</v>
      </c>
      <c r="D78" s="52">
        <f>SUMIF(入力開催!$L$27:$L$97,$B78,入力開催!$G$27:$G$97)</f>
        <v>0</v>
      </c>
      <c r="E78" s="18">
        <f>SUMIF(入力開催!$L$27:$L$97,$B78,入力開催!$J$27:$J$97)</f>
        <v>0</v>
      </c>
      <c r="F78" s="18">
        <f t="shared" si="26"/>
        <v>0</v>
      </c>
      <c r="G78" s="18">
        <v>0</v>
      </c>
      <c r="H78" s="18">
        <v>0</v>
      </c>
      <c r="I78" s="10">
        <f>係数!D78</f>
        <v>0.99978130712294322</v>
      </c>
      <c r="J78" s="163"/>
      <c r="K78" s="18">
        <f t="shared" si="27"/>
        <v>0</v>
      </c>
      <c r="L78" s="10">
        <f>マージン!M78</f>
        <v>0.98942603746520574</v>
      </c>
      <c r="M78" s="17">
        <f t="shared" si="28"/>
        <v>0</v>
      </c>
      <c r="N78" s="52">
        <v>0</v>
      </c>
      <c r="O78" s="17">
        <f t="shared" si="29"/>
        <v>0</v>
      </c>
      <c r="P78" s="17">
        <f t="shared" si="20"/>
        <v>0</v>
      </c>
      <c r="Q78" s="10">
        <f>係数!E78+係数!F78</f>
        <v>0.42729707600584182</v>
      </c>
      <c r="R78" s="17">
        <f t="shared" si="30"/>
        <v>0</v>
      </c>
      <c r="S78" s="4"/>
      <c r="T78" s="3"/>
      <c r="U78" s="10">
        <f>係数!G78</f>
        <v>3.8135303200468512E-2</v>
      </c>
      <c r="V78" s="17">
        <f t="shared" si="21"/>
        <v>0</v>
      </c>
      <c r="W78" s="17">
        <f t="shared" si="22"/>
        <v>0</v>
      </c>
      <c r="X78" s="17">
        <v>0</v>
      </c>
      <c r="Y78" s="17">
        <f t="shared" si="23"/>
        <v>0</v>
      </c>
      <c r="Z78" s="18">
        <f t="shared" si="24"/>
        <v>0</v>
      </c>
      <c r="AA78" s="17">
        <f t="shared" si="25"/>
        <v>0</v>
      </c>
      <c r="AB78" s="17">
        <f t="shared" si="31"/>
        <v>0</v>
      </c>
      <c r="AC78" s="17">
        <f t="shared" si="33"/>
        <v>0</v>
      </c>
      <c r="AD78" s="18">
        <f>Z78*(1-マージン!$N78)</f>
        <v>0</v>
      </c>
      <c r="AE78" s="17">
        <f>AA78*(1-マージン!$N78)</f>
        <v>0</v>
      </c>
      <c r="AF78" s="17">
        <f>AB78*(1-マージン!$N78)</f>
        <v>0</v>
      </c>
      <c r="AG78" s="17">
        <f t="shared" si="32"/>
        <v>0</v>
      </c>
      <c r="AH78" s="122">
        <f>(N78+X78)*係数!H78/1000000</f>
        <v>0</v>
      </c>
      <c r="AI78" s="121">
        <f>(N78+X78)*係数!I78/1000000</f>
        <v>0</v>
      </c>
    </row>
    <row r="79" spans="1:35">
      <c r="A79" s="3"/>
      <c r="B79" s="37">
        <v>553</v>
      </c>
      <c r="C79" s="54" t="s">
        <v>762</v>
      </c>
      <c r="D79" s="52">
        <f>SUMIF(入力開催!$L$27:$L$97,$B79,入力開催!$G$27:$G$97)</f>
        <v>0</v>
      </c>
      <c r="E79" s="18">
        <f>SUMIF(入力開催!$L$27:$L$97,$B79,入力開催!$J$27:$J$97)</f>
        <v>0</v>
      </c>
      <c r="F79" s="18">
        <f t="shared" si="26"/>
        <v>0</v>
      </c>
      <c r="G79" s="18">
        <v>0</v>
      </c>
      <c r="H79" s="18">
        <v>0</v>
      </c>
      <c r="I79" s="10">
        <f>係数!D79</f>
        <v>1</v>
      </c>
      <c r="J79" s="163"/>
      <c r="K79" s="18">
        <f t="shared" si="27"/>
        <v>0</v>
      </c>
      <c r="L79" s="10">
        <f>マージン!M79</f>
        <v>0.98894096394350195</v>
      </c>
      <c r="M79" s="17">
        <f t="shared" si="28"/>
        <v>0</v>
      </c>
      <c r="N79" s="52">
        <v>0</v>
      </c>
      <c r="O79" s="17">
        <f t="shared" si="29"/>
        <v>0</v>
      </c>
      <c r="P79" s="17">
        <f t="shared" si="20"/>
        <v>0</v>
      </c>
      <c r="Q79" s="10">
        <f>係数!E79+係数!F79</f>
        <v>0.51836613204597326</v>
      </c>
      <c r="R79" s="17">
        <f t="shared" si="30"/>
        <v>0</v>
      </c>
      <c r="S79" s="4"/>
      <c r="T79" s="3"/>
      <c r="U79" s="10">
        <f>係数!G79</f>
        <v>0.19725092698403221</v>
      </c>
      <c r="V79" s="17">
        <f t="shared" si="21"/>
        <v>0</v>
      </c>
      <c r="W79" s="17">
        <f t="shared" si="22"/>
        <v>0</v>
      </c>
      <c r="X79" s="17">
        <v>0</v>
      </c>
      <c r="Y79" s="17">
        <f t="shared" si="23"/>
        <v>0</v>
      </c>
      <c r="Z79" s="18">
        <f t="shared" si="24"/>
        <v>0</v>
      </c>
      <c r="AA79" s="17">
        <f t="shared" si="25"/>
        <v>0</v>
      </c>
      <c r="AB79" s="17">
        <f t="shared" si="31"/>
        <v>0</v>
      </c>
      <c r="AC79" s="17">
        <f t="shared" si="33"/>
        <v>0</v>
      </c>
      <c r="AD79" s="18">
        <f>Z79*(1-マージン!$N79)</f>
        <v>0</v>
      </c>
      <c r="AE79" s="17">
        <f>AA79*(1-マージン!$N79)</f>
        <v>0</v>
      </c>
      <c r="AF79" s="17">
        <f>AB79*(1-マージン!$N79)</f>
        <v>0</v>
      </c>
      <c r="AG79" s="17">
        <f t="shared" si="32"/>
        <v>0</v>
      </c>
      <c r="AH79" s="122">
        <f>(N79+X79)*係数!H79/1000000</f>
        <v>0</v>
      </c>
      <c r="AI79" s="121">
        <f>(N79+X79)*係数!I79/1000000</f>
        <v>0</v>
      </c>
    </row>
    <row r="80" spans="1:35">
      <c r="A80" s="3"/>
      <c r="B80" s="37">
        <v>571</v>
      </c>
      <c r="C80" s="54" t="s">
        <v>763</v>
      </c>
      <c r="D80" s="52">
        <f>SUMIF(入力開催!$L$27:$L$97,$B80,入力開催!$G$27:$G$97)</f>
        <v>0</v>
      </c>
      <c r="E80" s="18">
        <f>SUMIF(入力開催!$L$27:$L$97,$B80,入力開催!$J$27:$J$97)</f>
        <v>0</v>
      </c>
      <c r="F80" s="18">
        <f t="shared" si="26"/>
        <v>0</v>
      </c>
      <c r="G80" s="18">
        <v>0</v>
      </c>
      <c r="H80" s="18">
        <v>0</v>
      </c>
      <c r="I80" s="10">
        <f>係数!D80</f>
        <v>0.40226365408134801</v>
      </c>
      <c r="J80" s="18">
        <f t="shared" ref="J80:J81" si="34">H80*I80</f>
        <v>0</v>
      </c>
      <c r="K80" s="18">
        <f t="shared" si="27"/>
        <v>0</v>
      </c>
      <c r="L80" s="10">
        <f>マージン!M80</f>
        <v>1.0182942664078762</v>
      </c>
      <c r="M80" s="17">
        <f t="shared" si="28"/>
        <v>0</v>
      </c>
      <c r="N80" s="52">
        <v>0</v>
      </c>
      <c r="O80" s="17">
        <f t="shared" si="29"/>
        <v>0</v>
      </c>
      <c r="P80" s="17">
        <f t="shared" si="20"/>
        <v>0</v>
      </c>
      <c r="Q80" s="10">
        <f>係数!E80+係数!F80</f>
        <v>0.28331832269118118</v>
      </c>
      <c r="R80" s="17">
        <f t="shared" si="30"/>
        <v>0</v>
      </c>
      <c r="S80" s="4"/>
      <c r="T80" s="3"/>
      <c r="U80" s="10">
        <f>係数!G80</f>
        <v>2.4129027359255723E-2</v>
      </c>
      <c r="V80" s="17">
        <f t="shared" si="21"/>
        <v>0</v>
      </c>
      <c r="W80" s="17">
        <f t="shared" si="22"/>
        <v>0</v>
      </c>
      <c r="X80" s="17">
        <v>0</v>
      </c>
      <c r="Y80" s="17">
        <f t="shared" si="23"/>
        <v>0</v>
      </c>
      <c r="Z80" s="18">
        <f t="shared" si="24"/>
        <v>0</v>
      </c>
      <c r="AA80" s="17">
        <f t="shared" si="25"/>
        <v>0</v>
      </c>
      <c r="AB80" s="17">
        <f t="shared" si="31"/>
        <v>0</v>
      </c>
      <c r="AC80" s="17">
        <f t="shared" si="33"/>
        <v>0</v>
      </c>
      <c r="AD80" s="18">
        <f>Z80*(1-マージン!$N80)</f>
        <v>0</v>
      </c>
      <c r="AE80" s="17">
        <f>AA80*(1-マージン!$N80)</f>
        <v>0</v>
      </c>
      <c r="AF80" s="17">
        <f>AB80*(1-マージン!$N80)</f>
        <v>0</v>
      </c>
      <c r="AG80" s="17">
        <f t="shared" si="32"/>
        <v>0</v>
      </c>
      <c r="AH80" s="122">
        <f>(N80+X80)*係数!H80/1000000</f>
        <v>0</v>
      </c>
      <c r="AI80" s="121">
        <f>(N80+X80)*係数!I80/1000000</f>
        <v>0</v>
      </c>
    </row>
    <row r="81" spans="1:35">
      <c r="A81" s="3"/>
      <c r="B81" s="37">
        <v>572</v>
      </c>
      <c r="C81" s="54" t="s">
        <v>764</v>
      </c>
      <c r="D81" s="52">
        <f>SUMIF(入力開催!$L$27:$L$97,$B81,入力開催!$G$27:$G$97)</f>
        <v>0</v>
      </c>
      <c r="E81" s="18">
        <f>SUMIF(入力開催!$L$27:$L$97,$B81,入力開催!$J$27:$J$97)</f>
        <v>0</v>
      </c>
      <c r="F81" s="18">
        <f t="shared" si="26"/>
        <v>0</v>
      </c>
      <c r="G81" s="18">
        <v>0</v>
      </c>
      <c r="H81" s="18">
        <v>0</v>
      </c>
      <c r="I81" s="10">
        <f>係数!D81</f>
        <v>0.45803115517433801</v>
      </c>
      <c r="J81" s="18">
        <f t="shared" si="34"/>
        <v>0</v>
      </c>
      <c r="K81" s="18">
        <f t="shared" si="27"/>
        <v>0</v>
      </c>
      <c r="L81" s="10">
        <f>マージン!M81</f>
        <v>1.0997139324098191</v>
      </c>
      <c r="M81" s="17">
        <f t="shared" si="28"/>
        <v>0</v>
      </c>
      <c r="N81" s="52">
        <v>0</v>
      </c>
      <c r="O81" s="17">
        <f t="shared" si="29"/>
        <v>0</v>
      </c>
      <c r="P81" s="17">
        <f t="shared" si="20"/>
        <v>0</v>
      </c>
      <c r="Q81" s="10">
        <f>係数!E81+係数!F81</f>
        <v>0.55922453512261927</v>
      </c>
      <c r="R81" s="17">
        <f t="shared" si="30"/>
        <v>0</v>
      </c>
      <c r="S81" s="4"/>
      <c r="T81" s="3"/>
      <c r="U81" s="10">
        <f>係数!G81</f>
        <v>1.9200902860708961E-2</v>
      </c>
      <c r="V81" s="17">
        <f t="shared" si="21"/>
        <v>0</v>
      </c>
      <c r="W81" s="17">
        <f t="shared" si="22"/>
        <v>0</v>
      </c>
      <c r="X81" s="17">
        <v>0</v>
      </c>
      <c r="Y81" s="17">
        <f t="shared" si="23"/>
        <v>0</v>
      </c>
      <c r="Z81" s="18">
        <f t="shared" si="24"/>
        <v>0</v>
      </c>
      <c r="AA81" s="17">
        <f t="shared" si="25"/>
        <v>0</v>
      </c>
      <c r="AB81" s="17">
        <f t="shared" si="31"/>
        <v>0</v>
      </c>
      <c r="AC81" s="17">
        <f t="shared" si="33"/>
        <v>0</v>
      </c>
      <c r="AD81" s="18">
        <f>Z81*(1-マージン!$N81)</f>
        <v>0</v>
      </c>
      <c r="AE81" s="17">
        <f>AA81*(1-マージン!$N81)</f>
        <v>0</v>
      </c>
      <c r="AF81" s="17">
        <f>AB81*(1-マージン!$N81)</f>
        <v>0</v>
      </c>
      <c r="AG81" s="17">
        <f t="shared" si="32"/>
        <v>0</v>
      </c>
      <c r="AH81" s="122">
        <f>(N81+X81)*係数!H81/1000000</f>
        <v>0</v>
      </c>
      <c r="AI81" s="121">
        <f>(N81+X81)*係数!I81/1000000</f>
        <v>0</v>
      </c>
    </row>
    <row r="82" spans="1:35">
      <c r="A82" s="3"/>
      <c r="B82" s="37">
        <v>573</v>
      </c>
      <c r="C82" s="54" t="s">
        <v>765</v>
      </c>
      <c r="D82" s="52">
        <f>SUMIF(入力開催!$L$27:$L$97,$B82,入力開催!$G$27:$G$97)</f>
        <v>0</v>
      </c>
      <c r="E82" s="18">
        <f>SUMIF(入力開催!$L$27:$L$97,$B82,入力開催!$J$27:$J$97)</f>
        <v>0</v>
      </c>
      <c r="F82" s="18">
        <f t="shared" si="26"/>
        <v>0</v>
      </c>
      <c r="G82" s="18">
        <v>0</v>
      </c>
      <c r="H82" s="18">
        <v>0</v>
      </c>
      <c r="I82" s="10">
        <f>係数!D82</f>
        <v>1</v>
      </c>
      <c r="J82" s="163"/>
      <c r="K82" s="18">
        <f t="shared" si="27"/>
        <v>0</v>
      </c>
      <c r="L82" s="10">
        <f>マージン!M82</f>
        <v>1.0266896584206475</v>
      </c>
      <c r="M82" s="17">
        <f t="shared" si="28"/>
        <v>0</v>
      </c>
      <c r="N82" s="52">
        <v>0</v>
      </c>
      <c r="O82" s="17">
        <f t="shared" si="29"/>
        <v>0</v>
      </c>
      <c r="P82" s="17">
        <f t="shared" si="20"/>
        <v>0</v>
      </c>
      <c r="Q82" s="10">
        <f>係数!E82+係数!F82</f>
        <v>0</v>
      </c>
      <c r="R82" s="17">
        <f t="shared" si="30"/>
        <v>0</v>
      </c>
      <c r="S82" s="4"/>
      <c r="T82" s="3"/>
      <c r="U82" s="10">
        <f>係数!G82</f>
        <v>0</v>
      </c>
      <c r="V82" s="17">
        <f t="shared" si="21"/>
        <v>0</v>
      </c>
      <c r="W82" s="17">
        <f t="shared" si="22"/>
        <v>0</v>
      </c>
      <c r="X82" s="17">
        <v>0</v>
      </c>
      <c r="Y82" s="17">
        <f t="shared" si="23"/>
        <v>0</v>
      </c>
      <c r="Z82" s="18">
        <f t="shared" si="24"/>
        <v>0</v>
      </c>
      <c r="AA82" s="17">
        <f t="shared" si="25"/>
        <v>0</v>
      </c>
      <c r="AB82" s="17">
        <f t="shared" si="31"/>
        <v>0</v>
      </c>
      <c r="AC82" s="17">
        <f t="shared" si="33"/>
        <v>0</v>
      </c>
      <c r="AD82" s="18">
        <f>Z82*(1-マージン!$N82)</f>
        <v>0</v>
      </c>
      <c r="AE82" s="17">
        <f>AA82*(1-マージン!$N82)</f>
        <v>0</v>
      </c>
      <c r="AF82" s="17">
        <f>AB82*(1-マージン!$N82)</f>
        <v>0</v>
      </c>
      <c r="AG82" s="17">
        <f t="shared" si="32"/>
        <v>0</v>
      </c>
      <c r="AH82" s="122">
        <f>(N82+X82)*係数!H82/1000000</f>
        <v>0</v>
      </c>
      <c r="AI82" s="121">
        <f>(N82+X82)*係数!I82/1000000</f>
        <v>0</v>
      </c>
    </row>
    <row r="83" spans="1:35">
      <c r="A83" s="3"/>
      <c r="B83" s="37">
        <v>574</v>
      </c>
      <c r="C83" s="54" t="s">
        <v>766</v>
      </c>
      <c r="D83" s="52">
        <f>SUMIF(入力開催!$L$27:$L$97,$B83,入力開催!$G$27:$G$97)</f>
        <v>0</v>
      </c>
      <c r="E83" s="18">
        <f>SUMIF(入力開催!$L$27:$L$97,$B83,入力開催!$J$27:$J$97)</f>
        <v>0</v>
      </c>
      <c r="F83" s="18">
        <f t="shared" si="26"/>
        <v>0</v>
      </c>
      <c r="G83" s="18">
        <v>0</v>
      </c>
      <c r="H83" s="18">
        <v>0</v>
      </c>
      <c r="I83" s="10">
        <f>係数!D83</f>
        <v>2.3705675804371884E-3</v>
      </c>
      <c r="J83" s="18">
        <f t="shared" ref="J83:J86" si="35">H83*I83</f>
        <v>0</v>
      </c>
      <c r="K83" s="164">
        <f>0</f>
        <v>0</v>
      </c>
      <c r="L83" s="10">
        <f>マージン!M83</f>
        <v>1.023256985468471</v>
      </c>
      <c r="M83" s="17">
        <f t="shared" si="28"/>
        <v>0</v>
      </c>
      <c r="N83" s="52">
        <v>0</v>
      </c>
      <c r="O83" s="17">
        <f t="shared" si="29"/>
        <v>0</v>
      </c>
      <c r="P83" s="17">
        <f t="shared" si="20"/>
        <v>0</v>
      </c>
      <c r="Q83" s="10">
        <f>係数!E83+係数!F83</f>
        <v>0.21548430673111424</v>
      </c>
      <c r="R83" s="17">
        <f t="shared" si="30"/>
        <v>0</v>
      </c>
      <c r="S83" s="4"/>
      <c r="T83" s="3"/>
      <c r="U83" s="10">
        <f>係数!G83</f>
        <v>4.8178241463284254E-4</v>
      </c>
      <c r="V83" s="17">
        <f t="shared" si="21"/>
        <v>0</v>
      </c>
      <c r="W83" s="17">
        <f t="shared" si="22"/>
        <v>0</v>
      </c>
      <c r="X83" s="17">
        <v>0</v>
      </c>
      <c r="Y83" s="17">
        <f t="shared" si="23"/>
        <v>0</v>
      </c>
      <c r="Z83" s="18">
        <f t="shared" si="24"/>
        <v>0</v>
      </c>
      <c r="AA83" s="17">
        <f t="shared" si="25"/>
        <v>0</v>
      </c>
      <c r="AB83" s="17">
        <f t="shared" si="31"/>
        <v>0</v>
      </c>
      <c r="AC83" s="17">
        <f t="shared" si="33"/>
        <v>0</v>
      </c>
      <c r="AD83" s="18">
        <f>Z83*(1-マージン!$N83)</f>
        <v>0</v>
      </c>
      <c r="AE83" s="17">
        <f>AA83*(1-マージン!$N83)</f>
        <v>0</v>
      </c>
      <c r="AF83" s="17">
        <f>AB83*(1-マージン!$N83)</f>
        <v>0</v>
      </c>
      <c r="AG83" s="17">
        <f t="shared" si="32"/>
        <v>0</v>
      </c>
      <c r="AH83" s="122">
        <f>(N83+X83)*係数!H83/1000000</f>
        <v>0</v>
      </c>
      <c r="AI83" s="121">
        <f>(N83+X83)*係数!I83/1000000</f>
        <v>0</v>
      </c>
    </row>
    <row r="84" spans="1:35">
      <c r="A84" s="3"/>
      <c r="B84" s="37">
        <v>575</v>
      </c>
      <c r="C84" s="54" t="s">
        <v>767</v>
      </c>
      <c r="D84" s="52">
        <f>SUMIF(入力開催!$L$27:$L$97,$B84,入力開催!$G$27:$G$97)</f>
        <v>0</v>
      </c>
      <c r="E84" s="18">
        <f>SUMIF(入力開催!$L$27:$L$97,$B84,入力開催!$J$27:$J$97)</f>
        <v>0</v>
      </c>
      <c r="F84" s="18">
        <f t="shared" si="26"/>
        <v>0</v>
      </c>
      <c r="G84" s="18">
        <v>0</v>
      </c>
      <c r="H84" s="18">
        <v>0</v>
      </c>
      <c r="I84" s="10">
        <f>係数!D84</f>
        <v>2.0368516307380791E-3</v>
      </c>
      <c r="J84" s="18">
        <f t="shared" si="35"/>
        <v>0</v>
      </c>
      <c r="K84" s="164">
        <f>0</f>
        <v>0</v>
      </c>
      <c r="L84" s="10">
        <f>マージン!M84</f>
        <v>1.0281489984471577</v>
      </c>
      <c r="M84" s="17">
        <f t="shared" si="28"/>
        <v>0</v>
      </c>
      <c r="N84" s="52">
        <v>0</v>
      </c>
      <c r="O84" s="17">
        <f t="shared" si="29"/>
        <v>0</v>
      </c>
      <c r="P84" s="17">
        <f t="shared" si="20"/>
        <v>0</v>
      </c>
      <c r="Q84" s="10">
        <f>係数!E84+係数!F84</f>
        <v>0.11890210098770179</v>
      </c>
      <c r="R84" s="17">
        <f t="shared" si="30"/>
        <v>0</v>
      </c>
      <c r="S84" s="4"/>
      <c r="T84" s="3"/>
      <c r="U84" s="10">
        <f>係数!G84</f>
        <v>6.8165696779237603E-3</v>
      </c>
      <c r="V84" s="17">
        <f t="shared" si="21"/>
        <v>0</v>
      </c>
      <c r="W84" s="17">
        <f t="shared" si="22"/>
        <v>0</v>
      </c>
      <c r="X84" s="17">
        <v>0</v>
      </c>
      <c r="Y84" s="17">
        <f t="shared" si="23"/>
        <v>0</v>
      </c>
      <c r="Z84" s="18">
        <f t="shared" si="24"/>
        <v>0</v>
      </c>
      <c r="AA84" s="17">
        <f t="shared" si="25"/>
        <v>0</v>
      </c>
      <c r="AB84" s="17">
        <f t="shared" si="31"/>
        <v>0</v>
      </c>
      <c r="AC84" s="17">
        <f t="shared" si="33"/>
        <v>0</v>
      </c>
      <c r="AD84" s="18">
        <f>Z84*(1-マージン!$N84)</f>
        <v>0</v>
      </c>
      <c r="AE84" s="17">
        <f>AA84*(1-マージン!$N84)</f>
        <v>0</v>
      </c>
      <c r="AF84" s="17">
        <f>AB84*(1-マージン!$N84)</f>
        <v>0</v>
      </c>
      <c r="AG84" s="17">
        <f t="shared" si="32"/>
        <v>0</v>
      </c>
      <c r="AH84" s="122">
        <f>(N84+X84)*係数!H84/1000000</f>
        <v>0</v>
      </c>
      <c r="AI84" s="121">
        <f>(N84+X84)*係数!I84/1000000</f>
        <v>0</v>
      </c>
    </row>
    <row r="85" spans="1:35">
      <c r="A85" s="3"/>
      <c r="B85" s="37">
        <v>576</v>
      </c>
      <c r="C85" s="54" t="s">
        <v>768</v>
      </c>
      <c r="D85" s="52">
        <f>SUMIF(入力開催!$L$27:$L$97,$B85,入力開催!$G$27:$G$97)</f>
        <v>0</v>
      </c>
      <c r="E85" s="18">
        <f>SUMIF(入力開催!$L$27:$L$97,$B85,入力開催!$J$27:$J$97)</f>
        <v>0</v>
      </c>
      <c r="F85" s="18">
        <f t="shared" si="26"/>
        <v>0</v>
      </c>
      <c r="G85" s="18">
        <v>0</v>
      </c>
      <c r="H85" s="18">
        <v>0</v>
      </c>
      <c r="I85" s="10">
        <f>係数!D85</f>
        <v>0.55895220534838652</v>
      </c>
      <c r="J85" s="18">
        <f t="shared" si="35"/>
        <v>0</v>
      </c>
      <c r="K85" s="18">
        <f t="shared" ref="K85:K112" si="36">G85+J85</f>
        <v>0</v>
      </c>
      <c r="L85" s="10">
        <f>マージン!M85</f>
        <v>1.1772963903332645</v>
      </c>
      <c r="M85" s="17">
        <f t="shared" si="28"/>
        <v>0</v>
      </c>
      <c r="N85" s="52">
        <v>0</v>
      </c>
      <c r="O85" s="17">
        <f t="shared" si="29"/>
        <v>0</v>
      </c>
      <c r="P85" s="17">
        <f t="shared" si="20"/>
        <v>0</v>
      </c>
      <c r="Q85" s="10">
        <f>係数!E85+係数!F85</f>
        <v>0.35453902402555509</v>
      </c>
      <c r="R85" s="17">
        <f t="shared" si="30"/>
        <v>0</v>
      </c>
      <c r="S85" s="4"/>
      <c r="T85" s="3"/>
      <c r="U85" s="10">
        <f>係数!G85</f>
        <v>5.9493872634481214E-4</v>
      </c>
      <c r="V85" s="17">
        <f t="shared" si="21"/>
        <v>0</v>
      </c>
      <c r="W85" s="17">
        <f t="shared" si="22"/>
        <v>0</v>
      </c>
      <c r="X85" s="17">
        <v>0</v>
      </c>
      <c r="Y85" s="17">
        <f t="shared" si="23"/>
        <v>0</v>
      </c>
      <c r="Z85" s="18">
        <f t="shared" si="24"/>
        <v>0</v>
      </c>
      <c r="AA85" s="17">
        <f t="shared" si="25"/>
        <v>0</v>
      </c>
      <c r="AB85" s="17">
        <f t="shared" si="31"/>
        <v>0</v>
      </c>
      <c r="AC85" s="17">
        <f t="shared" si="33"/>
        <v>0</v>
      </c>
      <c r="AD85" s="18">
        <f>Z85*(1-マージン!$N85)</f>
        <v>0</v>
      </c>
      <c r="AE85" s="17">
        <f>AA85*(1-マージン!$N85)</f>
        <v>0</v>
      </c>
      <c r="AF85" s="17">
        <f>AB85*(1-マージン!$N85)</f>
        <v>0</v>
      </c>
      <c r="AG85" s="17">
        <f t="shared" si="32"/>
        <v>0</v>
      </c>
      <c r="AH85" s="122">
        <f>(N85+X85)*係数!H85/1000000</f>
        <v>0</v>
      </c>
      <c r="AI85" s="121">
        <f>(N85+X85)*係数!I85/1000000</f>
        <v>0</v>
      </c>
    </row>
    <row r="86" spans="1:35">
      <c r="A86" s="3"/>
      <c r="B86" s="37">
        <v>577</v>
      </c>
      <c r="C86" s="54" t="s">
        <v>769</v>
      </c>
      <c r="D86" s="52">
        <f>SUMIF(入力開催!$L$27:$L$97,$B86,入力開催!$G$27:$G$97)</f>
        <v>0</v>
      </c>
      <c r="E86" s="18">
        <f>SUMIF(入力開催!$L$27:$L$97,$B86,入力開催!$J$27:$J$97)</f>
        <v>0</v>
      </c>
      <c r="F86" s="18">
        <f t="shared" si="26"/>
        <v>0</v>
      </c>
      <c r="G86" s="18">
        <v>0</v>
      </c>
      <c r="H86" s="18">
        <v>0</v>
      </c>
      <c r="I86" s="10">
        <f>係数!D86</f>
        <v>0.48557673339597607</v>
      </c>
      <c r="J86" s="18">
        <f t="shared" si="35"/>
        <v>0</v>
      </c>
      <c r="K86" s="18">
        <f t="shared" si="36"/>
        <v>0</v>
      </c>
      <c r="L86" s="10">
        <f>マージン!M86</f>
        <v>1.0090092911053812</v>
      </c>
      <c r="M86" s="17">
        <f t="shared" si="28"/>
        <v>0</v>
      </c>
      <c r="N86" s="52">
        <v>0</v>
      </c>
      <c r="O86" s="17">
        <f t="shared" si="29"/>
        <v>0</v>
      </c>
      <c r="P86" s="17">
        <f t="shared" si="20"/>
        <v>0</v>
      </c>
      <c r="Q86" s="10">
        <f>係数!E86+係数!F86</f>
        <v>0.27836877182055553</v>
      </c>
      <c r="R86" s="17">
        <f t="shared" si="30"/>
        <v>0</v>
      </c>
      <c r="S86" s="4"/>
      <c r="T86" s="3"/>
      <c r="U86" s="10">
        <f>係数!G86</f>
        <v>7.0375484786025673E-4</v>
      </c>
      <c r="V86" s="17">
        <f t="shared" si="21"/>
        <v>0</v>
      </c>
      <c r="W86" s="17">
        <f t="shared" si="22"/>
        <v>0</v>
      </c>
      <c r="X86" s="17">
        <v>0</v>
      </c>
      <c r="Y86" s="17">
        <f t="shared" si="23"/>
        <v>0</v>
      </c>
      <c r="Z86" s="18">
        <f t="shared" si="24"/>
        <v>0</v>
      </c>
      <c r="AA86" s="17">
        <f t="shared" si="25"/>
        <v>0</v>
      </c>
      <c r="AB86" s="17">
        <f t="shared" si="31"/>
        <v>0</v>
      </c>
      <c r="AC86" s="17">
        <f t="shared" si="33"/>
        <v>0</v>
      </c>
      <c r="AD86" s="18">
        <f>Z86*(1-マージン!$N86)</f>
        <v>0</v>
      </c>
      <c r="AE86" s="17">
        <f>AA86*(1-マージン!$N86)</f>
        <v>0</v>
      </c>
      <c r="AF86" s="17">
        <f>AB86*(1-マージン!$N86)</f>
        <v>0</v>
      </c>
      <c r="AG86" s="17">
        <f t="shared" si="32"/>
        <v>0</v>
      </c>
      <c r="AH86" s="122">
        <f>(N86+X86)*係数!H86/1000000</f>
        <v>0</v>
      </c>
      <c r="AI86" s="121">
        <f>(N86+X86)*係数!I86/1000000</f>
        <v>0</v>
      </c>
    </row>
    <row r="87" spans="1:35">
      <c r="A87" s="3"/>
      <c r="B87" s="37">
        <v>578</v>
      </c>
      <c r="C87" s="54" t="s">
        <v>770</v>
      </c>
      <c r="D87" s="52">
        <f>SUMIF(入力開催!$L$27:$L$97,$B87,入力開催!$G$27:$G$97)</f>
        <v>0</v>
      </c>
      <c r="E87" s="18">
        <f>SUMIF(入力開催!$L$27:$L$97,$B87,入力開催!$J$27:$J$97)</f>
        <v>0</v>
      </c>
      <c r="F87" s="18">
        <f t="shared" si="26"/>
        <v>0</v>
      </c>
      <c r="G87" s="18">
        <v>0</v>
      </c>
      <c r="H87" s="18">
        <v>0</v>
      </c>
      <c r="I87" s="10">
        <f>係数!D87</f>
        <v>0.53276727084930819</v>
      </c>
      <c r="J87" s="163"/>
      <c r="K87" s="18">
        <f t="shared" si="36"/>
        <v>0</v>
      </c>
      <c r="L87" s="10">
        <f>マージン!M87</f>
        <v>1.0298484795264919</v>
      </c>
      <c r="M87" s="17">
        <f t="shared" si="28"/>
        <v>0</v>
      </c>
      <c r="N87" s="52">
        <v>0</v>
      </c>
      <c r="O87" s="17">
        <f t="shared" si="29"/>
        <v>0</v>
      </c>
      <c r="P87" s="17">
        <f t="shared" si="20"/>
        <v>0</v>
      </c>
      <c r="Q87" s="10">
        <f>係数!E87+係数!F87</f>
        <v>0.44413306985799472</v>
      </c>
      <c r="R87" s="17">
        <f t="shared" si="30"/>
        <v>0</v>
      </c>
      <c r="S87" s="4"/>
      <c r="T87" s="3"/>
      <c r="U87" s="10">
        <f>係数!G87</f>
        <v>1.181355611326928E-2</v>
      </c>
      <c r="V87" s="17">
        <f t="shared" si="21"/>
        <v>0</v>
      </c>
      <c r="W87" s="17">
        <f t="shared" si="22"/>
        <v>0</v>
      </c>
      <c r="X87" s="17">
        <v>0</v>
      </c>
      <c r="Y87" s="17">
        <f t="shared" si="23"/>
        <v>0</v>
      </c>
      <c r="Z87" s="18">
        <f t="shared" si="24"/>
        <v>0</v>
      </c>
      <c r="AA87" s="17">
        <f t="shared" si="25"/>
        <v>0</v>
      </c>
      <c r="AB87" s="17">
        <f t="shared" si="31"/>
        <v>0</v>
      </c>
      <c r="AC87" s="17">
        <f t="shared" si="33"/>
        <v>0</v>
      </c>
      <c r="AD87" s="18">
        <f>Z87*(1-マージン!$N87)</f>
        <v>0</v>
      </c>
      <c r="AE87" s="17">
        <f>AA87*(1-マージン!$N87)</f>
        <v>0</v>
      </c>
      <c r="AF87" s="17">
        <f>AB87*(1-マージン!$N87)</f>
        <v>0</v>
      </c>
      <c r="AG87" s="17">
        <f t="shared" si="32"/>
        <v>0</v>
      </c>
      <c r="AH87" s="122">
        <f>(N87+X87)*係数!H87/1000000</f>
        <v>0</v>
      </c>
      <c r="AI87" s="121">
        <f>(N87+X87)*係数!I87/1000000</f>
        <v>0</v>
      </c>
    </row>
    <row r="88" spans="1:35">
      <c r="A88" s="3"/>
      <c r="B88" s="37">
        <v>579</v>
      </c>
      <c r="C88" s="54" t="s">
        <v>771</v>
      </c>
      <c r="D88" s="52">
        <f>SUMIF(入力開催!$L$27:$L$97,$B88,入力開催!$G$27:$G$97)</f>
        <v>0</v>
      </c>
      <c r="E88" s="18">
        <f>SUMIF(入力開催!$L$27:$L$97,$B88,入力開催!$J$27:$J$97)</f>
        <v>0</v>
      </c>
      <c r="F88" s="18">
        <f t="shared" si="26"/>
        <v>0</v>
      </c>
      <c r="G88" s="18">
        <v>0</v>
      </c>
      <c r="H88" s="18">
        <v>0</v>
      </c>
      <c r="I88" s="10">
        <f>係数!D88</f>
        <v>0.95310895271243956</v>
      </c>
      <c r="J88" s="163"/>
      <c r="K88" s="18">
        <f t="shared" si="36"/>
        <v>0</v>
      </c>
      <c r="L88" s="10">
        <f>マージン!M88</f>
        <v>1.1174978971127241</v>
      </c>
      <c r="M88" s="17">
        <f t="shared" si="28"/>
        <v>0</v>
      </c>
      <c r="N88" s="52">
        <v>0</v>
      </c>
      <c r="O88" s="17">
        <f t="shared" si="29"/>
        <v>0</v>
      </c>
      <c r="P88" s="17">
        <f t="shared" si="20"/>
        <v>0</v>
      </c>
      <c r="Q88" s="10">
        <f>係数!E88+係数!F88</f>
        <v>0.67173496409260369</v>
      </c>
      <c r="R88" s="17">
        <f t="shared" si="30"/>
        <v>0</v>
      </c>
      <c r="S88" s="4"/>
      <c r="T88" s="3"/>
      <c r="U88" s="10">
        <f>係数!G88</f>
        <v>6.1821654650354304E-4</v>
      </c>
      <c r="V88" s="17">
        <f t="shared" si="21"/>
        <v>0</v>
      </c>
      <c r="W88" s="17">
        <f t="shared" si="22"/>
        <v>0</v>
      </c>
      <c r="X88" s="17">
        <v>0</v>
      </c>
      <c r="Y88" s="17">
        <f t="shared" si="23"/>
        <v>0</v>
      </c>
      <c r="Z88" s="18">
        <f t="shared" si="24"/>
        <v>0</v>
      </c>
      <c r="AA88" s="17">
        <f t="shared" si="25"/>
        <v>0</v>
      </c>
      <c r="AB88" s="17">
        <f t="shared" si="31"/>
        <v>0</v>
      </c>
      <c r="AC88" s="17">
        <f t="shared" si="33"/>
        <v>0</v>
      </c>
      <c r="AD88" s="18">
        <f>Z88*(1-マージン!$N88)</f>
        <v>0</v>
      </c>
      <c r="AE88" s="17">
        <f>AA88*(1-マージン!$N88)</f>
        <v>0</v>
      </c>
      <c r="AF88" s="17">
        <f>AB88*(1-マージン!$N88)</f>
        <v>0</v>
      </c>
      <c r="AG88" s="17">
        <f t="shared" si="32"/>
        <v>0</v>
      </c>
      <c r="AH88" s="122">
        <f>(N88+X88)*係数!H88/1000000</f>
        <v>0</v>
      </c>
      <c r="AI88" s="121">
        <f>(N88+X88)*係数!I88/1000000</f>
        <v>0</v>
      </c>
    </row>
    <row r="89" spans="1:35">
      <c r="A89" s="3"/>
      <c r="B89" s="37">
        <v>591</v>
      </c>
      <c r="C89" s="54" t="s">
        <v>772</v>
      </c>
      <c r="D89" s="52">
        <f>SUMIF(入力開催!$L$27:$L$97,$B89,入力開催!$G$27:$G$97)</f>
        <v>0</v>
      </c>
      <c r="E89" s="18">
        <f>SUMIF(入力開催!$L$27:$L$97,$B89,入力開催!$J$27:$J$97)</f>
        <v>0</v>
      </c>
      <c r="F89" s="18">
        <f t="shared" si="26"/>
        <v>0</v>
      </c>
      <c r="G89" s="18">
        <v>0</v>
      </c>
      <c r="H89" s="18">
        <v>0</v>
      </c>
      <c r="I89" s="10">
        <f>係数!D89</f>
        <v>0.65916508886688407</v>
      </c>
      <c r="J89" s="163"/>
      <c r="K89" s="18">
        <f t="shared" si="36"/>
        <v>0</v>
      </c>
      <c r="L89" s="10">
        <f>マージン!M89</f>
        <v>0.93254410568839985</v>
      </c>
      <c r="M89" s="17">
        <f t="shared" si="28"/>
        <v>0</v>
      </c>
      <c r="N89" s="52">
        <v>0</v>
      </c>
      <c r="O89" s="17">
        <f t="shared" si="29"/>
        <v>0</v>
      </c>
      <c r="P89" s="17">
        <f t="shared" si="20"/>
        <v>0</v>
      </c>
      <c r="Q89" s="10">
        <f>係数!E89+係数!F89</f>
        <v>0.28275476691597956</v>
      </c>
      <c r="R89" s="17">
        <f t="shared" si="30"/>
        <v>0</v>
      </c>
      <c r="S89" s="4"/>
      <c r="T89" s="3"/>
      <c r="U89" s="10">
        <f>係数!G89</f>
        <v>2.8507195932862002E-2</v>
      </c>
      <c r="V89" s="17">
        <f t="shared" si="21"/>
        <v>0</v>
      </c>
      <c r="W89" s="17">
        <f t="shared" si="22"/>
        <v>0</v>
      </c>
      <c r="X89" s="17">
        <v>0</v>
      </c>
      <c r="Y89" s="17">
        <f t="shared" si="23"/>
        <v>0</v>
      </c>
      <c r="Z89" s="18">
        <f t="shared" si="24"/>
        <v>0</v>
      </c>
      <c r="AA89" s="17">
        <f t="shared" si="25"/>
        <v>0</v>
      </c>
      <c r="AB89" s="17">
        <f t="shared" si="31"/>
        <v>0</v>
      </c>
      <c r="AC89" s="17">
        <f t="shared" si="33"/>
        <v>0</v>
      </c>
      <c r="AD89" s="18">
        <f>Z89*(1-マージン!$N89)</f>
        <v>0</v>
      </c>
      <c r="AE89" s="17">
        <f>AA89*(1-マージン!$N89)</f>
        <v>0</v>
      </c>
      <c r="AF89" s="17">
        <f>AB89*(1-マージン!$N89)</f>
        <v>0</v>
      </c>
      <c r="AG89" s="17">
        <f t="shared" si="32"/>
        <v>0</v>
      </c>
      <c r="AH89" s="122">
        <f>(N89+X89)*係数!H89/1000000</f>
        <v>0</v>
      </c>
      <c r="AI89" s="121">
        <f>(N89+X89)*係数!I89/1000000</f>
        <v>0</v>
      </c>
    </row>
    <row r="90" spans="1:35">
      <c r="A90" s="3"/>
      <c r="B90" s="37">
        <v>592</v>
      </c>
      <c r="C90" s="54" t="s">
        <v>773</v>
      </c>
      <c r="D90" s="52">
        <f>SUMIF(入力開催!$L$27:$L$97,$B90,入力開催!$G$27:$G$97)</f>
        <v>0</v>
      </c>
      <c r="E90" s="18">
        <f>SUMIF(入力開催!$L$27:$L$97,$B90,入力開催!$J$27:$J$97)</f>
        <v>0</v>
      </c>
      <c r="F90" s="18">
        <f t="shared" si="26"/>
        <v>0</v>
      </c>
      <c r="G90" s="18">
        <v>0</v>
      </c>
      <c r="H90" s="18">
        <v>0</v>
      </c>
      <c r="I90" s="10">
        <f>係数!D90</f>
        <v>0.42052090644560014</v>
      </c>
      <c r="J90" s="163"/>
      <c r="K90" s="18">
        <f t="shared" si="36"/>
        <v>0</v>
      </c>
      <c r="L90" s="10">
        <f>マージン!M90</f>
        <v>1.0429375865029142</v>
      </c>
      <c r="M90" s="17">
        <f t="shared" si="28"/>
        <v>0</v>
      </c>
      <c r="N90" s="52">
        <v>0</v>
      </c>
      <c r="O90" s="17">
        <f t="shared" si="29"/>
        <v>0</v>
      </c>
      <c r="P90" s="17">
        <f t="shared" si="20"/>
        <v>0</v>
      </c>
      <c r="Q90" s="10">
        <f>係数!E90+係数!F90</f>
        <v>0.34764210716689059</v>
      </c>
      <c r="R90" s="17">
        <f t="shared" si="30"/>
        <v>0</v>
      </c>
      <c r="S90" s="4"/>
      <c r="T90" s="3"/>
      <c r="U90" s="10">
        <f>係数!G90</f>
        <v>4.8242729125376766E-3</v>
      </c>
      <c r="V90" s="17">
        <f t="shared" si="21"/>
        <v>0</v>
      </c>
      <c r="W90" s="17">
        <f t="shared" si="22"/>
        <v>0</v>
      </c>
      <c r="X90" s="17">
        <v>0</v>
      </c>
      <c r="Y90" s="17">
        <f t="shared" si="23"/>
        <v>0</v>
      </c>
      <c r="Z90" s="18">
        <f t="shared" si="24"/>
        <v>0</v>
      </c>
      <c r="AA90" s="17">
        <f t="shared" si="25"/>
        <v>0</v>
      </c>
      <c r="AB90" s="17">
        <f t="shared" si="31"/>
        <v>0</v>
      </c>
      <c r="AC90" s="17">
        <f t="shared" si="33"/>
        <v>0</v>
      </c>
      <c r="AD90" s="18">
        <f>Z90*(1-マージン!$N90)</f>
        <v>0</v>
      </c>
      <c r="AE90" s="17">
        <f>AA90*(1-マージン!$N90)</f>
        <v>0</v>
      </c>
      <c r="AF90" s="17">
        <f>AB90*(1-マージン!$N90)</f>
        <v>0</v>
      </c>
      <c r="AG90" s="17">
        <f t="shared" si="32"/>
        <v>0</v>
      </c>
      <c r="AH90" s="122">
        <f>(N90+X90)*係数!H90/1000000</f>
        <v>0</v>
      </c>
      <c r="AI90" s="121">
        <f>(N90+X90)*係数!I90/1000000</f>
        <v>0</v>
      </c>
    </row>
    <row r="91" spans="1:35">
      <c r="A91" s="3"/>
      <c r="B91" s="37">
        <v>593</v>
      </c>
      <c r="C91" s="54" t="s">
        <v>774</v>
      </c>
      <c r="D91" s="52">
        <f>SUMIF(入力開催!$L$27:$L$97,$B91,入力開催!$G$27:$G$97)</f>
        <v>0</v>
      </c>
      <c r="E91" s="18">
        <f>SUMIF(入力開催!$L$27:$L$97,$B91,入力開催!$J$27:$J$97)</f>
        <v>0</v>
      </c>
      <c r="F91" s="18">
        <f t="shared" si="26"/>
        <v>0</v>
      </c>
      <c r="G91" s="18">
        <v>0</v>
      </c>
      <c r="H91" s="18">
        <v>0</v>
      </c>
      <c r="I91" s="10">
        <f>係数!D91</f>
        <v>0.14994159138414165</v>
      </c>
      <c r="J91" s="163"/>
      <c r="K91" s="18">
        <f t="shared" si="36"/>
        <v>0</v>
      </c>
      <c r="L91" s="10">
        <f>マージン!M91</f>
        <v>1.0458052771621891</v>
      </c>
      <c r="M91" s="17">
        <f t="shared" si="28"/>
        <v>0</v>
      </c>
      <c r="N91" s="52">
        <v>0</v>
      </c>
      <c r="O91" s="17">
        <f t="shared" si="29"/>
        <v>0</v>
      </c>
      <c r="P91" s="17">
        <f t="shared" si="20"/>
        <v>0</v>
      </c>
      <c r="Q91" s="10">
        <f>係数!E91+係数!F91</f>
        <v>0.45371864429398623</v>
      </c>
      <c r="R91" s="17">
        <f t="shared" si="30"/>
        <v>0</v>
      </c>
      <c r="S91" s="4"/>
      <c r="T91" s="3"/>
      <c r="U91" s="10">
        <f>係数!G91</f>
        <v>2.7290136371545337E-3</v>
      </c>
      <c r="V91" s="17">
        <f t="shared" si="21"/>
        <v>0</v>
      </c>
      <c r="W91" s="17">
        <f t="shared" si="22"/>
        <v>0</v>
      </c>
      <c r="X91" s="17">
        <v>0</v>
      </c>
      <c r="Y91" s="17">
        <f t="shared" si="23"/>
        <v>0</v>
      </c>
      <c r="Z91" s="18">
        <f t="shared" si="24"/>
        <v>0</v>
      </c>
      <c r="AA91" s="17">
        <f t="shared" si="25"/>
        <v>0</v>
      </c>
      <c r="AB91" s="17">
        <f t="shared" si="31"/>
        <v>0</v>
      </c>
      <c r="AC91" s="17">
        <f t="shared" si="33"/>
        <v>0</v>
      </c>
      <c r="AD91" s="18">
        <f>Z91*(1-マージン!$N91)</f>
        <v>0</v>
      </c>
      <c r="AE91" s="17">
        <f>AA91*(1-マージン!$N91)</f>
        <v>0</v>
      </c>
      <c r="AF91" s="17">
        <f>AB91*(1-マージン!$N91)</f>
        <v>0</v>
      </c>
      <c r="AG91" s="17">
        <f t="shared" si="32"/>
        <v>0</v>
      </c>
      <c r="AH91" s="122">
        <f>(N91+X91)*係数!H91/1000000</f>
        <v>0</v>
      </c>
      <c r="AI91" s="121">
        <f>(N91+X91)*係数!I91/1000000</f>
        <v>0</v>
      </c>
    </row>
    <row r="92" spans="1:35">
      <c r="A92" s="3"/>
      <c r="B92" s="37">
        <v>594</v>
      </c>
      <c r="C92" s="54" t="s">
        <v>775</v>
      </c>
      <c r="D92" s="52">
        <f>SUMIF(入力開催!$L$27:$L$97,$B92,入力開催!$G$27:$G$97)</f>
        <v>0</v>
      </c>
      <c r="E92" s="18">
        <f>SUMIF(入力開催!$L$27:$L$97,$B92,入力開催!$J$27:$J$97)</f>
        <v>0</v>
      </c>
      <c r="F92" s="18">
        <f t="shared" si="26"/>
        <v>0</v>
      </c>
      <c r="G92" s="18">
        <v>0</v>
      </c>
      <c r="H92" s="18">
        <v>0</v>
      </c>
      <c r="I92" s="10">
        <f>係数!D92</f>
        <v>7.9533817118407901E-3</v>
      </c>
      <c r="J92" s="163"/>
      <c r="K92" s="18">
        <f t="shared" si="36"/>
        <v>0</v>
      </c>
      <c r="L92" s="10">
        <f>マージン!M92</f>
        <v>1.0127547216054087</v>
      </c>
      <c r="M92" s="17">
        <f t="shared" si="28"/>
        <v>0</v>
      </c>
      <c r="N92" s="52">
        <v>0</v>
      </c>
      <c r="O92" s="17">
        <f t="shared" si="29"/>
        <v>0</v>
      </c>
      <c r="P92" s="17">
        <f t="shared" si="20"/>
        <v>0</v>
      </c>
      <c r="Q92" s="10">
        <f>係数!E92+係数!F92</f>
        <v>0.18018034131360366</v>
      </c>
      <c r="R92" s="17">
        <f t="shared" si="30"/>
        <v>0</v>
      </c>
      <c r="S92" s="4"/>
      <c r="T92" s="3"/>
      <c r="U92" s="10">
        <f>係数!G92</f>
        <v>3.7367999511487902E-3</v>
      </c>
      <c r="V92" s="17">
        <f t="shared" si="21"/>
        <v>0</v>
      </c>
      <c r="W92" s="17">
        <f t="shared" si="22"/>
        <v>0</v>
      </c>
      <c r="X92" s="17">
        <v>0</v>
      </c>
      <c r="Y92" s="17">
        <f t="shared" si="23"/>
        <v>0</v>
      </c>
      <c r="Z92" s="18">
        <f t="shared" si="24"/>
        <v>0</v>
      </c>
      <c r="AA92" s="17">
        <f t="shared" si="25"/>
        <v>0</v>
      </c>
      <c r="AB92" s="17">
        <f t="shared" si="31"/>
        <v>0</v>
      </c>
      <c r="AC92" s="17">
        <f t="shared" si="33"/>
        <v>0</v>
      </c>
      <c r="AD92" s="18">
        <f>Z92*(1-マージン!$N92)</f>
        <v>0</v>
      </c>
      <c r="AE92" s="17">
        <f>AA92*(1-マージン!$N92)</f>
        <v>0</v>
      </c>
      <c r="AF92" s="17">
        <f>AB92*(1-マージン!$N92)</f>
        <v>0</v>
      </c>
      <c r="AG92" s="17">
        <f t="shared" si="32"/>
        <v>0</v>
      </c>
      <c r="AH92" s="122">
        <f>(N92+X92)*係数!H92/1000000</f>
        <v>0</v>
      </c>
      <c r="AI92" s="121">
        <f>(N92+X92)*係数!I92/1000000</f>
        <v>0</v>
      </c>
    </row>
    <row r="93" spans="1:35">
      <c r="A93" s="3"/>
      <c r="B93" s="37">
        <v>595</v>
      </c>
      <c r="C93" s="54" t="s">
        <v>776</v>
      </c>
      <c r="D93" s="52">
        <f>SUMIF(入力開催!$L$27:$L$97,$B93,入力開催!$G$27:$G$97)</f>
        <v>0</v>
      </c>
      <c r="E93" s="18">
        <f>SUMIF(入力開催!$L$27:$L$97,$B93,入力開催!$J$27:$J$97)</f>
        <v>0</v>
      </c>
      <c r="F93" s="18">
        <f t="shared" si="26"/>
        <v>0</v>
      </c>
      <c r="G93" s="18">
        <v>0</v>
      </c>
      <c r="H93" s="18">
        <v>0</v>
      </c>
      <c r="I93" s="10">
        <f>係数!D93</f>
        <v>0.17591112421915622</v>
      </c>
      <c r="J93" s="163"/>
      <c r="K93" s="18">
        <f t="shared" si="36"/>
        <v>0</v>
      </c>
      <c r="L93" s="10">
        <f>マージン!M93</f>
        <v>1.0302529158067364</v>
      </c>
      <c r="M93" s="17">
        <f t="shared" si="28"/>
        <v>0</v>
      </c>
      <c r="N93" s="52">
        <v>0</v>
      </c>
      <c r="O93" s="17">
        <f t="shared" si="29"/>
        <v>0</v>
      </c>
      <c r="P93" s="17">
        <f t="shared" si="20"/>
        <v>0</v>
      </c>
      <c r="Q93" s="10">
        <f>係数!E93+係数!F93</f>
        <v>0.3209294682637428</v>
      </c>
      <c r="R93" s="17">
        <f t="shared" si="30"/>
        <v>0</v>
      </c>
      <c r="S93" s="4"/>
      <c r="T93" s="3"/>
      <c r="U93" s="10">
        <f>係数!G93</f>
        <v>3.0247763278954832E-3</v>
      </c>
      <c r="V93" s="17">
        <f t="shared" si="21"/>
        <v>0</v>
      </c>
      <c r="W93" s="17">
        <f t="shared" si="22"/>
        <v>0</v>
      </c>
      <c r="X93" s="17">
        <v>0</v>
      </c>
      <c r="Y93" s="17">
        <f t="shared" si="23"/>
        <v>0</v>
      </c>
      <c r="Z93" s="18">
        <f t="shared" si="24"/>
        <v>0</v>
      </c>
      <c r="AA93" s="17">
        <f t="shared" si="25"/>
        <v>0</v>
      </c>
      <c r="AB93" s="17">
        <f t="shared" si="31"/>
        <v>0</v>
      </c>
      <c r="AC93" s="17">
        <f t="shared" si="33"/>
        <v>0</v>
      </c>
      <c r="AD93" s="18">
        <f>Z93*(1-マージン!$N93)</f>
        <v>0</v>
      </c>
      <c r="AE93" s="17">
        <f>AA93*(1-マージン!$N93)</f>
        <v>0</v>
      </c>
      <c r="AF93" s="17">
        <f>AB93*(1-マージン!$N93)</f>
        <v>0</v>
      </c>
      <c r="AG93" s="17">
        <f t="shared" si="32"/>
        <v>0</v>
      </c>
      <c r="AH93" s="122">
        <f>(N93+X93)*係数!H93/1000000</f>
        <v>0</v>
      </c>
      <c r="AI93" s="121">
        <f>(N93+X93)*係数!I93/1000000</f>
        <v>0</v>
      </c>
    </row>
    <row r="94" spans="1:35">
      <c r="A94" s="3"/>
      <c r="B94" s="37">
        <v>611</v>
      </c>
      <c r="C94" s="54" t="s">
        <v>777</v>
      </c>
      <c r="D94" s="52">
        <f>SUMIF(入力開催!$L$27:$L$97,$B94,入力開催!$G$27:$G$97)</f>
        <v>0</v>
      </c>
      <c r="E94" s="18">
        <f>SUMIF(入力開催!$L$27:$L$97,$B94,入力開催!$J$27:$J$97)</f>
        <v>0</v>
      </c>
      <c r="F94" s="18">
        <f t="shared" si="26"/>
        <v>0</v>
      </c>
      <c r="G94" s="18">
        <v>0</v>
      </c>
      <c r="H94" s="18">
        <v>0</v>
      </c>
      <c r="I94" s="10">
        <f>係数!D94</f>
        <v>1</v>
      </c>
      <c r="J94" s="163"/>
      <c r="K94" s="18">
        <f t="shared" si="36"/>
        <v>0</v>
      </c>
      <c r="L94" s="10">
        <f>マージン!M94</f>
        <v>1.0422022200323366</v>
      </c>
      <c r="M94" s="17">
        <f t="shared" si="28"/>
        <v>0</v>
      </c>
      <c r="N94" s="52">
        <v>0</v>
      </c>
      <c r="O94" s="17">
        <f t="shared" si="29"/>
        <v>0</v>
      </c>
      <c r="P94" s="17">
        <f t="shared" si="20"/>
        <v>0</v>
      </c>
      <c r="Q94" s="10">
        <f>係数!E94+係数!F94</f>
        <v>0.36360236959080738</v>
      </c>
      <c r="R94" s="17">
        <f t="shared" si="30"/>
        <v>0</v>
      </c>
      <c r="S94" s="4"/>
      <c r="T94" s="3"/>
      <c r="U94" s="10">
        <f>係数!G94</f>
        <v>3.4146547559548075E-3</v>
      </c>
      <c r="V94" s="17">
        <f t="shared" si="21"/>
        <v>0</v>
      </c>
      <c r="W94" s="17">
        <f t="shared" si="22"/>
        <v>0</v>
      </c>
      <c r="X94" s="17">
        <v>0</v>
      </c>
      <c r="Y94" s="17">
        <f t="shared" si="23"/>
        <v>0</v>
      </c>
      <c r="Z94" s="18">
        <f t="shared" si="24"/>
        <v>0</v>
      </c>
      <c r="AA94" s="17">
        <f t="shared" si="25"/>
        <v>0</v>
      </c>
      <c r="AB94" s="17">
        <f t="shared" si="31"/>
        <v>0</v>
      </c>
      <c r="AC94" s="17">
        <f t="shared" si="33"/>
        <v>0</v>
      </c>
      <c r="AD94" s="18">
        <f>Z94*(1-マージン!$N94)</f>
        <v>0</v>
      </c>
      <c r="AE94" s="17">
        <f>AA94*(1-マージン!$N94)</f>
        <v>0</v>
      </c>
      <c r="AF94" s="17">
        <f>AB94*(1-マージン!$N94)</f>
        <v>0</v>
      </c>
      <c r="AG94" s="17">
        <f t="shared" si="32"/>
        <v>0</v>
      </c>
      <c r="AH94" s="122">
        <f>(N94+X94)*係数!H94/1000000</f>
        <v>0</v>
      </c>
      <c r="AI94" s="121">
        <f>(N94+X94)*係数!I94/1000000</f>
        <v>0</v>
      </c>
    </row>
    <row r="95" spans="1:35">
      <c r="A95" s="3"/>
      <c r="B95" s="37">
        <v>631</v>
      </c>
      <c r="C95" s="54" t="s">
        <v>778</v>
      </c>
      <c r="D95" s="52">
        <f>SUMIF(入力開催!$L$27:$L$97,$B95,入力開催!$G$27:$G$97)</f>
        <v>0</v>
      </c>
      <c r="E95" s="18">
        <f>SUMIF(入力開催!$L$27:$L$97,$B95,入力開催!$J$27:$J$97)</f>
        <v>0</v>
      </c>
      <c r="F95" s="18">
        <f t="shared" si="26"/>
        <v>0</v>
      </c>
      <c r="G95" s="18">
        <v>0</v>
      </c>
      <c r="H95" s="18">
        <v>0</v>
      </c>
      <c r="I95" s="10">
        <f>係数!D95</f>
        <v>0.7477433498707633</v>
      </c>
      <c r="J95" s="163"/>
      <c r="K95" s="18">
        <f t="shared" si="36"/>
        <v>0</v>
      </c>
      <c r="L95" s="10">
        <f>マージン!M95</f>
        <v>1.0078013765321219</v>
      </c>
      <c r="M95" s="17">
        <f t="shared" si="28"/>
        <v>0</v>
      </c>
      <c r="N95" s="52">
        <v>0</v>
      </c>
      <c r="O95" s="17">
        <f t="shared" si="29"/>
        <v>0</v>
      </c>
      <c r="P95" s="17">
        <f t="shared" si="20"/>
        <v>0</v>
      </c>
      <c r="Q95" s="10">
        <f>係数!E95+係数!F95</f>
        <v>0.6082116649070648</v>
      </c>
      <c r="R95" s="17">
        <f t="shared" si="30"/>
        <v>0</v>
      </c>
      <c r="S95" s="4"/>
      <c r="T95" s="3"/>
      <c r="U95" s="10">
        <f>係数!G95</f>
        <v>2.8545895266414194E-2</v>
      </c>
      <c r="V95" s="17">
        <f t="shared" si="21"/>
        <v>0</v>
      </c>
      <c r="W95" s="17">
        <f t="shared" si="22"/>
        <v>0</v>
      </c>
      <c r="X95" s="17">
        <v>0</v>
      </c>
      <c r="Y95" s="17">
        <f t="shared" si="23"/>
        <v>0</v>
      </c>
      <c r="Z95" s="18">
        <f t="shared" si="24"/>
        <v>0</v>
      </c>
      <c r="AA95" s="17">
        <f t="shared" si="25"/>
        <v>0</v>
      </c>
      <c r="AB95" s="17">
        <f t="shared" si="31"/>
        <v>0</v>
      </c>
      <c r="AC95" s="17">
        <f t="shared" si="33"/>
        <v>0</v>
      </c>
      <c r="AD95" s="18">
        <f>Z95*(1-マージン!$N95)</f>
        <v>0</v>
      </c>
      <c r="AE95" s="17">
        <f>AA95*(1-マージン!$N95)</f>
        <v>0</v>
      </c>
      <c r="AF95" s="17">
        <f>AB95*(1-マージン!$N95)</f>
        <v>0</v>
      </c>
      <c r="AG95" s="17">
        <f t="shared" si="32"/>
        <v>0</v>
      </c>
      <c r="AH95" s="122">
        <f>(N95+X95)*係数!H95/1000000</f>
        <v>0</v>
      </c>
      <c r="AI95" s="121">
        <f>(N95+X95)*係数!I95/1000000</f>
        <v>0</v>
      </c>
    </row>
    <row r="96" spans="1:35">
      <c r="A96" s="3"/>
      <c r="B96" s="37">
        <v>632</v>
      </c>
      <c r="C96" s="54" t="s">
        <v>779</v>
      </c>
      <c r="D96" s="52">
        <f>SUMIF(入力開催!$L$27:$L$97,$B96,入力開催!$G$27:$G$97)</f>
        <v>0</v>
      </c>
      <c r="E96" s="18">
        <f>SUMIF(入力開催!$L$27:$L$97,$B96,入力開催!$J$27:$J$97)</f>
        <v>0</v>
      </c>
      <c r="F96" s="18">
        <f t="shared" si="26"/>
        <v>0</v>
      </c>
      <c r="G96" s="18">
        <v>0</v>
      </c>
      <c r="H96" s="18">
        <v>0</v>
      </c>
      <c r="I96" s="10">
        <f>係数!D96</f>
        <v>0.8929262008580916</v>
      </c>
      <c r="J96" s="163"/>
      <c r="K96" s="18">
        <f t="shared" si="36"/>
        <v>0</v>
      </c>
      <c r="L96" s="10">
        <f>マージン!M96</f>
        <v>1.0294610105460382</v>
      </c>
      <c r="M96" s="17">
        <f t="shared" si="28"/>
        <v>0</v>
      </c>
      <c r="N96" s="52">
        <v>0</v>
      </c>
      <c r="O96" s="17">
        <f t="shared" si="29"/>
        <v>0</v>
      </c>
      <c r="P96" s="17">
        <f t="shared" si="20"/>
        <v>0</v>
      </c>
      <c r="Q96" s="10">
        <f>係数!E96+係数!F96</f>
        <v>0.458474854269313</v>
      </c>
      <c r="R96" s="17">
        <f t="shared" si="30"/>
        <v>0</v>
      </c>
      <c r="S96" s="4"/>
      <c r="T96" s="3"/>
      <c r="U96" s="10">
        <f>係数!G96</f>
        <v>0</v>
      </c>
      <c r="V96" s="17">
        <f t="shared" si="21"/>
        <v>0</v>
      </c>
      <c r="W96" s="17">
        <f t="shared" si="22"/>
        <v>0</v>
      </c>
      <c r="X96" s="17">
        <v>0</v>
      </c>
      <c r="Y96" s="17">
        <f t="shared" si="23"/>
        <v>0</v>
      </c>
      <c r="Z96" s="18">
        <f t="shared" si="24"/>
        <v>0</v>
      </c>
      <c r="AA96" s="17">
        <f t="shared" si="25"/>
        <v>0</v>
      </c>
      <c r="AB96" s="17">
        <f t="shared" si="31"/>
        <v>0</v>
      </c>
      <c r="AC96" s="17">
        <f t="shared" si="33"/>
        <v>0</v>
      </c>
      <c r="AD96" s="18">
        <f>Z96*(1-マージン!$N96)</f>
        <v>0</v>
      </c>
      <c r="AE96" s="17">
        <f>AA96*(1-マージン!$N96)</f>
        <v>0</v>
      </c>
      <c r="AF96" s="17">
        <f>AB96*(1-マージン!$N96)</f>
        <v>0</v>
      </c>
      <c r="AG96" s="17">
        <f t="shared" si="32"/>
        <v>0</v>
      </c>
      <c r="AH96" s="122">
        <f>(N96+X96)*係数!H96/1000000</f>
        <v>0</v>
      </c>
      <c r="AI96" s="121">
        <f>(N96+X96)*係数!I96/1000000</f>
        <v>0</v>
      </c>
    </row>
    <row r="97" spans="1:35">
      <c r="A97" s="3"/>
      <c r="B97" s="37">
        <v>641</v>
      </c>
      <c r="C97" s="54" t="s">
        <v>780</v>
      </c>
      <c r="D97" s="52">
        <f>SUMIF(入力開催!$L$27:$L$97,$B97,入力開催!$G$27:$G$97)</f>
        <v>0</v>
      </c>
      <c r="E97" s="18">
        <f>SUMIF(入力開催!$L$27:$L$97,$B97,入力開催!$J$27:$J$97)</f>
        <v>0</v>
      </c>
      <c r="F97" s="18">
        <f t="shared" si="26"/>
        <v>0</v>
      </c>
      <c r="G97" s="18">
        <v>0</v>
      </c>
      <c r="H97" s="18">
        <v>0</v>
      </c>
      <c r="I97" s="10">
        <f>係数!D97</f>
        <v>0.88674054310097117</v>
      </c>
      <c r="J97" s="163"/>
      <c r="K97" s="18">
        <f t="shared" si="36"/>
        <v>0</v>
      </c>
      <c r="L97" s="10">
        <f>マージン!M97</f>
        <v>1.0914558897229967</v>
      </c>
      <c r="M97" s="17">
        <f t="shared" si="28"/>
        <v>0</v>
      </c>
      <c r="N97" s="52">
        <v>0</v>
      </c>
      <c r="O97" s="17">
        <f t="shared" si="29"/>
        <v>0</v>
      </c>
      <c r="P97" s="17">
        <f t="shared" si="20"/>
        <v>0</v>
      </c>
      <c r="Q97" s="10">
        <f>係数!E97+係数!F97</f>
        <v>0.49102529392265498</v>
      </c>
      <c r="R97" s="17">
        <f t="shared" si="30"/>
        <v>0</v>
      </c>
      <c r="S97" s="4"/>
      <c r="T97" s="3"/>
      <c r="U97" s="10">
        <f>係数!G97</f>
        <v>3.1945021476705991E-2</v>
      </c>
      <c r="V97" s="17">
        <f t="shared" si="21"/>
        <v>0</v>
      </c>
      <c r="W97" s="17">
        <f t="shared" si="22"/>
        <v>0</v>
      </c>
      <c r="X97" s="17">
        <v>0</v>
      </c>
      <c r="Y97" s="17">
        <f t="shared" si="23"/>
        <v>0</v>
      </c>
      <c r="Z97" s="18">
        <f t="shared" si="24"/>
        <v>0</v>
      </c>
      <c r="AA97" s="17">
        <f t="shared" si="25"/>
        <v>0</v>
      </c>
      <c r="AB97" s="17">
        <f t="shared" si="31"/>
        <v>0</v>
      </c>
      <c r="AC97" s="17">
        <f t="shared" si="33"/>
        <v>0</v>
      </c>
      <c r="AD97" s="18">
        <f>Z97*(1-マージン!$N97)</f>
        <v>0</v>
      </c>
      <c r="AE97" s="17">
        <f>AA97*(1-マージン!$N97)</f>
        <v>0</v>
      </c>
      <c r="AF97" s="17">
        <f>AB97*(1-マージン!$N97)</f>
        <v>0</v>
      </c>
      <c r="AG97" s="17">
        <f t="shared" si="32"/>
        <v>0</v>
      </c>
      <c r="AH97" s="122">
        <f>(N97+X97)*係数!H97/1000000</f>
        <v>0</v>
      </c>
      <c r="AI97" s="121">
        <f>(N97+X97)*係数!I97/1000000</f>
        <v>0</v>
      </c>
    </row>
    <row r="98" spans="1:35">
      <c r="A98" s="3"/>
      <c r="B98" s="37">
        <v>642</v>
      </c>
      <c r="C98" s="54" t="s">
        <v>781</v>
      </c>
      <c r="D98" s="52">
        <f>SUMIF(入力開催!$L$27:$L$97,$B98,入力開催!$G$27:$G$97)</f>
        <v>0</v>
      </c>
      <c r="E98" s="18">
        <f>SUMIF(入力開催!$L$27:$L$97,$B98,入力開催!$J$27:$J$97)</f>
        <v>0</v>
      </c>
      <c r="F98" s="18">
        <f t="shared" si="26"/>
        <v>0</v>
      </c>
      <c r="G98" s="18">
        <v>0</v>
      </c>
      <c r="H98" s="18">
        <v>0</v>
      </c>
      <c r="I98" s="10">
        <f>係数!D98</f>
        <v>0.69228221635414489</v>
      </c>
      <c r="J98" s="163"/>
      <c r="K98" s="18">
        <f t="shared" si="36"/>
        <v>0</v>
      </c>
      <c r="L98" s="10">
        <f>マージン!M98</f>
        <v>1.0914560751813873</v>
      </c>
      <c r="M98" s="17">
        <f t="shared" si="28"/>
        <v>0</v>
      </c>
      <c r="N98" s="52">
        <v>0</v>
      </c>
      <c r="O98" s="17">
        <f t="shared" si="29"/>
        <v>0</v>
      </c>
      <c r="P98" s="17">
        <f t="shared" si="20"/>
        <v>0</v>
      </c>
      <c r="Q98" s="10">
        <f>係数!E98+係数!F98</f>
        <v>0.56227528633597335</v>
      </c>
      <c r="R98" s="17">
        <f t="shared" si="30"/>
        <v>0</v>
      </c>
      <c r="S98" s="4"/>
      <c r="T98" s="3"/>
      <c r="U98" s="10">
        <f>係数!G98</f>
        <v>5.1553719126798923E-4</v>
      </c>
      <c r="V98" s="17">
        <f t="shared" si="21"/>
        <v>0</v>
      </c>
      <c r="W98" s="17">
        <f t="shared" si="22"/>
        <v>0</v>
      </c>
      <c r="X98" s="17">
        <v>0</v>
      </c>
      <c r="Y98" s="17">
        <f t="shared" si="23"/>
        <v>0</v>
      </c>
      <c r="Z98" s="18">
        <f t="shared" si="24"/>
        <v>0</v>
      </c>
      <c r="AA98" s="17">
        <f t="shared" si="25"/>
        <v>0</v>
      </c>
      <c r="AB98" s="17">
        <f t="shared" si="31"/>
        <v>0</v>
      </c>
      <c r="AC98" s="17">
        <f t="shared" si="33"/>
        <v>0</v>
      </c>
      <c r="AD98" s="18">
        <f>Z98*(1-マージン!$N98)</f>
        <v>0</v>
      </c>
      <c r="AE98" s="17">
        <f>AA98*(1-マージン!$N98)</f>
        <v>0</v>
      </c>
      <c r="AF98" s="17">
        <f>AB98*(1-マージン!$N98)</f>
        <v>0</v>
      </c>
      <c r="AG98" s="17">
        <f t="shared" si="32"/>
        <v>0</v>
      </c>
      <c r="AH98" s="122">
        <f>(N98+X98)*係数!H98/1000000</f>
        <v>0</v>
      </c>
      <c r="AI98" s="121">
        <f>(N98+X98)*係数!I98/1000000</f>
        <v>0</v>
      </c>
    </row>
    <row r="99" spans="1:35">
      <c r="A99" s="3"/>
      <c r="B99" s="37">
        <v>643</v>
      </c>
      <c r="C99" s="54" t="s">
        <v>782</v>
      </c>
      <c r="D99" s="52">
        <f>SUMIF(入力開催!$L$27:$L$97,$B99,入力開催!$G$27:$G$97)</f>
        <v>0</v>
      </c>
      <c r="E99" s="18">
        <f>SUMIF(入力開催!$L$27:$L$97,$B99,入力開催!$J$27:$J$97)</f>
        <v>0</v>
      </c>
      <c r="F99" s="18">
        <f t="shared" si="26"/>
        <v>0</v>
      </c>
      <c r="G99" s="18">
        <v>0</v>
      </c>
      <c r="H99" s="18">
        <v>0</v>
      </c>
      <c r="I99" s="10">
        <f>係数!D99</f>
        <v>0.98861919528651476</v>
      </c>
      <c r="J99" s="163"/>
      <c r="K99" s="18">
        <f t="shared" si="36"/>
        <v>0</v>
      </c>
      <c r="L99" s="10">
        <f>マージン!M99</f>
        <v>1.0016093510065227</v>
      </c>
      <c r="M99" s="17">
        <f t="shared" si="28"/>
        <v>0</v>
      </c>
      <c r="N99" s="52">
        <v>0</v>
      </c>
      <c r="O99" s="17">
        <f t="shared" si="29"/>
        <v>0</v>
      </c>
      <c r="P99" s="17">
        <f t="shared" si="20"/>
        <v>0</v>
      </c>
      <c r="Q99" s="10">
        <f>係数!E99+係数!F99</f>
        <v>0.69477205797160679</v>
      </c>
      <c r="R99" s="17">
        <f t="shared" si="30"/>
        <v>0</v>
      </c>
      <c r="S99" s="4"/>
      <c r="T99" s="3"/>
      <c r="U99" s="10">
        <f>係数!G99</f>
        <v>6.9487745094049024E-3</v>
      </c>
      <c r="V99" s="17">
        <f t="shared" si="21"/>
        <v>0</v>
      </c>
      <c r="W99" s="17">
        <f t="shared" si="22"/>
        <v>0</v>
      </c>
      <c r="X99" s="17">
        <v>0</v>
      </c>
      <c r="Y99" s="17">
        <f t="shared" si="23"/>
        <v>0</v>
      </c>
      <c r="Z99" s="18">
        <f t="shared" si="24"/>
        <v>0</v>
      </c>
      <c r="AA99" s="17">
        <f t="shared" si="25"/>
        <v>0</v>
      </c>
      <c r="AB99" s="17">
        <f t="shared" si="31"/>
        <v>0</v>
      </c>
      <c r="AC99" s="17">
        <f t="shared" si="33"/>
        <v>0</v>
      </c>
      <c r="AD99" s="18">
        <f>Z99*(1-マージン!$N99)</f>
        <v>0</v>
      </c>
      <c r="AE99" s="17">
        <f>AA99*(1-マージン!$N99)</f>
        <v>0</v>
      </c>
      <c r="AF99" s="17">
        <f>AB99*(1-マージン!$N99)</f>
        <v>0</v>
      </c>
      <c r="AG99" s="17">
        <f t="shared" si="32"/>
        <v>0</v>
      </c>
      <c r="AH99" s="122">
        <f>(N99+X99)*係数!H99/1000000</f>
        <v>0</v>
      </c>
      <c r="AI99" s="121">
        <f>(N99+X99)*係数!I99/1000000</f>
        <v>0</v>
      </c>
    </row>
    <row r="100" spans="1:35">
      <c r="A100" s="3"/>
      <c r="B100" s="37">
        <v>644</v>
      </c>
      <c r="C100" s="54" t="s">
        <v>783</v>
      </c>
      <c r="D100" s="52">
        <f>SUMIF(入力開催!$L$27:$L$97,$B100,入力開催!$G$27:$G$97)</f>
        <v>0</v>
      </c>
      <c r="E100" s="18">
        <f>SUMIF(入力開催!$L$27:$L$97,$B100,入力開催!$J$27:$J$97)</f>
        <v>0</v>
      </c>
      <c r="F100" s="18">
        <f t="shared" si="26"/>
        <v>0</v>
      </c>
      <c r="G100" s="18">
        <v>0</v>
      </c>
      <c r="H100" s="18">
        <v>0</v>
      </c>
      <c r="I100" s="10">
        <f>係数!D100</f>
        <v>1</v>
      </c>
      <c r="J100" s="163"/>
      <c r="K100" s="18">
        <f t="shared" si="36"/>
        <v>0</v>
      </c>
      <c r="L100" s="10">
        <f>マージン!M100</f>
        <v>1.1035660009439356</v>
      </c>
      <c r="M100" s="17">
        <f t="shared" si="28"/>
        <v>0</v>
      </c>
      <c r="N100" s="52">
        <v>0</v>
      </c>
      <c r="O100" s="17">
        <f t="shared" si="29"/>
        <v>0</v>
      </c>
      <c r="P100" s="17">
        <f t="shared" si="20"/>
        <v>0</v>
      </c>
      <c r="Q100" s="10">
        <f>係数!E100+係数!F100</f>
        <v>0.67515972340585839</v>
      </c>
      <c r="R100" s="17">
        <f t="shared" si="30"/>
        <v>0</v>
      </c>
      <c r="S100" s="4"/>
      <c r="T100" s="3"/>
      <c r="U100" s="10">
        <f>係数!G100</f>
        <v>3.5947401479184669E-3</v>
      </c>
      <c r="V100" s="17">
        <f t="shared" si="21"/>
        <v>0</v>
      </c>
      <c r="W100" s="17">
        <f t="shared" si="22"/>
        <v>0</v>
      </c>
      <c r="X100" s="17">
        <v>0</v>
      </c>
      <c r="Y100" s="17">
        <f t="shared" si="23"/>
        <v>0</v>
      </c>
      <c r="Z100" s="18">
        <f t="shared" si="24"/>
        <v>0</v>
      </c>
      <c r="AA100" s="17">
        <f t="shared" si="25"/>
        <v>0</v>
      </c>
      <c r="AB100" s="17">
        <f t="shared" si="31"/>
        <v>0</v>
      </c>
      <c r="AC100" s="17">
        <f t="shared" si="33"/>
        <v>0</v>
      </c>
      <c r="AD100" s="18">
        <f>Z100*(1-マージン!$N100)</f>
        <v>0</v>
      </c>
      <c r="AE100" s="17">
        <f>AA100*(1-マージン!$N100)</f>
        <v>0</v>
      </c>
      <c r="AF100" s="17">
        <f>AB100*(1-マージン!$N100)</f>
        <v>0</v>
      </c>
      <c r="AG100" s="17">
        <f t="shared" si="32"/>
        <v>0</v>
      </c>
      <c r="AH100" s="122">
        <f>(N100+X100)*係数!H100/1000000</f>
        <v>0</v>
      </c>
      <c r="AI100" s="121">
        <f>(N100+X100)*係数!I100/1000000</f>
        <v>0</v>
      </c>
    </row>
    <row r="101" spans="1:35">
      <c r="A101" s="3"/>
      <c r="B101" s="37">
        <v>659</v>
      </c>
      <c r="C101" s="54" t="s">
        <v>784</v>
      </c>
      <c r="D101" s="52">
        <f>SUMIF(入力開催!$L$27:$L$97,$B101,入力開催!$G$27:$G$97)</f>
        <v>0</v>
      </c>
      <c r="E101" s="18">
        <f>SUMIF(入力開催!$L$27:$L$97,$B101,入力開催!$J$27:$J$97)</f>
        <v>0</v>
      </c>
      <c r="F101" s="18">
        <f t="shared" si="26"/>
        <v>0</v>
      </c>
      <c r="G101" s="18">
        <v>0</v>
      </c>
      <c r="H101" s="18">
        <v>0</v>
      </c>
      <c r="I101" s="10">
        <f>係数!D101</f>
        <v>0.87866035988768521</v>
      </c>
      <c r="J101" s="163"/>
      <c r="K101" s="18">
        <f t="shared" si="36"/>
        <v>0</v>
      </c>
      <c r="L101" s="10">
        <f>マージン!M101</f>
        <v>1.0507911566191084</v>
      </c>
      <c r="M101" s="17">
        <f t="shared" si="28"/>
        <v>0</v>
      </c>
      <c r="N101" s="52">
        <v>0</v>
      </c>
      <c r="O101" s="17">
        <f t="shared" si="29"/>
        <v>0</v>
      </c>
      <c r="P101" s="17">
        <f t="shared" si="20"/>
        <v>0</v>
      </c>
      <c r="Q101" s="10">
        <f>係数!E101+係数!F101</f>
        <v>0.51026348638672248</v>
      </c>
      <c r="R101" s="17">
        <f t="shared" si="30"/>
        <v>0</v>
      </c>
      <c r="S101" s="4"/>
      <c r="T101" s="3"/>
      <c r="U101" s="10">
        <f>係数!G101</f>
        <v>4.0936006867525725E-3</v>
      </c>
      <c r="V101" s="17">
        <f t="shared" si="21"/>
        <v>0</v>
      </c>
      <c r="W101" s="17">
        <f t="shared" si="22"/>
        <v>0</v>
      </c>
      <c r="X101" s="17">
        <v>0</v>
      </c>
      <c r="Y101" s="17">
        <f t="shared" si="23"/>
        <v>0</v>
      </c>
      <c r="Z101" s="18">
        <f t="shared" si="24"/>
        <v>0</v>
      </c>
      <c r="AA101" s="17">
        <f t="shared" si="25"/>
        <v>0</v>
      </c>
      <c r="AB101" s="17">
        <f t="shared" si="31"/>
        <v>0</v>
      </c>
      <c r="AC101" s="17">
        <f t="shared" si="33"/>
        <v>0</v>
      </c>
      <c r="AD101" s="18">
        <f>Z101*(1-マージン!$N101)</f>
        <v>0</v>
      </c>
      <c r="AE101" s="17">
        <f>AA101*(1-マージン!$N101)</f>
        <v>0</v>
      </c>
      <c r="AF101" s="17">
        <f>AB101*(1-マージン!$N101)</f>
        <v>0</v>
      </c>
      <c r="AG101" s="17">
        <f t="shared" si="32"/>
        <v>0</v>
      </c>
      <c r="AH101" s="122">
        <f>(N101+X101)*係数!H101/1000000</f>
        <v>0</v>
      </c>
      <c r="AI101" s="121">
        <f>(N101+X101)*係数!I101/1000000</f>
        <v>0</v>
      </c>
    </row>
    <row r="102" spans="1:35">
      <c r="A102" s="3"/>
      <c r="B102" s="37">
        <v>661</v>
      </c>
      <c r="C102" s="54" t="s">
        <v>785</v>
      </c>
      <c r="D102" s="52">
        <f>SUMIF(入力開催!$L$27:$L$97,$B102,入力開催!$G$27:$G$97)</f>
        <v>0</v>
      </c>
      <c r="E102" s="18">
        <f>SUMIF(入力開催!$L$27:$L$97,$B102,入力開催!$J$27:$J$97)</f>
        <v>0</v>
      </c>
      <c r="F102" s="18">
        <f t="shared" si="26"/>
        <v>0</v>
      </c>
      <c r="G102" s="18">
        <v>0</v>
      </c>
      <c r="H102" s="18">
        <v>0</v>
      </c>
      <c r="I102" s="10">
        <f>係数!D102</f>
        <v>0.47610167437928397</v>
      </c>
      <c r="J102" s="163"/>
      <c r="K102" s="18">
        <f t="shared" si="36"/>
        <v>0</v>
      </c>
      <c r="L102" s="10">
        <f>マージン!M102</f>
        <v>0.97842676343256219</v>
      </c>
      <c r="M102" s="17">
        <f t="shared" si="28"/>
        <v>0</v>
      </c>
      <c r="N102" s="52">
        <v>0</v>
      </c>
      <c r="O102" s="17">
        <f t="shared" si="29"/>
        <v>0</v>
      </c>
      <c r="P102" s="17">
        <f t="shared" ref="P102:P112" si="37">O102*L102</f>
        <v>0</v>
      </c>
      <c r="Q102" s="10">
        <f>係数!E102+係数!F102</f>
        <v>0.20035123691511803</v>
      </c>
      <c r="R102" s="17">
        <f t="shared" si="30"/>
        <v>0</v>
      </c>
      <c r="S102" s="4"/>
      <c r="T102" s="3"/>
      <c r="U102" s="10">
        <f>係数!G102</f>
        <v>2.1055297672449274E-3</v>
      </c>
      <c r="V102" s="17">
        <f t="shared" ref="V102:V112" si="38">U102*$T$121</f>
        <v>0</v>
      </c>
      <c r="W102" s="17">
        <f t="shared" ref="W102:W112" si="39">V102*I102</f>
        <v>0</v>
      </c>
      <c r="X102" s="17">
        <v>0</v>
      </c>
      <c r="Y102" s="17">
        <f t="shared" ref="Y102:Y112" si="40">X102*L102</f>
        <v>0</v>
      </c>
      <c r="Z102" s="18">
        <f t="shared" ref="Z102:Z112" si="41">K102</f>
        <v>0</v>
      </c>
      <c r="AA102" s="17">
        <f t="shared" ref="AA102:AA112" si="42">P102</f>
        <v>0</v>
      </c>
      <c r="AB102" s="17">
        <f t="shared" si="31"/>
        <v>0</v>
      </c>
      <c r="AC102" s="17">
        <f t="shared" si="33"/>
        <v>0</v>
      </c>
      <c r="AD102" s="18">
        <f>Z102*(1-マージン!$N102)</f>
        <v>0</v>
      </c>
      <c r="AE102" s="17">
        <f>AA102*(1-マージン!$N102)</f>
        <v>0</v>
      </c>
      <c r="AF102" s="17">
        <f>AB102*(1-マージン!$N102)</f>
        <v>0</v>
      </c>
      <c r="AG102" s="17">
        <f t="shared" si="32"/>
        <v>0</v>
      </c>
      <c r="AH102" s="122">
        <f>(N102+X102)*係数!H102/1000000</f>
        <v>0</v>
      </c>
      <c r="AI102" s="121">
        <f>(N102+X102)*係数!I102/1000000</f>
        <v>0</v>
      </c>
    </row>
    <row r="103" spans="1:35">
      <c r="A103" s="3"/>
      <c r="B103" s="37">
        <v>662</v>
      </c>
      <c r="C103" s="54" t="s">
        <v>786</v>
      </c>
      <c r="D103" s="52">
        <f>SUMIF(入力開催!$L$27:$L$97,$B103,入力開催!$G$27:$G$97)</f>
        <v>0</v>
      </c>
      <c r="E103" s="18">
        <f>SUMIF(入力開催!$L$27:$L$97,$B103,入力開催!$J$27:$J$97)</f>
        <v>0</v>
      </c>
      <c r="F103" s="18">
        <f t="shared" si="26"/>
        <v>0</v>
      </c>
      <c r="G103" s="18">
        <v>0</v>
      </c>
      <c r="H103" s="18">
        <v>0</v>
      </c>
      <c r="I103" s="10">
        <f>係数!D103</f>
        <v>0.1130668425767325</v>
      </c>
      <c r="J103" s="163"/>
      <c r="K103" s="18">
        <f t="shared" si="36"/>
        <v>0</v>
      </c>
      <c r="L103" s="10">
        <f>マージン!M103</f>
        <v>1.0265638383950213</v>
      </c>
      <c r="M103" s="17">
        <f t="shared" si="28"/>
        <v>0</v>
      </c>
      <c r="N103" s="52">
        <v>0</v>
      </c>
      <c r="O103" s="17">
        <f t="shared" si="29"/>
        <v>0</v>
      </c>
      <c r="P103" s="17">
        <f t="shared" si="37"/>
        <v>0</v>
      </c>
      <c r="Q103" s="10">
        <f>係数!E103+係数!F103</f>
        <v>0.12783275141434985</v>
      </c>
      <c r="R103" s="17">
        <f t="shared" si="30"/>
        <v>0</v>
      </c>
      <c r="S103" s="4"/>
      <c r="T103" s="3"/>
      <c r="U103" s="10">
        <f>係数!G103</f>
        <v>8.895654011038077E-6</v>
      </c>
      <c r="V103" s="17">
        <f t="shared" si="38"/>
        <v>0</v>
      </c>
      <c r="W103" s="17">
        <f t="shared" si="39"/>
        <v>0</v>
      </c>
      <c r="X103" s="17">
        <v>0</v>
      </c>
      <c r="Y103" s="17">
        <f t="shared" si="40"/>
        <v>0</v>
      </c>
      <c r="Z103" s="18">
        <f t="shared" si="41"/>
        <v>0</v>
      </c>
      <c r="AA103" s="17">
        <f t="shared" si="42"/>
        <v>0</v>
      </c>
      <c r="AB103" s="17">
        <f t="shared" si="31"/>
        <v>0</v>
      </c>
      <c r="AC103" s="17">
        <f t="shared" si="33"/>
        <v>0</v>
      </c>
      <c r="AD103" s="18">
        <f>Z103*(1-マージン!$N103)</f>
        <v>0</v>
      </c>
      <c r="AE103" s="17">
        <f>AA103*(1-マージン!$N103)</f>
        <v>0</v>
      </c>
      <c r="AF103" s="17">
        <f>AB103*(1-マージン!$N103)</f>
        <v>0</v>
      </c>
      <c r="AG103" s="17">
        <f t="shared" si="32"/>
        <v>0</v>
      </c>
      <c r="AH103" s="122">
        <f>(N103+X103)*係数!H103/1000000</f>
        <v>0</v>
      </c>
      <c r="AI103" s="121">
        <f>(N103+X103)*係数!I103/1000000</f>
        <v>0</v>
      </c>
    </row>
    <row r="104" spans="1:35">
      <c r="A104" s="3"/>
      <c r="B104" s="37">
        <v>663</v>
      </c>
      <c r="C104" s="54" t="s">
        <v>787</v>
      </c>
      <c r="D104" s="52">
        <f>SUMIF(入力開催!$L$27:$L$97,$B104,入力開催!$G$27:$G$97)</f>
        <v>0</v>
      </c>
      <c r="E104" s="18">
        <f>SUMIF(入力開催!$L$27:$L$97,$B104,入力開催!$J$27:$J$97)</f>
        <v>0</v>
      </c>
      <c r="F104" s="18">
        <f t="shared" si="26"/>
        <v>0</v>
      </c>
      <c r="G104" s="18">
        <v>0</v>
      </c>
      <c r="H104" s="18">
        <v>0</v>
      </c>
      <c r="I104" s="10">
        <f>係数!D104</f>
        <v>0.70119000467395631</v>
      </c>
      <c r="J104" s="163"/>
      <c r="K104" s="18">
        <f t="shared" si="36"/>
        <v>0</v>
      </c>
      <c r="L104" s="10">
        <f>マージン!M104</f>
        <v>1.0434608238924852</v>
      </c>
      <c r="M104" s="17">
        <f t="shared" si="28"/>
        <v>0</v>
      </c>
      <c r="N104" s="52">
        <v>0</v>
      </c>
      <c r="O104" s="17">
        <f t="shared" si="29"/>
        <v>0</v>
      </c>
      <c r="P104" s="17">
        <f t="shared" si="37"/>
        <v>0</v>
      </c>
      <c r="Q104" s="10">
        <f>係数!E104+係数!F104</f>
        <v>0.33622412182077144</v>
      </c>
      <c r="R104" s="17">
        <f t="shared" si="30"/>
        <v>0</v>
      </c>
      <c r="S104" s="4"/>
      <c r="T104" s="3"/>
      <c r="U104" s="10">
        <f>係数!G104</f>
        <v>1.1711149721987427E-2</v>
      </c>
      <c r="V104" s="17">
        <f t="shared" si="38"/>
        <v>0</v>
      </c>
      <c r="W104" s="17">
        <f t="shared" si="39"/>
        <v>0</v>
      </c>
      <c r="X104" s="17">
        <v>0</v>
      </c>
      <c r="Y104" s="17">
        <f t="shared" si="40"/>
        <v>0</v>
      </c>
      <c r="Z104" s="18">
        <f t="shared" si="41"/>
        <v>0</v>
      </c>
      <c r="AA104" s="17">
        <f t="shared" si="42"/>
        <v>0</v>
      </c>
      <c r="AB104" s="17">
        <f t="shared" si="31"/>
        <v>0</v>
      </c>
      <c r="AC104" s="17">
        <f t="shared" si="33"/>
        <v>0</v>
      </c>
      <c r="AD104" s="18">
        <f>Z104*(1-マージン!$N104)</f>
        <v>0</v>
      </c>
      <c r="AE104" s="17">
        <f>AA104*(1-マージン!$N104)</f>
        <v>0</v>
      </c>
      <c r="AF104" s="17">
        <f>AB104*(1-マージン!$N104)</f>
        <v>0</v>
      </c>
      <c r="AG104" s="17">
        <f t="shared" si="32"/>
        <v>0</v>
      </c>
      <c r="AH104" s="122">
        <f>(N104+X104)*係数!H104/1000000</f>
        <v>0</v>
      </c>
      <c r="AI104" s="121">
        <f>(N104+X104)*係数!I104/1000000</f>
        <v>0</v>
      </c>
    </row>
    <row r="105" spans="1:35">
      <c r="A105" s="3"/>
      <c r="B105" s="37">
        <v>669</v>
      </c>
      <c r="C105" s="54" t="s">
        <v>788</v>
      </c>
      <c r="D105" s="52">
        <f>SUMIF(入力開催!$L$27:$L$97,$B105,入力開催!$G$27:$G$97)</f>
        <v>0</v>
      </c>
      <c r="E105" s="18">
        <f>SUMIF(入力開催!$L$27:$L$97,$B105,入力開催!$J$27:$J$97)</f>
        <v>0</v>
      </c>
      <c r="F105" s="18">
        <f t="shared" si="26"/>
        <v>0</v>
      </c>
      <c r="G105" s="18">
        <v>0</v>
      </c>
      <c r="H105" s="18">
        <v>0</v>
      </c>
      <c r="I105" s="10">
        <f>係数!D105</f>
        <v>0.50404100505806737</v>
      </c>
      <c r="J105" s="163"/>
      <c r="K105" s="18">
        <f t="shared" si="36"/>
        <v>0</v>
      </c>
      <c r="L105" s="10">
        <f>マージン!M105</f>
        <v>1.0810607115261244</v>
      </c>
      <c r="M105" s="17">
        <f t="shared" si="28"/>
        <v>0</v>
      </c>
      <c r="N105" s="52">
        <v>0</v>
      </c>
      <c r="O105" s="17">
        <f t="shared" si="29"/>
        <v>0</v>
      </c>
      <c r="P105" s="17">
        <f t="shared" si="37"/>
        <v>0</v>
      </c>
      <c r="Q105" s="10">
        <f>係数!E105+係数!F105</f>
        <v>0.51508312350524033</v>
      </c>
      <c r="R105" s="17">
        <f t="shared" si="30"/>
        <v>0</v>
      </c>
      <c r="S105" s="4"/>
      <c r="T105" s="3"/>
      <c r="U105" s="10">
        <f>係数!G105</f>
        <v>1.9996042079095037E-3</v>
      </c>
      <c r="V105" s="17">
        <f t="shared" si="38"/>
        <v>0</v>
      </c>
      <c r="W105" s="17">
        <f t="shared" si="39"/>
        <v>0</v>
      </c>
      <c r="X105" s="17">
        <v>0</v>
      </c>
      <c r="Y105" s="17">
        <f t="shared" si="40"/>
        <v>0</v>
      </c>
      <c r="Z105" s="18">
        <f t="shared" si="41"/>
        <v>0</v>
      </c>
      <c r="AA105" s="17">
        <f t="shared" si="42"/>
        <v>0</v>
      </c>
      <c r="AB105" s="17">
        <f t="shared" si="31"/>
        <v>0</v>
      </c>
      <c r="AC105" s="17">
        <f t="shared" si="33"/>
        <v>0</v>
      </c>
      <c r="AD105" s="18">
        <f>Z105*(1-マージン!$N105)</f>
        <v>0</v>
      </c>
      <c r="AE105" s="17">
        <f>AA105*(1-マージン!$N105)</f>
        <v>0</v>
      </c>
      <c r="AF105" s="17">
        <f>AB105*(1-マージン!$N105)</f>
        <v>0</v>
      </c>
      <c r="AG105" s="17">
        <f t="shared" si="32"/>
        <v>0</v>
      </c>
      <c r="AH105" s="122">
        <f>(N105+X105)*係数!H105/1000000</f>
        <v>0</v>
      </c>
      <c r="AI105" s="121">
        <f>(N105+X105)*係数!I105/1000000</f>
        <v>0</v>
      </c>
    </row>
    <row r="106" spans="1:35">
      <c r="A106" s="3"/>
      <c r="B106" s="37">
        <v>671</v>
      </c>
      <c r="C106" s="54" t="s">
        <v>789</v>
      </c>
      <c r="D106" s="52">
        <f>SUMIF(入力開催!$L$27:$L$97,$B106,入力開催!$G$27:$G$97)</f>
        <v>0</v>
      </c>
      <c r="E106" s="18">
        <f>SUMIF(入力開催!$L$27:$L$97,$B106,入力開催!$J$27:$J$97)</f>
        <v>0</v>
      </c>
      <c r="F106" s="18">
        <f t="shared" si="26"/>
        <v>0</v>
      </c>
      <c r="G106" s="18">
        <v>0</v>
      </c>
      <c r="H106" s="18">
        <v>0</v>
      </c>
      <c r="I106" s="10">
        <f>係数!D106</f>
        <v>5.8091070816597146E-2</v>
      </c>
      <c r="J106" s="163"/>
      <c r="K106" s="18">
        <f t="shared" si="36"/>
        <v>0</v>
      </c>
      <c r="L106" s="10">
        <f>マージン!M106</f>
        <v>0.99778001578727737</v>
      </c>
      <c r="M106" s="17">
        <f t="shared" si="28"/>
        <v>0</v>
      </c>
      <c r="N106" s="52">
        <v>0</v>
      </c>
      <c r="O106" s="17">
        <f t="shared" si="29"/>
        <v>0</v>
      </c>
      <c r="P106" s="17">
        <f t="shared" si="37"/>
        <v>0</v>
      </c>
      <c r="Q106" s="10">
        <f>係数!E106+係数!F106</f>
        <v>0.29524720193386311</v>
      </c>
      <c r="R106" s="17">
        <f t="shared" si="30"/>
        <v>0</v>
      </c>
      <c r="S106" s="4"/>
      <c r="T106" s="3"/>
      <c r="U106" s="10">
        <f>係数!G106</f>
        <v>1.0122757505862213E-2</v>
      </c>
      <c r="V106" s="17">
        <f t="shared" si="38"/>
        <v>0</v>
      </c>
      <c r="W106" s="17">
        <f t="shared" si="39"/>
        <v>0</v>
      </c>
      <c r="X106" s="17">
        <v>0</v>
      </c>
      <c r="Y106" s="17">
        <f t="shared" si="40"/>
        <v>0</v>
      </c>
      <c r="Z106" s="18">
        <f t="shared" si="41"/>
        <v>0</v>
      </c>
      <c r="AA106" s="17">
        <f t="shared" si="42"/>
        <v>0</v>
      </c>
      <c r="AB106" s="17">
        <f t="shared" si="31"/>
        <v>0</v>
      </c>
      <c r="AC106" s="17">
        <f t="shared" si="33"/>
        <v>0</v>
      </c>
      <c r="AD106" s="18">
        <f>Z106*(1-マージン!$N106)</f>
        <v>0</v>
      </c>
      <c r="AE106" s="17">
        <f>AA106*(1-マージン!$N106)</f>
        <v>0</v>
      </c>
      <c r="AF106" s="17">
        <f>AB106*(1-マージン!$N106)</f>
        <v>0</v>
      </c>
      <c r="AG106" s="17">
        <f t="shared" si="32"/>
        <v>0</v>
      </c>
      <c r="AH106" s="122">
        <f>(N106+X106)*係数!H106/1000000</f>
        <v>0</v>
      </c>
      <c r="AI106" s="121">
        <f>(N106+X106)*係数!I106/1000000</f>
        <v>0</v>
      </c>
    </row>
    <row r="107" spans="1:35">
      <c r="A107" s="3"/>
      <c r="B107" s="37">
        <v>672</v>
      </c>
      <c r="C107" s="54" t="s">
        <v>790</v>
      </c>
      <c r="D107" s="52">
        <f>SUMIF(入力開催!$L$27:$L$97,$B107,入力開催!$G$27:$G$97)</f>
        <v>0</v>
      </c>
      <c r="E107" s="18">
        <f>SUMIF(入力開催!$L$27:$L$97,$B107,入力開催!$J$27:$J$97)</f>
        <v>0</v>
      </c>
      <c r="F107" s="18">
        <f t="shared" si="26"/>
        <v>0</v>
      </c>
      <c r="G107" s="18">
        <v>0</v>
      </c>
      <c r="H107" s="18">
        <v>0</v>
      </c>
      <c r="I107" s="10">
        <f>係数!D107</f>
        <v>0.72820634021564856</v>
      </c>
      <c r="J107" s="163"/>
      <c r="K107" s="18">
        <f t="shared" si="36"/>
        <v>0</v>
      </c>
      <c r="L107" s="10">
        <f>マージン!M107</f>
        <v>1.0452790920516544</v>
      </c>
      <c r="M107" s="17">
        <f t="shared" si="28"/>
        <v>0</v>
      </c>
      <c r="N107" s="52">
        <v>0</v>
      </c>
      <c r="O107" s="17">
        <f t="shared" si="29"/>
        <v>0</v>
      </c>
      <c r="P107" s="17">
        <f t="shared" si="37"/>
        <v>0</v>
      </c>
      <c r="Q107" s="10">
        <f>係数!E107+係数!F107</f>
        <v>0.30881632321758701</v>
      </c>
      <c r="R107" s="17">
        <f t="shared" si="30"/>
        <v>0</v>
      </c>
      <c r="S107" s="4"/>
      <c r="T107" s="3"/>
      <c r="U107" s="10">
        <f>係数!G107</f>
        <v>6.8032036677371802E-2</v>
      </c>
      <c r="V107" s="17">
        <f t="shared" si="38"/>
        <v>0</v>
      </c>
      <c r="W107" s="17">
        <f t="shared" si="39"/>
        <v>0</v>
      </c>
      <c r="X107" s="17">
        <v>0</v>
      </c>
      <c r="Y107" s="17">
        <f t="shared" si="40"/>
        <v>0</v>
      </c>
      <c r="Z107" s="18">
        <f t="shared" si="41"/>
        <v>0</v>
      </c>
      <c r="AA107" s="17">
        <f t="shared" si="42"/>
        <v>0</v>
      </c>
      <c r="AB107" s="17">
        <f t="shared" si="31"/>
        <v>0</v>
      </c>
      <c r="AC107" s="17">
        <f t="shared" si="33"/>
        <v>0</v>
      </c>
      <c r="AD107" s="18">
        <f>Z107*(1-マージン!$N107)</f>
        <v>0</v>
      </c>
      <c r="AE107" s="17">
        <f>AA107*(1-マージン!$N107)</f>
        <v>0</v>
      </c>
      <c r="AF107" s="17">
        <f>AB107*(1-マージン!$N107)</f>
        <v>0</v>
      </c>
      <c r="AG107" s="17">
        <f t="shared" si="32"/>
        <v>0</v>
      </c>
      <c r="AH107" s="122">
        <f>(N107+X107)*係数!H107/1000000</f>
        <v>0</v>
      </c>
      <c r="AI107" s="121">
        <f>(N107+X107)*係数!I107/1000000</f>
        <v>0</v>
      </c>
    </row>
    <row r="108" spans="1:35">
      <c r="A108" s="3"/>
      <c r="B108" s="37">
        <v>673</v>
      </c>
      <c r="C108" s="54" t="s">
        <v>791</v>
      </c>
      <c r="D108" s="52">
        <f>SUMIF(入力開催!$L$27:$L$97,$B108,入力開催!$G$27:$G$97)</f>
        <v>0</v>
      </c>
      <c r="E108" s="18">
        <f>SUMIF(入力開催!$L$27:$L$97,$B108,入力開催!$J$27:$J$97)</f>
        <v>0</v>
      </c>
      <c r="F108" s="18">
        <f t="shared" si="26"/>
        <v>0</v>
      </c>
      <c r="G108" s="18">
        <v>0</v>
      </c>
      <c r="H108" s="18">
        <v>0</v>
      </c>
      <c r="I108" s="10">
        <f>係数!D108</f>
        <v>0.6388015677735992</v>
      </c>
      <c r="J108" s="163"/>
      <c r="K108" s="18">
        <f t="shared" si="36"/>
        <v>0</v>
      </c>
      <c r="L108" s="10">
        <f>マージン!M108</f>
        <v>1.0506410335278007</v>
      </c>
      <c r="M108" s="17">
        <f t="shared" si="28"/>
        <v>0</v>
      </c>
      <c r="N108" s="52">
        <v>0</v>
      </c>
      <c r="O108" s="17">
        <f t="shared" si="29"/>
        <v>0</v>
      </c>
      <c r="P108" s="17">
        <f t="shared" si="37"/>
        <v>0</v>
      </c>
      <c r="Q108" s="10">
        <f>係数!E108+係数!F108</f>
        <v>0.46161552261733657</v>
      </c>
      <c r="R108" s="17">
        <f t="shared" si="30"/>
        <v>0</v>
      </c>
      <c r="S108" s="4"/>
      <c r="T108" s="3"/>
      <c r="U108" s="10">
        <f>係数!G108</f>
        <v>1.6065285607179975E-2</v>
      </c>
      <c r="V108" s="17">
        <f t="shared" si="38"/>
        <v>0</v>
      </c>
      <c r="W108" s="17">
        <f t="shared" si="39"/>
        <v>0</v>
      </c>
      <c r="X108" s="17">
        <v>0</v>
      </c>
      <c r="Y108" s="17">
        <f t="shared" si="40"/>
        <v>0</v>
      </c>
      <c r="Z108" s="18">
        <f t="shared" si="41"/>
        <v>0</v>
      </c>
      <c r="AA108" s="17">
        <f t="shared" si="42"/>
        <v>0</v>
      </c>
      <c r="AB108" s="17">
        <f t="shared" si="31"/>
        <v>0</v>
      </c>
      <c r="AC108" s="17">
        <f t="shared" si="33"/>
        <v>0</v>
      </c>
      <c r="AD108" s="18">
        <f>Z108*(1-マージン!$N108)</f>
        <v>0</v>
      </c>
      <c r="AE108" s="17">
        <f>AA108*(1-マージン!$N108)</f>
        <v>0</v>
      </c>
      <c r="AF108" s="17">
        <f>AB108*(1-マージン!$N108)</f>
        <v>0</v>
      </c>
      <c r="AG108" s="17">
        <f t="shared" si="32"/>
        <v>0</v>
      </c>
      <c r="AH108" s="122">
        <f>(N108+X108)*係数!H108/1000000</f>
        <v>0</v>
      </c>
      <c r="AI108" s="121">
        <f>(N108+X108)*係数!I108/1000000</f>
        <v>0</v>
      </c>
    </row>
    <row r="109" spans="1:35">
      <c r="A109" s="3"/>
      <c r="B109" s="37">
        <v>674</v>
      </c>
      <c r="C109" s="54" t="s">
        <v>792</v>
      </c>
      <c r="D109" s="52">
        <f>SUMIF(入力開催!$L$27:$L$97,$B109,入力開催!$G$27:$G$97)</f>
        <v>0</v>
      </c>
      <c r="E109" s="18">
        <f>SUMIF(入力開催!$L$27:$L$97,$B109,入力開催!$J$27:$J$97)</f>
        <v>0</v>
      </c>
      <c r="F109" s="18">
        <f t="shared" si="26"/>
        <v>0</v>
      </c>
      <c r="G109" s="18">
        <v>0</v>
      </c>
      <c r="H109" s="18">
        <v>0</v>
      </c>
      <c r="I109" s="10">
        <f>係数!D109</f>
        <v>0.68994526184309024</v>
      </c>
      <c r="J109" s="163"/>
      <c r="K109" s="18">
        <f t="shared" si="36"/>
        <v>0</v>
      </c>
      <c r="L109" s="10">
        <f>マージン!M109</f>
        <v>1.0386175627118526</v>
      </c>
      <c r="M109" s="17">
        <f t="shared" si="28"/>
        <v>0</v>
      </c>
      <c r="N109" s="52">
        <v>0</v>
      </c>
      <c r="O109" s="17">
        <f t="shared" si="29"/>
        <v>0</v>
      </c>
      <c r="P109" s="17">
        <f t="shared" si="37"/>
        <v>0</v>
      </c>
      <c r="Q109" s="10">
        <f>係数!E109+係数!F109</f>
        <v>0.46553453283193624</v>
      </c>
      <c r="R109" s="17">
        <f t="shared" si="30"/>
        <v>0</v>
      </c>
      <c r="S109" s="4"/>
      <c r="T109" s="3"/>
      <c r="U109" s="10">
        <f>係数!G109</f>
        <v>2.5971025139663696E-2</v>
      </c>
      <c r="V109" s="17">
        <f t="shared" si="38"/>
        <v>0</v>
      </c>
      <c r="W109" s="17">
        <f t="shared" si="39"/>
        <v>0</v>
      </c>
      <c r="X109" s="17">
        <v>0</v>
      </c>
      <c r="Y109" s="17">
        <f t="shared" si="40"/>
        <v>0</v>
      </c>
      <c r="Z109" s="18">
        <f t="shared" si="41"/>
        <v>0</v>
      </c>
      <c r="AA109" s="17">
        <f t="shared" si="42"/>
        <v>0</v>
      </c>
      <c r="AB109" s="17">
        <f t="shared" si="31"/>
        <v>0</v>
      </c>
      <c r="AC109" s="17">
        <f t="shared" si="33"/>
        <v>0</v>
      </c>
      <c r="AD109" s="18">
        <f>Z109*(1-マージン!$N109)</f>
        <v>0</v>
      </c>
      <c r="AE109" s="17">
        <f>AA109*(1-マージン!$N109)</f>
        <v>0</v>
      </c>
      <c r="AF109" s="17">
        <f>AB109*(1-マージン!$N109)</f>
        <v>0</v>
      </c>
      <c r="AG109" s="17">
        <f t="shared" si="32"/>
        <v>0</v>
      </c>
      <c r="AH109" s="122">
        <f>(N109+X109)*係数!H109/1000000</f>
        <v>0</v>
      </c>
      <c r="AI109" s="121">
        <f>(N109+X109)*係数!I109/1000000</f>
        <v>0</v>
      </c>
    </row>
    <row r="110" spans="1:35">
      <c r="A110" s="3"/>
      <c r="B110" s="37">
        <v>679</v>
      </c>
      <c r="C110" s="54" t="s">
        <v>793</v>
      </c>
      <c r="D110" s="52">
        <f>SUMIF(入力開催!$L$27:$L$97,$B110,入力開催!$G$27:$G$97)</f>
        <v>0</v>
      </c>
      <c r="E110" s="18">
        <f>SUMIF(入力開催!$L$27:$L$97,$B110,入力開催!$J$27:$J$97)</f>
        <v>0</v>
      </c>
      <c r="F110" s="18">
        <f t="shared" si="26"/>
        <v>0</v>
      </c>
      <c r="G110" s="18">
        <v>0</v>
      </c>
      <c r="H110" s="18">
        <v>0</v>
      </c>
      <c r="I110" s="10">
        <f>係数!D110</f>
        <v>0.85499621410633087</v>
      </c>
      <c r="J110" s="163"/>
      <c r="K110" s="18">
        <f t="shared" si="36"/>
        <v>0</v>
      </c>
      <c r="L110" s="10">
        <f>マージン!M110</f>
        <v>1.0542101932793972</v>
      </c>
      <c r="M110" s="17">
        <f t="shared" si="28"/>
        <v>0</v>
      </c>
      <c r="N110" s="52">
        <v>0</v>
      </c>
      <c r="O110" s="17">
        <f t="shared" si="29"/>
        <v>0</v>
      </c>
      <c r="P110" s="17">
        <f t="shared" si="37"/>
        <v>0</v>
      </c>
      <c r="Q110" s="10">
        <f>係数!E110+係数!F110</f>
        <v>0.42873009255848693</v>
      </c>
      <c r="R110" s="17">
        <f t="shared" si="30"/>
        <v>0</v>
      </c>
      <c r="S110" s="4"/>
      <c r="T110" s="3"/>
      <c r="U110" s="10">
        <f>係数!G110</f>
        <v>2.0323537851413082E-2</v>
      </c>
      <c r="V110" s="17">
        <f t="shared" si="38"/>
        <v>0</v>
      </c>
      <c r="W110" s="17">
        <f t="shared" si="39"/>
        <v>0</v>
      </c>
      <c r="X110" s="17">
        <v>0</v>
      </c>
      <c r="Y110" s="17">
        <f t="shared" si="40"/>
        <v>0</v>
      </c>
      <c r="Z110" s="18">
        <f t="shared" si="41"/>
        <v>0</v>
      </c>
      <c r="AA110" s="17">
        <f t="shared" si="42"/>
        <v>0</v>
      </c>
      <c r="AB110" s="17">
        <f t="shared" si="31"/>
        <v>0</v>
      </c>
      <c r="AC110" s="17">
        <f t="shared" si="33"/>
        <v>0</v>
      </c>
      <c r="AD110" s="18">
        <f>Z110*(1-マージン!$N110)</f>
        <v>0</v>
      </c>
      <c r="AE110" s="17">
        <f>AA110*(1-マージン!$N110)</f>
        <v>0</v>
      </c>
      <c r="AF110" s="17">
        <f>AB110*(1-マージン!$N110)</f>
        <v>0</v>
      </c>
      <c r="AG110" s="17">
        <f t="shared" si="32"/>
        <v>0</v>
      </c>
      <c r="AH110" s="122">
        <f>(N110+X110)*係数!H110/1000000</f>
        <v>0</v>
      </c>
      <c r="AI110" s="121">
        <f>(N110+X110)*係数!I110/1000000</f>
        <v>0</v>
      </c>
    </row>
    <row r="111" spans="1:35">
      <c r="A111" s="3"/>
      <c r="B111" s="37">
        <v>681</v>
      </c>
      <c r="C111" s="54" t="s">
        <v>794</v>
      </c>
      <c r="D111" s="52">
        <f>SUMIF(入力開催!$L$27:$L$97,$B111,入力開催!$G$27:$G$97)</f>
        <v>0</v>
      </c>
      <c r="E111" s="18">
        <f>SUMIF(入力開催!$L$27:$L$97,$B111,入力開催!$J$27:$J$97)</f>
        <v>0</v>
      </c>
      <c r="F111" s="18">
        <f t="shared" si="26"/>
        <v>0</v>
      </c>
      <c r="G111" s="18">
        <v>0</v>
      </c>
      <c r="H111" s="18">
        <v>0</v>
      </c>
      <c r="I111" s="10">
        <f>係数!D111</f>
        <v>1</v>
      </c>
      <c r="J111" s="163"/>
      <c r="K111" s="18">
        <f t="shared" si="36"/>
        <v>0</v>
      </c>
      <c r="L111" s="10">
        <f>マージン!M111</f>
        <v>1.0288465387463284</v>
      </c>
      <c r="M111" s="17">
        <f t="shared" si="28"/>
        <v>0</v>
      </c>
      <c r="N111" s="52">
        <v>0</v>
      </c>
      <c r="O111" s="17">
        <f t="shared" si="29"/>
        <v>0</v>
      </c>
      <c r="P111" s="17">
        <f t="shared" si="37"/>
        <v>0</v>
      </c>
      <c r="Q111" s="10">
        <f>係数!E111+係数!F111</f>
        <v>0</v>
      </c>
      <c r="R111" s="17">
        <f t="shared" si="30"/>
        <v>0</v>
      </c>
      <c r="S111" s="4"/>
      <c r="T111" s="3"/>
      <c r="U111" s="10">
        <f>係数!G111</f>
        <v>0</v>
      </c>
      <c r="V111" s="17">
        <f t="shared" si="38"/>
        <v>0</v>
      </c>
      <c r="W111" s="17">
        <f t="shared" si="39"/>
        <v>0</v>
      </c>
      <c r="X111" s="17">
        <v>0</v>
      </c>
      <c r="Y111" s="17">
        <f t="shared" si="40"/>
        <v>0</v>
      </c>
      <c r="Z111" s="18">
        <f t="shared" si="41"/>
        <v>0</v>
      </c>
      <c r="AA111" s="17">
        <f t="shared" si="42"/>
        <v>0</v>
      </c>
      <c r="AB111" s="17">
        <f t="shared" si="31"/>
        <v>0</v>
      </c>
      <c r="AC111" s="17">
        <f t="shared" si="33"/>
        <v>0</v>
      </c>
      <c r="AD111" s="18">
        <f>Z111*(1-マージン!$N111)</f>
        <v>0</v>
      </c>
      <c r="AE111" s="17">
        <f>AA111*(1-マージン!$N111)</f>
        <v>0</v>
      </c>
      <c r="AF111" s="17">
        <f>AB111*(1-マージン!$N111)</f>
        <v>0</v>
      </c>
      <c r="AG111" s="17">
        <f t="shared" si="32"/>
        <v>0</v>
      </c>
      <c r="AH111" s="122">
        <f>(N111+X111)*係数!H111/1000000</f>
        <v>0</v>
      </c>
      <c r="AI111" s="121">
        <f>(N111+X111)*係数!I111/1000000</f>
        <v>0</v>
      </c>
    </row>
    <row r="112" spans="1:35">
      <c r="A112" s="3"/>
      <c r="B112" s="37">
        <v>691</v>
      </c>
      <c r="C112" s="54" t="s">
        <v>795</v>
      </c>
      <c r="D112" s="52">
        <f>SUMIF(入力開催!$L$27:$L$97,$B112,入力開催!$G$27:$G$97)</f>
        <v>0</v>
      </c>
      <c r="E112" s="18">
        <f>SUMIF(入力開催!$L$27:$L$97,$B112,入力開催!$J$27:$J$97)</f>
        <v>0</v>
      </c>
      <c r="F112" s="18">
        <f t="shared" si="26"/>
        <v>0</v>
      </c>
      <c r="G112" s="18">
        <v>0</v>
      </c>
      <c r="H112" s="18">
        <v>0</v>
      </c>
      <c r="I112" s="15">
        <f>係数!D112</f>
        <v>0.83135903104260511</v>
      </c>
      <c r="J112" s="163"/>
      <c r="K112" s="18">
        <f t="shared" si="36"/>
        <v>0</v>
      </c>
      <c r="L112" s="15">
        <f>マージン!M112</f>
        <v>1.0259489910062567</v>
      </c>
      <c r="M112" s="17">
        <f t="shared" si="28"/>
        <v>0</v>
      </c>
      <c r="N112" s="52">
        <v>0</v>
      </c>
      <c r="O112" s="17">
        <f t="shared" si="29"/>
        <v>0</v>
      </c>
      <c r="P112" s="17">
        <f t="shared" si="37"/>
        <v>0</v>
      </c>
      <c r="Q112" s="15">
        <f>係数!E112+係数!F112</f>
        <v>0.428718203339573</v>
      </c>
      <c r="R112" s="17">
        <f t="shared" si="30"/>
        <v>0</v>
      </c>
      <c r="S112" s="4"/>
      <c r="T112" s="3"/>
      <c r="U112" s="10">
        <f>係数!G112</f>
        <v>1.6943513417936898E-5</v>
      </c>
      <c r="V112" s="17">
        <f t="shared" si="38"/>
        <v>0</v>
      </c>
      <c r="W112" s="17">
        <f t="shared" si="39"/>
        <v>0</v>
      </c>
      <c r="X112" s="17">
        <v>0</v>
      </c>
      <c r="Y112" s="17">
        <f t="shared" si="40"/>
        <v>0</v>
      </c>
      <c r="Z112" s="18">
        <f t="shared" si="41"/>
        <v>0</v>
      </c>
      <c r="AA112" s="17">
        <f t="shared" si="42"/>
        <v>0</v>
      </c>
      <c r="AB112" s="17">
        <f t="shared" si="31"/>
        <v>0</v>
      </c>
      <c r="AC112" s="17">
        <f t="shared" si="33"/>
        <v>0</v>
      </c>
      <c r="AD112" s="18">
        <f>Z112*(1-マージン!$N112)</f>
        <v>0</v>
      </c>
      <c r="AE112" s="17">
        <f>AA112*(1-マージン!$N112)</f>
        <v>0</v>
      </c>
      <c r="AF112" s="17">
        <f>AB112*(1-マージン!$N112)</f>
        <v>0</v>
      </c>
      <c r="AG112" s="17">
        <f t="shared" si="32"/>
        <v>0</v>
      </c>
      <c r="AH112" s="122">
        <f>(N112+X112)*係数!H112/1000000</f>
        <v>0</v>
      </c>
      <c r="AI112" s="121">
        <f>(N112+X112)*係数!I112/1000000</f>
        <v>0</v>
      </c>
    </row>
    <row r="113" spans="1:35">
      <c r="A113" s="3"/>
      <c r="B113" s="38">
        <v>700</v>
      </c>
      <c r="C113" s="39" t="s">
        <v>28</v>
      </c>
      <c r="D113" s="19">
        <f>SUM(D6:D112)</f>
        <v>0</v>
      </c>
      <c r="E113" s="19">
        <f>SUM(E6:E112)</f>
        <v>0</v>
      </c>
      <c r="F113" s="19">
        <f>SUM(F6:F112)</f>
        <v>0</v>
      </c>
      <c r="G113" s="19">
        <f>SUM(G6:G112)</f>
        <v>0</v>
      </c>
      <c r="H113" s="19">
        <f>SUM(H6:H112)</f>
        <v>0</v>
      </c>
      <c r="I113" s="6"/>
      <c r="J113" s="19">
        <f>SUM(J6:J112)</f>
        <v>0</v>
      </c>
      <c r="K113" s="19">
        <f>SUM(K6:K112)</f>
        <v>0</v>
      </c>
      <c r="L113" s="6"/>
      <c r="M113" s="19">
        <f>SUM(M6:M112)</f>
        <v>0</v>
      </c>
      <c r="N113" s="19">
        <f>SUM(N6:N112)</f>
        <v>0</v>
      </c>
      <c r="O113" s="19">
        <f>SUM(O6:O112)</f>
        <v>0</v>
      </c>
      <c r="P113" s="19">
        <f>SUM(P6:P112)</f>
        <v>0</v>
      </c>
      <c r="Q113" s="6"/>
      <c r="R113" s="19">
        <f>SUM(R6:R112)</f>
        <v>0</v>
      </c>
      <c r="S113" s="4"/>
      <c r="T113" s="3"/>
      <c r="U113" s="14">
        <f>係数!G113</f>
        <v>1</v>
      </c>
      <c r="V113" s="19">
        <f t="shared" ref="V113:AI113" si="43">SUM(V6:V112)</f>
        <v>0</v>
      </c>
      <c r="W113" s="19">
        <f t="shared" si="43"/>
        <v>0</v>
      </c>
      <c r="X113" s="19">
        <f t="shared" si="43"/>
        <v>0</v>
      </c>
      <c r="Y113" s="19">
        <f t="shared" si="43"/>
        <v>0</v>
      </c>
      <c r="Z113" s="19">
        <f t="shared" si="43"/>
        <v>0</v>
      </c>
      <c r="AA113" s="19">
        <f t="shared" si="43"/>
        <v>0</v>
      </c>
      <c r="AB113" s="19">
        <f t="shared" si="43"/>
        <v>0</v>
      </c>
      <c r="AC113" s="19">
        <f t="shared" si="43"/>
        <v>0</v>
      </c>
      <c r="AD113" s="19">
        <f t="shared" si="43"/>
        <v>0</v>
      </c>
      <c r="AE113" s="19">
        <f t="shared" si="43"/>
        <v>0</v>
      </c>
      <c r="AF113" s="19">
        <f t="shared" si="43"/>
        <v>0</v>
      </c>
      <c r="AG113" s="19">
        <f t="shared" si="43"/>
        <v>0</v>
      </c>
      <c r="AH113" s="123">
        <f t="shared" si="43"/>
        <v>0</v>
      </c>
      <c r="AI113" s="123">
        <f t="shared" si="43"/>
        <v>0</v>
      </c>
    </row>
    <row r="114" spans="1:35">
      <c r="A114" s="3"/>
      <c r="B114" s="5"/>
      <c r="C114" s="5"/>
      <c r="D114" s="146"/>
      <c r="G114" s="149"/>
      <c r="H114" s="149"/>
      <c r="J114" s="149"/>
      <c r="K114" s="149"/>
      <c r="L114" s="7"/>
      <c r="M114" s="5"/>
      <c r="O114" s="7"/>
      <c r="P114" s="6"/>
      <c r="Q114" s="6"/>
      <c r="S114" s="50" t="s">
        <v>284</v>
      </c>
      <c r="T114" s="50" t="s">
        <v>285</v>
      </c>
      <c r="U114" s="6"/>
      <c r="V114" s="6"/>
      <c r="W114" s="6"/>
      <c r="X114" s="6"/>
      <c r="Y114" s="6"/>
      <c r="Z114" s="158" t="s">
        <v>965</v>
      </c>
      <c r="AA114" s="6"/>
      <c r="AB114" s="6"/>
      <c r="AC114" s="158" t="s">
        <v>965</v>
      </c>
      <c r="AD114" s="158" t="s">
        <v>965</v>
      </c>
      <c r="AE114" s="6"/>
      <c r="AF114" s="6"/>
      <c r="AG114" s="7"/>
      <c r="AH114" s="6"/>
      <c r="AI114" s="6"/>
    </row>
    <row r="115" spans="1:35">
      <c r="A115" s="3"/>
      <c r="B115" s="98">
        <v>911</v>
      </c>
      <c r="C115" s="99" t="s">
        <v>29</v>
      </c>
      <c r="D115" s="147">
        <f>SUMIF(入力開催!$L$27:$L$97,$B115,入力開催!$G$27:$G$97)</f>
        <v>0</v>
      </c>
      <c r="E115" s="147">
        <f>SUMIF(入力開催!$L$27:$L$97,$B115,入力開催!$J$27:$J$97)</f>
        <v>0</v>
      </c>
      <c r="F115" s="147">
        <f>D115-E115</f>
        <v>0</v>
      </c>
      <c r="G115" s="1">
        <f>E115</f>
        <v>0</v>
      </c>
      <c r="H115" s="1">
        <f>F115</f>
        <v>0</v>
      </c>
      <c r="J115" s="165"/>
      <c r="K115" s="19">
        <f t="shared" ref="K115" si="44">G115+J115</f>
        <v>0</v>
      </c>
      <c r="L115" s="148">
        <f>マージン!M113</f>
        <v>1.0389806327222173</v>
      </c>
      <c r="M115" s="16">
        <f>G115/L115</f>
        <v>0</v>
      </c>
      <c r="N115" s="4"/>
      <c r="P115" s="4"/>
      <c r="S115" s="91">
        <f>マージン!H6</f>
        <v>0.94501567479740156</v>
      </c>
      <c r="T115" s="91">
        <f>マージン!I6</f>
        <v>0.8187155930141643</v>
      </c>
      <c r="U115" s="4"/>
      <c r="Y115" s="3"/>
      <c r="Z115" s="32">
        <f>K115</f>
        <v>0</v>
      </c>
      <c r="AA115" s="4"/>
      <c r="AB115" s="3"/>
      <c r="AC115" s="32">
        <f>K115</f>
        <v>0</v>
      </c>
      <c r="AD115" s="32">
        <f>K115</f>
        <v>0</v>
      </c>
      <c r="AE115" s="4"/>
      <c r="AF115" s="3"/>
      <c r="AG115" s="32">
        <f>K115</f>
        <v>0</v>
      </c>
      <c r="AI115" s="4"/>
    </row>
    <row r="116" spans="1:35">
      <c r="A116" s="3"/>
      <c r="B116" s="7"/>
      <c r="C116" s="7"/>
      <c r="D116" s="146"/>
      <c r="E116" s="5"/>
      <c r="F116" s="5"/>
      <c r="G116" s="149"/>
      <c r="H116" s="149"/>
      <c r="J116" s="149"/>
      <c r="K116" s="149"/>
      <c r="L116" s="6"/>
      <c r="M116" s="150"/>
      <c r="N116" s="94"/>
      <c r="O116" s="95"/>
      <c r="S116" s="51" t="s">
        <v>286</v>
      </c>
      <c r="T116" s="51" t="s">
        <v>286</v>
      </c>
      <c r="Z116" s="51" t="s">
        <v>966</v>
      </c>
      <c r="AC116" s="51" t="s">
        <v>966</v>
      </c>
      <c r="AD116" s="51" t="s">
        <v>966</v>
      </c>
      <c r="AG116" s="7"/>
    </row>
    <row r="117" spans="1:35">
      <c r="A117" s="3"/>
      <c r="B117" s="120"/>
      <c r="C117" s="120" t="s">
        <v>292</v>
      </c>
      <c r="D117" s="151">
        <f>D113+D115</f>
        <v>0</v>
      </c>
      <c r="E117" s="151">
        <f t="shared" ref="E117:G117" si="45">E113+E115</f>
        <v>0</v>
      </c>
      <c r="F117" s="151">
        <f t="shared" ref="F117" si="46">F113+F115</f>
        <v>0</v>
      </c>
      <c r="G117" s="151">
        <f t="shared" si="45"/>
        <v>0</v>
      </c>
      <c r="H117" s="151">
        <f t="shared" ref="H117:K117" si="47">H113+H115</f>
        <v>0</v>
      </c>
      <c r="J117" s="62"/>
      <c r="K117" s="151">
        <f t="shared" si="47"/>
        <v>0</v>
      </c>
      <c r="L117" s="4"/>
      <c r="M117" s="4"/>
      <c r="N117" s="4"/>
      <c r="S117" s="19">
        <f>R113*S115</f>
        <v>0</v>
      </c>
      <c r="T117" s="19">
        <f>S117*T115</f>
        <v>0</v>
      </c>
      <c r="U117" s="4"/>
      <c r="Y117" s="3"/>
      <c r="Z117" s="32">
        <f>Z113+Z115</f>
        <v>0</v>
      </c>
      <c r="AA117" s="4"/>
      <c r="AB117" s="3"/>
      <c r="AC117" s="32">
        <f t="shared" ref="AC117:AD117" si="48">AC113+AC115</f>
        <v>0</v>
      </c>
      <c r="AD117" s="32">
        <f t="shared" si="48"/>
        <v>0</v>
      </c>
      <c r="AE117" s="4"/>
      <c r="AF117" s="3"/>
      <c r="AG117" s="32">
        <f>AG113+AG115</f>
        <v>0</v>
      </c>
      <c r="AI117" s="4"/>
    </row>
    <row r="118" spans="1:35">
      <c r="A118" s="3"/>
      <c r="B118" s="6"/>
      <c r="C118" s="6"/>
      <c r="D118" s="145"/>
      <c r="E118" s="6"/>
      <c r="F118" s="48"/>
      <c r="G118" s="48"/>
      <c r="H118" s="48"/>
      <c r="J118" s="48"/>
      <c r="K118" s="48"/>
      <c r="M118" s="6"/>
      <c r="T118" s="158" t="s">
        <v>479</v>
      </c>
      <c r="Z118" s="6"/>
      <c r="AC118" s="6"/>
      <c r="AD118" s="6"/>
      <c r="AG118" s="6"/>
    </row>
    <row r="119" spans="1:35">
      <c r="A119" s="3"/>
      <c r="B119" s="2"/>
      <c r="C119" s="2"/>
      <c r="D119" s="92"/>
      <c r="F119" s="4"/>
      <c r="G119" s="4"/>
      <c r="H119" s="4"/>
      <c r="J119" s="4"/>
      <c r="K119" s="4"/>
      <c r="R119" s="3"/>
      <c r="T119" s="32">
        <f>M115</f>
        <v>0</v>
      </c>
    </row>
    <row r="120" spans="1:35">
      <c r="A120" s="3"/>
      <c r="B120" s="2"/>
      <c r="C120" s="2"/>
      <c r="D120" s="92"/>
      <c r="F120" s="4"/>
      <c r="G120" s="4"/>
      <c r="H120" s="4"/>
      <c r="J120" s="4"/>
      <c r="K120" s="4"/>
      <c r="T120" s="51" t="s">
        <v>286</v>
      </c>
      <c r="Z120" s="97"/>
    </row>
    <row r="121" spans="1:35">
      <c r="A121" s="3"/>
      <c r="B121" s="2"/>
      <c r="C121" s="2"/>
      <c r="D121" s="92"/>
      <c r="F121" s="4"/>
      <c r="G121" s="4"/>
      <c r="H121" s="4"/>
      <c r="J121" s="4"/>
      <c r="K121" s="4"/>
      <c r="R121" s="3"/>
      <c r="T121" s="32">
        <f>T117+T119</f>
        <v>0</v>
      </c>
    </row>
    <row r="122" spans="1:35">
      <c r="A122" s="3"/>
      <c r="B122" s="2"/>
      <c r="C122" s="2"/>
      <c r="D122" s="92"/>
      <c r="F122" s="4"/>
      <c r="G122" s="4"/>
      <c r="S122" s="6"/>
    </row>
    <row r="123" spans="1:35">
      <c r="B123" s="55"/>
      <c r="C123" s="55"/>
      <c r="D123" s="46"/>
      <c r="E123" s="6"/>
      <c r="F123" s="6"/>
    </row>
    <row r="124" spans="1:35">
      <c r="B124" s="46"/>
      <c r="C124" s="46"/>
      <c r="D124" s="46"/>
    </row>
    <row r="125" spans="1:35">
      <c r="B125" s="46"/>
    </row>
  </sheetData>
  <sheetProtection sheet="1" objects="1" scenarios="1"/>
  <mergeCells count="35">
    <mergeCell ref="Y2:Y3"/>
    <mergeCell ref="Z2:AC2"/>
    <mergeCell ref="AD2:AG2"/>
    <mergeCell ref="AI2:AI4"/>
    <mergeCell ref="AH2:AH4"/>
    <mergeCell ref="Z3:Z4"/>
    <mergeCell ref="AA3:AA4"/>
    <mergeCell ref="AB3:AB4"/>
    <mergeCell ref="AC3:AC4"/>
    <mergeCell ref="AD3:AD4"/>
    <mergeCell ref="AE3:AE4"/>
    <mergeCell ref="AF3:AF4"/>
    <mergeCell ref="AG3:AG4"/>
    <mergeCell ref="X2:X4"/>
    <mergeCell ref="N2:N4"/>
    <mergeCell ref="O2:O4"/>
    <mergeCell ref="P2:P3"/>
    <mergeCell ref="Q2:Q4"/>
    <mergeCell ref="R2:R4"/>
    <mergeCell ref="S2:S4"/>
    <mergeCell ref="T2:T4"/>
    <mergeCell ref="U2:U4"/>
    <mergeCell ref="V2:V4"/>
    <mergeCell ref="I2:I4"/>
    <mergeCell ref="W2:W4"/>
    <mergeCell ref="M2:M3"/>
    <mergeCell ref="B2:C5"/>
    <mergeCell ref="D2:D4"/>
    <mergeCell ref="E2:E4"/>
    <mergeCell ref="G2:G4"/>
    <mergeCell ref="L2:L4"/>
    <mergeCell ref="F2:F4"/>
    <mergeCell ref="H2:H4"/>
    <mergeCell ref="J2:J4"/>
    <mergeCell ref="K2:K4"/>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499984740745262"/>
  </sheetPr>
  <dimension ref="A1:BL197"/>
  <sheetViews>
    <sheetView showGridLines="0" showRowColHeaders="0" zoomScaleNormal="100" workbookViewId="0">
      <pane xSplit="1" ySplit="5" topLeftCell="B6" activePane="bottomRight" state="frozen"/>
      <selection pane="topRight" activeCell="B1" sqref="B1"/>
      <selection pane="bottomLeft" activeCell="A8" sqref="A8"/>
      <selection pane="bottomRight" activeCell="D6" sqref="D6"/>
    </sheetView>
  </sheetViews>
  <sheetFormatPr defaultColWidth="9" defaultRowHeight="13.5"/>
  <cols>
    <col min="1" max="1" width="1.625" style="2" customWidth="1"/>
    <col min="2" max="2" width="9" style="57"/>
    <col min="3" max="3" width="27.5" style="57" customWidth="1"/>
    <col min="4" max="4" width="11.25" style="2" customWidth="1"/>
    <col min="5" max="5" width="1.625" style="2" customWidth="1"/>
    <col min="6" max="7" width="5.625" style="2" customWidth="1"/>
    <col min="8" max="8" width="23.5" style="2" bestFit="1" customWidth="1"/>
    <col min="9" max="12" width="12.625" style="2" customWidth="1"/>
    <col min="13" max="13" width="12.625" style="2" hidden="1" customWidth="1"/>
    <col min="14" max="14" width="1.625" style="2" customWidth="1"/>
    <col min="15" max="16" width="5.625" style="2" customWidth="1"/>
    <col min="17" max="17" width="27.625" style="2" bestFit="1" customWidth="1"/>
    <col min="18" max="21" width="12.625" style="2" customWidth="1"/>
    <col min="22" max="22" width="4.625" style="2" customWidth="1"/>
    <col min="23" max="23" width="5.625" style="20" customWidth="1"/>
    <col min="24" max="24" width="5.625" style="461" customWidth="1"/>
    <col min="25" max="25" width="32.625" style="2" customWidth="1"/>
    <col min="26" max="29" width="12.625" style="2" customWidth="1"/>
    <col min="30" max="30" width="7.25" style="3" hidden="1" customWidth="1"/>
    <col min="31" max="31" width="1.625" style="2" customWidth="1"/>
    <col min="32" max="33" width="5.625" style="20" customWidth="1"/>
    <col min="34" max="34" width="27" style="2" customWidth="1"/>
    <col min="35" max="38" width="12.625" style="2" customWidth="1"/>
    <col min="39" max="39" width="1.625" style="2" customWidth="1"/>
    <col min="40" max="40" width="5.625" style="2" customWidth="1"/>
    <col min="41" max="41" width="20.625" style="2" customWidth="1"/>
    <col min="42" max="47" width="12.625" style="2" customWidth="1"/>
    <col min="48" max="48" width="9" style="2"/>
    <col min="49" max="49" width="9" style="58"/>
    <col min="50" max="50" width="5.625" style="20" customWidth="1"/>
    <col min="51" max="51" width="9" style="2"/>
    <col min="52" max="52" width="32.625" style="2" customWidth="1"/>
    <col min="53" max="56" width="12.625" style="2" customWidth="1"/>
    <col min="57" max="57" width="1.625" style="2" customWidth="1"/>
    <col min="58" max="59" width="5.625" style="20" customWidth="1"/>
    <col min="60" max="60" width="27" style="2" customWidth="1"/>
    <col min="61" max="64" width="12.625" style="2" customWidth="1"/>
    <col min="65" max="16384" width="9" style="2"/>
  </cols>
  <sheetData>
    <row r="1" spans="1:64" ht="37.5" customHeight="1">
      <c r="B1" s="475"/>
      <c r="C1" s="188"/>
      <c r="D1" s="5"/>
      <c r="F1" s="5"/>
      <c r="G1" s="5"/>
      <c r="H1" s="5"/>
      <c r="I1" s="5"/>
      <c r="J1" s="5"/>
      <c r="K1" s="5"/>
      <c r="L1" s="5"/>
      <c r="N1" s="4"/>
      <c r="AL1" s="192" t="s">
        <v>973</v>
      </c>
      <c r="AN1" s="487">
        <f>IF(報告書!L4="39部門",1,2)</f>
        <v>1</v>
      </c>
    </row>
    <row r="2" spans="1:64">
      <c r="A2" s="3"/>
      <c r="B2" s="921" t="s">
        <v>1109</v>
      </c>
      <c r="C2" s="922"/>
      <c r="D2" s="927" t="s">
        <v>298</v>
      </c>
      <c r="E2" s="476"/>
      <c r="F2" s="930" t="s">
        <v>59</v>
      </c>
      <c r="G2" s="933" t="s">
        <v>1110</v>
      </c>
      <c r="H2" s="934"/>
      <c r="I2" s="939" t="s">
        <v>41</v>
      </c>
      <c r="J2" s="939" t="s">
        <v>60</v>
      </c>
      <c r="K2" s="939" t="s">
        <v>61</v>
      </c>
      <c r="L2" s="939" t="s">
        <v>44</v>
      </c>
      <c r="N2" s="85"/>
      <c r="O2" s="930" t="s">
        <v>59</v>
      </c>
      <c r="P2" s="933" t="s">
        <v>1110</v>
      </c>
      <c r="Q2" s="934"/>
      <c r="R2" s="939" t="s">
        <v>41</v>
      </c>
      <c r="S2" s="939" t="s">
        <v>60</v>
      </c>
      <c r="T2" s="939" t="s">
        <v>61</v>
      </c>
      <c r="U2" s="939" t="s">
        <v>44</v>
      </c>
      <c r="V2" s="5"/>
      <c r="W2" s="940" t="s">
        <v>59</v>
      </c>
      <c r="X2" s="921" t="s">
        <v>1109</v>
      </c>
      <c r="Y2" s="922"/>
      <c r="Z2" s="918" t="s">
        <v>41</v>
      </c>
      <c r="AA2" s="918" t="s">
        <v>60</v>
      </c>
      <c r="AB2" s="918" t="s">
        <v>61</v>
      </c>
      <c r="AC2" s="918" t="s">
        <v>44</v>
      </c>
      <c r="AD2" s="62"/>
      <c r="AE2" s="3"/>
      <c r="AF2" s="940" t="s">
        <v>59</v>
      </c>
      <c r="AG2" s="921" t="s">
        <v>1109</v>
      </c>
      <c r="AH2" s="922"/>
      <c r="AI2" s="918" t="s">
        <v>41</v>
      </c>
      <c r="AJ2" s="918" t="s">
        <v>60</v>
      </c>
      <c r="AK2" s="918" t="s">
        <v>61</v>
      </c>
      <c r="AL2" s="918" t="s">
        <v>44</v>
      </c>
      <c r="AM2" s="5"/>
      <c r="AN2" s="919" t="str">
        <f>IF(AN1=1,"39部門分類","107部門分類")</f>
        <v>39部門分類</v>
      </c>
      <c r="AO2" s="919"/>
      <c r="AP2" s="918" t="s">
        <v>41</v>
      </c>
      <c r="AQ2" s="918" t="s">
        <v>60</v>
      </c>
      <c r="AR2" s="918" t="s">
        <v>61</v>
      </c>
      <c r="AS2" s="918" t="s">
        <v>44</v>
      </c>
      <c r="AT2" s="5"/>
      <c r="AU2" s="5"/>
      <c r="AW2" s="63"/>
      <c r="AX2" s="8"/>
      <c r="AY2" s="5"/>
      <c r="AZ2" s="5"/>
      <c r="BA2" s="5"/>
      <c r="BB2" s="5"/>
      <c r="BC2" s="5"/>
      <c r="BD2" s="5"/>
      <c r="BF2" s="8"/>
      <c r="BG2" s="8"/>
      <c r="BH2" s="5"/>
      <c r="BI2" s="5"/>
      <c r="BJ2" s="5"/>
      <c r="BK2" s="5"/>
      <c r="BL2" s="5"/>
    </row>
    <row r="3" spans="1:64" ht="13.5" customHeight="1">
      <c r="A3" s="3"/>
      <c r="B3" s="923"/>
      <c r="C3" s="924"/>
      <c r="D3" s="928"/>
      <c r="E3" s="477"/>
      <c r="F3" s="931"/>
      <c r="G3" s="935"/>
      <c r="H3" s="936"/>
      <c r="I3" s="939"/>
      <c r="J3" s="939"/>
      <c r="K3" s="939"/>
      <c r="L3" s="939"/>
      <c r="N3" s="62"/>
      <c r="O3" s="931"/>
      <c r="P3" s="935"/>
      <c r="Q3" s="936"/>
      <c r="R3" s="939"/>
      <c r="S3" s="939"/>
      <c r="T3" s="939"/>
      <c r="U3" s="939"/>
      <c r="V3" s="4"/>
      <c r="W3" s="941"/>
      <c r="X3" s="923"/>
      <c r="Y3" s="924"/>
      <c r="Z3" s="918"/>
      <c r="AA3" s="918"/>
      <c r="AB3" s="918"/>
      <c r="AC3" s="918"/>
      <c r="AD3" s="62"/>
      <c r="AE3" s="3"/>
      <c r="AF3" s="941"/>
      <c r="AG3" s="923"/>
      <c r="AH3" s="924"/>
      <c r="AI3" s="918"/>
      <c r="AJ3" s="918"/>
      <c r="AK3" s="918"/>
      <c r="AL3" s="918"/>
      <c r="AN3" s="919"/>
      <c r="AO3" s="919"/>
      <c r="AP3" s="918"/>
      <c r="AQ3" s="918"/>
      <c r="AR3" s="918"/>
      <c r="AS3" s="918"/>
      <c r="AW3" s="2"/>
      <c r="AX3" s="2"/>
      <c r="BF3" s="2"/>
      <c r="BG3" s="2"/>
    </row>
    <row r="4" spans="1:64">
      <c r="A4" s="3"/>
      <c r="B4" s="923"/>
      <c r="C4" s="924"/>
      <c r="D4" s="928"/>
      <c r="E4" s="477"/>
      <c r="F4" s="931"/>
      <c r="G4" s="935"/>
      <c r="H4" s="936"/>
      <c r="I4" s="939"/>
      <c r="J4" s="939"/>
      <c r="K4" s="939"/>
      <c r="L4" s="939"/>
      <c r="N4" s="62"/>
      <c r="O4" s="931"/>
      <c r="P4" s="935"/>
      <c r="Q4" s="936"/>
      <c r="R4" s="939"/>
      <c r="S4" s="939"/>
      <c r="T4" s="939"/>
      <c r="U4" s="939"/>
      <c r="V4" s="4"/>
      <c r="W4" s="941"/>
      <c r="X4" s="923"/>
      <c r="Y4" s="924"/>
      <c r="Z4" s="918"/>
      <c r="AA4" s="918"/>
      <c r="AB4" s="918"/>
      <c r="AC4" s="918"/>
      <c r="AD4" s="62"/>
      <c r="AE4" s="3"/>
      <c r="AF4" s="941"/>
      <c r="AG4" s="923"/>
      <c r="AH4" s="924"/>
      <c r="AI4" s="918"/>
      <c r="AJ4" s="918"/>
      <c r="AK4" s="918"/>
      <c r="AL4" s="918"/>
      <c r="AN4" s="919"/>
      <c r="AO4" s="919"/>
      <c r="AP4" s="918"/>
      <c r="AQ4" s="918"/>
      <c r="AR4" s="918"/>
      <c r="AS4" s="918"/>
      <c r="AW4" s="2"/>
      <c r="AX4" s="2"/>
      <c r="BF4" s="2"/>
      <c r="BG4" s="2"/>
    </row>
    <row r="5" spans="1:64">
      <c r="A5" s="3"/>
      <c r="B5" s="925"/>
      <c r="C5" s="926"/>
      <c r="D5" s="929"/>
      <c r="E5" s="477"/>
      <c r="F5" s="932"/>
      <c r="G5" s="937"/>
      <c r="H5" s="938"/>
      <c r="I5" s="474">
        <f>マージン!$F$6</f>
        <v>2024</v>
      </c>
      <c r="J5" s="474">
        <f>マージン!$F$6</f>
        <v>2024</v>
      </c>
      <c r="K5" s="474">
        <f>マージン!$F$6</f>
        <v>2024</v>
      </c>
      <c r="L5" s="474">
        <f>マージン!$F$6</f>
        <v>2024</v>
      </c>
      <c r="N5" s="62"/>
      <c r="O5" s="932"/>
      <c r="P5" s="937"/>
      <c r="Q5" s="938"/>
      <c r="R5" s="474">
        <f>マージン!$F$6</f>
        <v>2024</v>
      </c>
      <c r="S5" s="474">
        <f>マージン!$F$6</f>
        <v>2024</v>
      </c>
      <c r="T5" s="474">
        <f>マージン!$F$6</f>
        <v>2024</v>
      </c>
      <c r="U5" s="474">
        <f>マージン!$F$6</f>
        <v>2024</v>
      </c>
      <c r="V5" s="4"/>
      <c r="W5" s="942"/>
      <c r="X5" s="925"/>
      <c r="Y5" s="926"/>
      <c r="Z5" s="479">
        <f>マージン!$F$6</f>
        <v>2024</v>
      </c>
      <c r="AA5" s="479">
        <f>マージン!$F$6</f>
        <v>2024</v>
      </c>
      <c r="AB5" s="479">
        <f>マージン!$F$6</f>
        <v>2024</v>
      </c>
      <c r="AC5" s="479">
        <f>マージン!$F$6</f>
        <v>2024</v>
      </c>
      <c r="AD5" s="62"/>
      <c r="AE5" s="3"/>
      <c r="AF5" s="942"/>
      <c r="AG5" s="925"/>
      <c r="AH5" s="926"/>
      <c r="AI5" s="479">
        <f>マージン!$F$6</f>
        <v>2024</v>
      </c>
      <c r="AJ5" s="479">
        <f>マージン!$F$6</f>
        <v>2024</v>
      </c>
      <c r="AK5" s="479">
        <f>マージン!$F$6</f>
        <v>2024</v>
      </c>
      <c r="AL5" s="479">
        <f>マージン!$F$6</f>
        <v>2024</v>
      </c>
      <c r="AN5" s="920"/>
      <c r="AO5" s="920"/>
      <c r="AP5" s="479">
        <f>マージン!$F$6</f>
        <v>2024</v>
      </c>
      <c r="AQ5" s="479">
        <f>マージン!$F$6</f>
        <v>2024</v>
      </c>
      <c r="AR5" s="479">
        <f>マージン!$F$6</f>
        <v>2024</v>
      </c>
      <c r="AS5" s="479">
        <f>マージン!$F$6</f>
        <v>2024</v>
      </c>
      <c r="AW5" s="2"/>
      <c r="AX5" s="2"/>
      <c r="BF5" s="2"/>
      <c r="BG5" s="2"/>
    </row>
    <row r="6" spans="1:64">
      <c r="A6" s="3"/>
      <c r="B6" s="113">
        <v>11</v>
      </c>
      <c r="C6" s="9" t="s">
        <v>689</v>
      </c>
      <c r="D6" s="28">
        <v>1</v>
      </c>
      <c r="E6" s="20"/>
      <c r="F6" s="478">
        <f t="shared" ref="F6:F41" si="0">RANK(M6,$M$6:$M$41)</f>
        <v>1</v>
      </c>
      <c r="G6" s="65">
        <v>1</v>
      </c>
      <c r="H6" s="26" t="s">
        <v>988</v>
      </c>
      <c r="I6" s="30">
        <f>SUMIF($D$6:$D$112,G6,消費波及!$Z$6:$Z$112)+SUMIF($D$6:$D$112,G6,開催波及!$Z$6:$Z$112)</f>
        <v>0</v>
      </c>
      <c r="J6" s="30">
        <f>SUMIF($D$6:$D$112,G6,消費波及!$AA$6:$AA$112)+SUMIF($D$6:$D$112,G6,開催波及!$AA$6:$AA$112)</f>
        <v>0</v>
      </c>
      <c r="K6" s="30">
        <f>SUMIF($D$6:$D$112,G6,消費波及!$AB$6:$AB$112)+SUMIF($D$6:$D$112,G6,開催波及!$AB$6:$AB$112)</f>
        <v>0</v>
      </c>
      <c r="L6" s="17">
        <f>SUM(I6:K6)</f>
        <v>0</v>
      </c>
      <c r="M6" s="463">
        <f>L6+(1000-G6)*0.0000001</f>
        <v>9.9899999999999989E-5</v>
      </c>
      <c r="N6" s="62"/>
      <c r="O6" s="24">
        <v>1</v>
      </c>
      <c r="P6" s="28">
        <f>VLOOKUP(O6,$F$6:$G$41,2,0)</f>
        <v>1</v>
      </c>
      <c r="Q6" s="31" t="str">
        <f t="shared" ref="Q6:Q41" si="1">VLOOKUP(P6,$G$6:$H$41,2)</f>
        <v>農林漁業</v>
      </c>
      <c r="R6" s="30">
        <f>VLOOKUP($P6,$G$6:I$41,3)</f>
        <v>0</v>
      </c>
      <c r="S6" s="30">
        <f>VLOOKUP($P6,$G$6:J$41,4)</f>
        <v>0</v>
      </c>
      <c r="T6" s="30">
        <f>VLOOKUP($P6,$G$6:K$41,5)</f>
        <v>0</v>
      </c>
      <c r="U6" s="30">
        <f>VLOOKUP($P6,$G$6:L$41,6)</f>
        <v>0</v>
      </c>
      <c r="V6" s="62"/>
      <c r="W6" s="24">
        <f t="shared" ref="W6:W37" si="2">RANK(AD6,$AD$6:$AD$109,0)</f>
        <v>1</v>
      </c>
      <c r="X6" s="113">
        <v>11</v>
      </c>
      <c r="Y6" s="9" t="s">
        <v>689</v>
      </c>
      <c r="Z6" s="462">
        <f>消費波及!Z6+開催波及!Z6</f>
        <v>0</v>
      </c>
      <c r="AA6" s="462">
        <f>消費波及!AA6+開催波及!AA6</f>
        <v>0</v>
      </c>
      <c r="AB6" s="462">
        <f>消費波及!AB6+開催波及!AB6</f>
        <v>0</v>
      </c>
      <c r="AC6" s="462">
        <f>消費波及!AC6+開催波及!AC6</f>
        <v>0</v>
      </c>
      <c r="AD6" s="463">
        <f>AC6+(1000-X6)*0.0000001</f>
        <v>9.8899999999999992E-5</v>
      </c>
      <c r="AE6" s="3"/>
      <c r="AF6" s="24">
        <v>1</v>
      </c>
      <c r="AG6" s="464">
        <f t="shared" ref="AG6:AG37" si="3">VLOOKUP($AF6,$W$6:$AC$109,2,0)</f>
        <v>11</v>
      </c>
      <c r="AH6" s="480" t="str">
        <f>VLOOKUP($AF6,$W$6:$AC$109,3,0)</f>
        <v>耕種農業</v>
      </c>
      <c r="AI6" s="466">
        <f>VLOOKUP($AF6,$W$6:$AC$109,4,0)</f>
        <v>0</v>
      </c>
      <c r="AJ6" s="466">
        <f>VLOOKUP($AF6,$W$6:$AC$109,5,0)</f>
        <v>0</v>
      </c>
      <c r="AK6" s="466">
        <f>VLOOKUP($AF6,$W$6:$AC$109,6,0)</f>
        <v>0</v>
      </c>
      <c r="AL6" s="466">
        <f>VLOOKUP($AF6,$W$6:$AC$109,7,0)</f>
        <v>0</v>
      </c>
      <c r="AN6" s="464">
        <f>IF($AN$1=1,P6,AG6)</f>
        <v>1</v>
      </c>
      <c r="AO6" s="465" t="str">
        <f t="shared" ref="AO6:AO25" si="4">IF($AN$1=1,Q6,AH6)</f>
        <v>農林漁業</v>
      </c>
      <c r="AP6" s="466">
        <f t="shared" ref="AP6:AP25" si="5">IF($AN$1=1,R6,AI6)</f>
        <v>0</v>
      </c>
      <c r="AQ6" s="466">
        <f t="shared" ref="AQ6:AQ25" si="6">IF($AN$1=1,S6,AJ6)</f>
        <v>0</v>
      </c>
      <c r="AR6" s="466">
        <f t="shared" ref="AR6:AR25" si="7">IF($AN$1=1,T6,AK6)</f>
        <v>0</v>
      </c>
      <c r="AS6" s="30">
        <f t="shared" ref="AS6:AS25" si="8">IF($AN$1=1,U6,AL6)</f>
        <v>0</v>
      </c>
      <c r="AW6" s="2"/>
      <c r="AX6" s="2"/>
      <c r="BF6" s="2"/>
      <c r="BG6" s="2"/>
    </row>
    <row r="7" spans="1:64">
      <c r="A7" s="3"/>
      <c r="B7" s="113">
        <v>12</v>
      </c>
      <c r="C7" s="9" t="s">
        <v>690</v>
      </c>
      <c r="D7" s="28">
        <v>1</v>
      </c>
      <c r="E7" s="20"/>
      <c r="F7" s="24">
        <f t="shared" si="0"/>
        <v>2</v>
      </c>
      <c r="G7" s="65">
        <v>6</v>
      </c>
      <c r="H7" s="9" t="s">
        <v>672</v>
      </c>
      <c r="I7" s="30">
        <f>SUMIF($D$6:$D$112,G7,消費波及!$Z$6:$Z$112)+SUMIF($D$6:$D$112,G7,開催波及!$Z$6:$Z$112)</f>
        <v>0</v>
      </c>
      <c r="J7" s="30">
        <f>SUMIF($D$6:$D$112,G7,消費波及!$AA$6:$AA$112)+SUMIF($D$6:$D$112,G7,開催波及!$AA$6:$AA$112)</f>
        <v>0</v>
      </c>
      <c r="K7" s="30">
        <f>SUMIF($D$6:$D$112,G7,消費波及!$AB$6:$AB$112)+SUMIF($D$6:$D$112,G7,開催波及!$AB$6:$AB$112)</f>
        <v>0</v>
      </c>
      <c r="L7" s="17">
        <f t="shared" ref="L7:L39" si="9">SUM(I7:K7)</f>
        <v>0</v>
      </c>
      <c r="M7" s="33">
        <f t="shared" ref="M7:M41" si="10">L7+(1000-G7)*0.0000001</f>
        <v>9.939999999999999E-5</v>
      </c>
      <c r="N7" s="62"/>
      <c r="O7" s="24">
        <v>2</v>
      </c>
      <c r="P7" s="28">
        <f t="shared" ref="P7:P41" si="11">VLOOKUP(O7,$F$6:$G$41,2,0)</f>
        <v>6</v>
      </c>
      <c r="Q7" s="31" t="str">
        <f t="shared" si="1"/>
        <v>鉱業</v>
      </c>
      <c r="R7" s="30">
        <f t="shared" ref="R7:R41" si="12">VLOOKUP(P7,$G$6:$I$41,3)</f>
        <v>0</v>
      </c>
      <c r="S7" s="30">
        <f>VLOOKUP($P7,$G$6:J$41,4)</f>
        <v>0</v>
      </c>
      <c r="T7" s="30">
        <f>VLOOKUP($P7,$G$6:K$41,5)</f>
        <v>0</v>
      </c>
      <c r="U7" s="30">
        <f>VLOOKUP($P7,$G$6:L$41,6)</f>
        <v>0</v>
      </c>
      <c r="V7" s="62"/>
      <c r="W7" s="24">
        <f t="shared" si="2"/>
        <v>2</v>
      </c>
      <c r="X7" s="113">
        <v>12</v>
      </c>
      <c r="Y7" s="9" t="s">
        <v>690</v>
      </c>
      <c r="Z7" s="462">
        <f>消費波及!Z7+開催波及!Z7</f>
        <v>0</v>
      </c>
      <c r="AA7" s="462">
        <f>消費波及!AA7+開催波及!AA7</f>
        <v>0</v>
      </c>
      <c r="AB7" s="462">
        <f>消費波及!AB7+開催波及!AB7</f>
        <v>0</v>
      </c>
      <c r="AC7" s="462">
        <f>消費波及!AC7+開催波及!AC7</f>
        <v>0</v>
      </c>
      <c r="AD7" s="463">
        <f t="shared" ref="AD7:AD70" si="13">AC7+(1000-X7)*0.0000001</f>
        <v>9.8799999999999989E-5</v>
      </c>
      <c r="AE7" s="3"/>
      <c r="AF7" s="24">
        <v>2</v>
      </c>
      <c r="AG7" s="464">
        <f t="shared" si="3"/>
        <v>12</v>
      </c>
      <c r="AH7" s="480" t="str">
        <f t="shared" ref="AH7:AH70" si="14">VLOOKUP($AF7,$W$6:$AC$109,3,0)</f>
        <v>畜産</v>
      </c>
      <c r="AI7" s="466">
        <f t="shared" ref="AI7:AI70" si="15">VLOOKUP($AF7,$W$6:$AC$109,4,0)</f>
        <v>0</v>
      </c>
      <c r="AJ7" s="466">
        <f t="shared" ref="AJ7:AJ70" si="16">VLOOKUP($AF7,$W$6:$AC$109,5,0)</f>
        <v>0</v>
      </c>
      <c r="AK7" s="466">
        <f t="shared" ref="AK7:AK70" si="17">VLOOKUP($AF7,$W$6:$AC$109,6,0)</f>
        <v>0</v>
      </c>
      <c r="AL7" s="466">
        <f t="shared" ref="AL7:AL70" si="18">VLOOKUP($AF7,$W$6:$AC$109,7,0)</f>
        <v>0</v>
      </c>
      <c r="AN7" s="464">
        <f t="shared" ref="AN7:AN25" si="19">IF($AN$1=1,P7,AG7)</f>
        <v>6</v>
      </c>
      <c r="AO7" s="465" t="str">
        <f t="shared" si="4"/>
        <v>鉱業</v>
      </c>
      <c r="AP7" s="466">
        <f t="shared" si="5"/>
        <v>0</v>
      </c>
      <c r="AQ7" s="466">
        <f t="shared" si="6"/>
        <v>0</v>
      </c>
      <c r="AR7" s="466">
        <f t="shared" si="7"/>
        <v>0</v>
      </c>
      <c r="AS7" s="30">
        <f t="shared" si="8"/>
        <v>0</v>
      </c>
      <c r="AW7" s="2"/>
      <c r="AX7" s="2"/>
      <c r="BF7" s="2"/>
      <c r="BG7" s="2"/>
    </row>
    <row r="8" spans="1:64">
      <c r="A8" s="3"/>
      <c r="B8" s="113">
        <v>13</v>
      </c>
      <c r="C8" s="9" t="s">
        <v>691</v>
      </c>
      <c r="D8" s="28">
        <v>1</v>
      </c>
      <c r="E8" s="20"/>
      <c r="F8" s="24">
        <f t="shared" si="0"/>
        <v>3</v>
      </c>
      <c r="G8" s="65">
        <v>11</v>
      </c>
      <c r="H8" s="9" t="s">
        <v>989</v>
      </c>
      <c r="I8" s="30">
        <f>SUMIF($D$6:$D$112,G8,消費波及!$Z$6:$Z$112)+SUMIF($D$6:$D$112,G8,開催波及!$Z$6:$Z$112)</f>
        <v>0</v>
      </c>
      <c r="J8" s="30">
        <f>SUMIF($D$6:$D$112,G8,消費波及!$AA$6:$AA$112)+SUMIF($D$6:$D$112,G8,開催波及!$AA$6:$AA$112)</f>
        <v>0</v>
      </c>
      <c r="K8" s="30">
        <f>SUMIF($D$6:$D$112,G8,消費波及!$AB$6:$AB$112)+SUMIF($D$6:$D$112,G8,開催波及!$AB$6:$AB$112)</f>
        <v>0</v>
      </c>
      <c r="L8" s="17">
        <f t="shared" si="9"/>
        <v>0</v>
      </c>
      <c r="M8" s="33">
        <f t="shared" si="10"/>
        <v>9.8899999999999992E-5</v>
      </c>
      <c r="N8" s="62"/>
      <c r="O8" s="24">
        <v>3</v>
      </c>
      <c r="P8" s="28">
        <f t="shared" si="11"/>
        <v>11</v>
      </c>
      <c r="Q8" s="31" t="str">
        <f t="shared" si="1"/>
        <v>飲食料品</v>
      </c>
      <c r="R8" s="30">
        <f t="shared" si="12"/>
        <v>0</v>
      </c>
      <c r="S8" s="30">
        <f>VLOOKUP($P8,$G$6:J$41,4)</f>
        <v>0</v>
      </c>
      <c r="T8" s="30">
        <f>VLOOKUP($P8,$G$6:K$41,5)</f>
        <v>0</v>
      </c>
      <c r="U8" s="30">
        <f>VLOOKUP($P8,$G$6:L$41,6)</f>
        <v>0</v>
      </c>
      <c r="V8" s="4"/>
      <c r="W8" s="24">
        <f t="shared" si="2"/>
        <v>3</v>
      </c>
      <c r="X8" s="113">
        <v>13</v>
      </c>
      <c r="Y8" s="9" t="s">
        <v>691</v>
      </c>
      <c r="Z8" s="462">
        <f>消費波及!Z8+開催波及!Z8</f>
        <v>0</v>
      </c>
      <c r="AA8" s="462">
        <f>消費波及!AA8+開催波及!AA8</f>
        <v>0</v>
      </c>
      <c r="AB8" s="462">
        <f>消費波及!AB8+開催波及!AB8</f>
        <v>0</v>
      </c>
      <c r="AC8" s="462">
        <f>消費波及!AC8+開催波及!AC8</f>
        <v>0</v>
      </c>
      <c r="AD8" s="463">
        <f t="shared" si="13"/>
        <v>9.87E-5</v>
      </c>
      <c r="AE8" s="3"/>
      <c r="AF8" s="24">
        <v>3</v>
      </c>
      <c r="AG8" s="464">
        <f t="shared" si="3"/>
        <v>13</v>
      </c>
      <c r="AH8" s="480" t="str">
        <f t="shared" si="14"/>
        <v>農業サービス</v>
      </c>
      <c r="AI8" s="466">
        <f t="shared" si="15"/>
        <v>0</v>
      </c>
      <c r="AJ8" s="466">
        <f t="shared" si="16"/>
        <v>0</v>
      </c>
      <c r="AK8" s="466">
        <f t="shared" si="17"/>
        <v>0</v>
      </c>
      <c r="AL8" s="466">
        <f t="shared" si="18"/>
        <v>0</v>
      </c>
      <c r="AN8" s="464">
        <f t="shared" si="19"/>
        <v>11</v>
      </c>
      <c r="AO8" s="465" t="str">
        <f t="shared" si="4"/>
        <v>飲食料品</v>
      </c>
      <c r="AP8" s="466">
        <f t="shared" si="5"/>
        <v>0</v>
      </c>
      <c r="AQ8" s="466">
        <f t="shared" si="6"/>
        <v>0</v>
      </c>
      <c r="AR8" s="466">
        <f t="shared" si="7"/>
        <v>0</v>
      </c>
      <c r="AS8" s="30">
        <f t="shared" si="8"/>
        <v>0</v>
      </c>
      <c r="AW8" s="2"/>
      <c r="AX8" s="2"/>
      <c r="BF8" s="2"/>
      <c r="BG8" s="2"/>
    </row>
    <row r="9" spans="1:64">
      <c r="A9" s="3"/>
      <c r="B9" s="113">
        <v>15</v>
      </c>
      <c r="C9" s="9" t="s">
        <v>692</v>
      </c>
      <c r="D9" s="28">
        <v>1</v>
      </c>
      <c r="E9" s="20"/>
      <c r="F9" s="24">
        <f t="shared" si="0"/>
        <v>4</v>
      </c>
      <c r="G9" s="65">
        <v>15</v>
      </c>
      <c r="H9" s="9" t="s">
        <v>990</v>
      </c>
      <c r="I9" s="30">
        <f>SUMIF($D$6:$D$112,G9,消費波及!$Z$6:$Z$112)+SUMIF($D$6:$D$112,G9,開催波及!$Z$6:$Z$112)</f>
        <v>0</v>
      </c>
      <c r="J9" s="30">
        <f>SUMIF($D$6:$D$112,G9,消費波及!$AA$6:$AA$112)+SUMIF($D$6:$D$112,G9,開催波及!$AA$6:$AA$112)</f>
        <v>0</v>
      </c>
      <c r="K9" s="30">
        <f>SUMIF($D$6:$D$112,G9,消費波及!$AB$6:$AB$112)+SUMIF($D$6:$D$112,G9,開催波及!$AB$6:$AB$112)</f>
        <v>0</v>
      </c>
      <c r="L9" s="17">
        <f t="shared" si="9"/>
        <v>0</v>
      </c>
      <c r="M9" s="33">
        <f t="shared" si="10"/>
        <v>9.8499999999999995E-5</v>
      </c>
      <c r="N9" s="62"/>
      <c r="O9" s="24">
        <v>4</v>
      </c>
      <c r="P9" s="28">
        <f t="shared" si="11"/>
        <v>15</v>
      </c>
      <c r="Q9" s="31" t="str">
        <f t="shared" si="1"/>
        <v>繊維製品</v>
      </c>
      <c r="R9" s="30">
        <f t="shared" si="12"/>
        <v>0</v>
      </c>
      <c r="S9" s="30">
        <f>VLOOKUP($P9,$G$6:J$41,4)</f>
        <v>0</v>
      </c>
      <c r="T9" s="30">
        <f>VLOOKUP($P9,$G$6:K$41,5)</f>
        <v>0</v>
      </c>
      <c r="U9" s="30">
        <f>VLOOKUP($P9,$G$6:L$41,6)</f>
        <v>0</v>
      </c>
      <c r="V9" s="4"/>
      <c r="W9" s="24">
        <f t="shared" si="2"/>
        <v>4</v>
      </c>
      <c r="X9" s="113">
        <v>15</v>
      </c>
      <c r="Y9" s="9" t="s">
        <v>692</v>
      </c>
      <c r="Z9" s="462">
        <f>消費波及!Z9+開催波及!Z9</f>
        <v>0</v>
      </c>
      <c r="AA9" s="462">
        <f>消費波及!AA9+開催波及!AA9</f>
        <v>0</v>
      </c>
      <c r="AB9" s="462">
        <f>消費波及!AB9+開催波及!AB9</f>
        <v>0</v>
      </c>
      <c r="AC9" s="462">
        <f>消費波及!AC9+開催波及!AC9</f>
        <v>0</v>
      </c>
      <c r="AD9" s="463">
        <f t="shared" si="13"/>
        <v>9.8499999999999995E-5</v>
      </c>
      <c r="AE9" s="3"/>
      <c r="AF9" s="24">
        <v>4</v>
      </c>
      <c r="AG9" s="464">
        <f t="shared" si="3"/>
        <v>15</v>
      </c>
      <c r="AH9" s="480" t="str">
        <f t="shared" si="14"/>
        <v>林業</v>
      </c>
      <c r="AI9" s="466">
        <f t="shared" si="15"/>
        <v>0</v>
      </c>
      <c r="AJ9" s="466">
        <f t="shared" si="16"/>
        <v>0</v>
      </c>
      <c r="AK9" s="466">
        <f t="shared" si="17"/>
        <v>0</v>
      </c>
      <c r="AL9" s="466">
        <f t="shared" si="18"/>
        <v>0</v>
      </c>
      <c r="AN9" s="464">
        <f t="shared" si="19"/>
        <v>15</v>
      </c>
      <c r="AO9" s="465" t="str">
        <f t="shared" si="4"/>
        <v>繊維製品</v>
      </c>
      <c r="AP9" s="466">
        <f t="shared" si="5"/>
        <v>0</v>
      </c>
      <c r="AQ9" s="466">
        <f t="shared" si="6"/>
        <v>0</v>
      </c>
      <c r="AR9" s="466">
        <f t="shared" si="7"/>
        <v>0</v>
      </c>
      <c r="AS9" s="30">
        <f t="shared" si="8"/>
        <v>0</v>
      </c>
      <c r="AW9" s="2"/>
      <c r="AX9" s="2"/>
      <c r="BF9" s="2"/>
      <c r="BG9" s="2"/>
    </row>
    <row r="10" spans="1:64">
      <c r="A10" s="3"/>
      <c r="B10" s="113">
        <v>17</v>
      </c>
      <c r="C10" s="9" t="s">
        <v>693</v>
      </c>
      <c r="D10" s="28">
        <v>1</v>
      </c>
      <c r="E10" s="20"/>
      <c r="F10" s="24">
        <f t="shared" si="0"/>
        <v>5</v>
      </c>
      <c r="G10" s="65">
        <v>16</v>
      </c>
      <c r="H10" s="9" t="s">
        <v>991</v>
      </c>
      <c r="I10" s="30">
        <f>SUMIF($D$6:$D$112,G10,消費波及!$Z$6:$Z$112)+SUMIF($D$6:$D$112,G10,開催波及!$Z$6:$Z$112)</f>
        <v>0</v>
      </c>
      <c r="J10" s="30">
        <f>SUMIF($D$6:$D$112,G10,消費波及!$AA$6:$AA$112)+SUMIF($D$6:$D$112,G10,開催波及!$AA$6:$AA$112)</f>
        <v>0</v>
      </c>
      <c r="K10" s="30">
        <f>SUMIF($D$6:$D$112,G10,消費波及!$AB$6:$AB$112)+SUMIF($D$6:$D$112,G10,開催波及!$AB$6:$AB$112)</f>
        <v>0</v>
      </c>
      <c r="L10" s="17">
        <f t="shared" si="9"/>
        <v>0</v>
      </c>
      <c r="M10" s="33">
        <f t="shared" si="10"/>
        <v>9.8399999999999993E-5</v>
      </c>
      <c r="N10" s="62"/>
      <c r="O10" s="24">
        <v>5</v>
      </c>
      <c r="P10" s="28">
        <f t="shared" si="11"/>
        <v>16</v>
      </c>
      <c r="Q10" s="31" t="str">
        <f t="shared" si="1"/>
        <v>パルプ・紙・木製品</v>
      </c>
      <c r="R10" s="30">
        <f t="shared" si="12"/>
        <v>0</v>
      </c>
      <c r="S10" s="30">
        <f>VLOOKUP($P10,$G$6:J$41,4)</f>
        <v>0</v>
      </c>
      <c r="T10" s="30">
        <f>VLOOKUP($P10,$G$6:K$41,5)</f>
        <v>0</v>
      </c>
      <c r="U10" s="30">
        <f>VLOOKUP($P10,$G$6:L$41,6)</f>
        <v>0</v>
      </c>
      <c r="V10" s="4"/>
      <c r="W10" s="24">
        <f t="shared" si="2"/>
        <v>5</v>
      </c>
      <c r="X10" s="113">
        <v>17</v>
      </c>
      <c r="Y10" s="9" t="s">
        <v>693</v>
      </c>
      <c r="Z10" s="462">
        <f>消費波及!Z10+開催波及!Z10</f>
        <v>0</v>
      </c>
      <c r="AA10" s="462">
        <f>消費波及!AA10+開催波及!AA10</f>
        <v>0</v>
      </c>
      <c r="AB10" s="462">
        <f>消費波及!AB10+開催波及!AB10</f>
        <v>0</v>
      </c>
      <c r="AC10" s="462">
        <f>消費波及!AC10+開催波及!AC10</f>
        <v>0</v>
      </c>
      <c r="AD10" s="463">
        <f t="shared" si="13"/>
        <v>9.8299999999999991E-5</v>
      </c>
      <c r="AE10" s="3"/>
      <c r="AF10" s="24">
        <v>5</v>
      </c>
      <c r="AG10" s="464">
        <f t="shared" si="3"/>
        <v>17</v>
      </c>
      <c r="AH10" s="480" t="str">
        <f t="shared" si="14"/>
        <v>漁業</v>
      </c>
      <c r="AI10" s="466">
        <f t="shared" si="15"/>
        <v>0</v>
      </c>
      <c r="AJ10" s="466">
        <f t="shared" si="16"/>
        <v>0</v>
      </c>
      <c r="AK10" s="466">
        <f t="shared" si="17"/>
        <v>0</v>
      </c>
      <c r="AL10" s="466">
        <f t="shared" si="18"/>
        <v>0</v>
      </c>
      <c r="AN10" s="464">
        <f t="shared" si="19"/>
        <v>16</v>
      </c>
      <c r="AO10" s="465" t="str">
        <f t="shared" si="4"/>
        <v>パルプ・紙・木製品</v>
      </c>
      <c r="AP10" s="466">
        <f t="shared" si="5"/>
        <v>0</v>
      </c>
      <c r="AQ10" s="466">
        <f t="shared" si="6"/>
        <v>0</v>
      </c>
      <c r="AR10" s="466">
        <f t="shared" si="7"/>
        <v>0</v>
      </c>
      <c r="AS10" s="30">
        <f t="shared" si="8"/>
        <v>0</v>
      </c>
      <c r="AW10" s="2"/>
      <c r="AX10" s="2"/>
      <c r="BF10" s="2"/>
      <c r="BG10" s="2"/>
    </row>
    <row r="11" spans="1:64">
      <c r="A11" s="3"/>
      <c r="B11" s="113">
        <v>61</v>
      </c>
      <c r="C11" s="9" t="s">
        <v>694</v>
      </c>
      <c r="D11" s="28">
        <v>6</v>
      </c>
      <c r="E11" s="20"/>
      <c r="F11" s="24">
        <f t="shared" si="0"/>
        <v>6</v>
      </c>
      <c r="G11" s="65">
        <v>20</v>
      </c>
      <c r="H11" s="9" t="s">
        <v>992</v>
      </c>
      <c r="I11" s="30">
        <f>SUMIF($D$6:$D$112,G11,消費波及!$Z$6:$Z$112)+SUMIF($D$6:$D$112,G11,開催波及!$Z$6:$Z$112)</f>
        <v>0</v>
      </c>
      <c r="J11" s="30">
        <f>SUMIF($D$6:$D$112,G11,消費波及!$AA$6:$AA$112)+SUMIF($D$6:$D$112,G11,開催波及!$AA$6:$AA$112)</f>
        <v>0</v>
      </c>
      <c r="K11" s="30">
        <f>SUMIF($D$6:$D$112,G11,消費波及!$AB$6:$AB$112)+SUMIF($D$6:$D$112,G11,開催波及!$AB$6:$AB$112)</f>
        <v>0</v>
      </c>
      <c r="L11" s="17">
        <f t="shared" si="9"/>
        <v>0</v>
      </c>
      <c r="M11" s="33">
        <f t="shared" si="10"/>
        <v>9.7999999999999997E-5</v>
      </c>
      <c r="N11" s="62"/>
      <c r="O11" s="24">
        <v>6</v>
      </c>
      <c r="P11" s="28">
        <f t="shared" si="11"/>
        <v>20</v>
      </c>
      <c r="Q11" s="31" t="str">
        <f t="shared" si="1"/>
        <v>化学製品</v>
      </c>
      <c r="R11" s="30">
        <f t="shared" si="12"/>
        <v>0</v>
      </c>
      <c r="S11" s="30">
        <f>VLOOKUP($P11,$G$6:J$41,4)</f>
        <v>0</v>
      </c>
      <c r="T11" s="30">
        <f>VLOOKUP($P11,$G$6:K$41,5)</f>
        <v>0</v>
      </c>
      <c r="U11" s="30">
        <f>VLOOKUP($P11,$G$6:L$41,6)</f>
        <v>0</v>
      </c>
      <c r="V11" s="4"/>
      <c r="W11" s="24">
        <f t="shared" si="2"/>
        <v>6</v>
      </c>
      <c r="X11" s="113">
        <v>61</v>
      </c>
      <c r="Y11" s="9" t="s">
        <v>694</v>
      </c>
      <c r="Z11" s="462">
        <f>消費波及!Z11+開催波及!Z11</f>
        <v>0</v>
      </c>
      <c r="AA11" s="462">
        <f>消費波及!AA11+開催波及!AA11</f>
        <v>0</v>
      </c>
      <c r="AB11" s="462">
        <f>消費波及!AB11+開催波及!AB11</f>
        <v>0</v>
      </c>
      <c r="AC11" s="462">
        <f>消費波及!AC11+開催波及!AC11</f>
        <v>0</v>
      </c>
      <c r="AD11" s="463">
        <f t="shared" si="13"/>
        <v>9.3899999999999992E-5</v>
      </c>
      <c r="AE11" s="3"/>
      <c r="AF11" s="24">
        <v>6</v>
      </c>
      <c r="AG11" s="464">
        <f t="shared" si="3"/>
        <v>61</v>
      </c>
      <c r="AH11" s="480" t="str">
        <f t="shared" si="14"/>
        <v>石炭・原油・天然ガス</v>
      </c>
      <c r="AI11" s="466">
        <f t="shared" si="15"/>
        <v>0</v>
      </c>
      <c r="AJ11" s="466">
        <f t="shared" si="16"/>
        <v>0</v>
      </c>
      <c r="AK11" s="466">
        <f t="shared" si="17"/>
        <v>0</v>
      </c>
      <c r="AL11" s="466">
        <f t="shared" si="18"/>
        <v>0</v>
      </c>
      <c r="AN11" s="464">
        <f t="shared" si="19"/>
        <v>20</v>
      </c>
      <c r="AO11" s="465" t="str">
        <f t="shared" si="4"/>
        <v>化学製品</v>
      </c>
      <c r="AP11" s="466">
        <f t="shared" si="5"/>
        <v>0</v>
      </c>
      <c r="AQ11" s="466">
        <f t="shared" si="6"/>
        <v>0</v>
      </c>
      <c r="AR11" s="466">
        <f t="shared" si="7"/>
        <v>0</v>
      </c>
      <c r="AS11" s="30">
        <f t="shared" si="8"/>
        <v>0</v>
      </c>
      <c r="AW11" s="2"/>
      <c r="AX11" s="2"/>
      <c r="BF11" s="2"/>
      <c r="BG11" s="2"/>
    </row>
    <row r="12" spans="1:64">
      <c r="A12" s="3"/>
      <c r="B12" s="113">
        <v>62</v>
      </c>
      <c r="C12" s="9" t="s">
        <v>695</v>
      </c>
      <c r="D12" s="28">
        <v>6</v>
      </c>
      <c r="E12" s="20"/>
      <c r="F12" s="24">
        <f t="shared" si="0"/>
        <v>7</v>
      </c>
      <c r="G12" s="65">
        <v>21</v>
      </c>
      <c r="H12" s="9" t="s">
        <v>993</v>
      </c>
      <c r="I12" s="30">
        <f>SUMIF($D$6:$D$112,G12,消費波及!$Z$6:$Z$112)+SUMIF($D$6:$D$112,G12,開催波及!$Z$6:$Z$112)</f>
        <v>0</v>
      </c>
      <c r="J12" s="30">
        <f>SUMIF($D$6:$D$112,G12,消費波及!$AA$6:$AA$112)+SUMIF($D$6:$D$112,G12,開催波及!$AA$6:$AA$112)</f>
        <v>0</v>
      </c>
      <c r="K12" s="30">
        <f>SUMIF($D$6:$D$112,G12,消費波及!$AB$6:$AB$112)+SUMIF($D$6:$D$112,G12,開催波及!$AB$6:$AB$112)</f>
        <v>0</v>
      </c>
      <c r="L12" s="17">
        <f t="shared" si="9"/>
        <v>0</v>
      </c>
      <c r="M12" s="33">
        <f t="shared" si="10"/>
        <v>9.7899999999999994E-5</v>
      </c>
      <c r="N12" s="62"/>
      <c r="O12" s="24">
        <v>7</v>
      </c>
      <c r="P12" s="28">
        <f t="shared" si="11"/>
        <v>21</v>
      </c>
      <c r="Q12" s="31" t="str">
        <f t="shared" si="1"/>
        <v>石油・石炭製品</v>
      </c>
      <c r="R12" s="30">
        <f t="shared" si="12"/>
        <v>0</v>
      </c>
      <c r="S12" s="30">
        <f>VLOOKUP($P12,$G$6:J$41,4)</f>
        <v>0</v>
      </c>
      <c r="T12" s="30">
        <f>VLOOKUP($P12,$G$6:K$41,5)</f>
        <v>0</v>
      </c>
      <c r="U12" s="30">
        <f>VLOOKUP($P12,$G$6:L$41,6)</f>
        <v>0</v>
      </c>
      <c r="V12" s="4"/>
      <c r="W12" s="24">
        <f t="shared" si="2"/>
        <v>7</v>
      </c>
      <c r="X12" s="113">
        <v>62</v>
      </c>
      <c r="Y12" s="9" t="s">
        <v>695</v>
      </c>
      <c r="Z12" s="462">
        <f>消費波及!Z12+開催波及!Z12</f>
        <v>0</v>
      </c>
      <c r="AA12" s="462">
        <f>消費波及!AA12+開催波及!AA12</f>
        <v>0</v>
      </c>
      <c r="AB12" s="462">
        <f>消費波及!AB12+開催波及!AB12</f>
        <v>0</v>
      </c>
      <c r="AC12" s="462">
        <f>消費波及!AC12+開催波及!AC12</f>
        <v>0</v>
      </c>
      <c r="AD12" s="463">
        <f t="shared" si="13"/>
        <v>9.379999999999999E-5</v>
      </c>
      <c r="AE12" s="3"/>
      <c r="AF12" s="24">
        <v>7</v>
      </c>
      <c r="AG12" s="464">
        <f t="shared" si="3"/>
        <v>62</v>
      </c>
      <c r="AH12" s="480" t="str">
        <f t="shared" si="14"/>
        <v>その他の鉱業</v>
      </c>
      <c r="AI12" s="466">
        <f t="shared" si="15"/>
        <v>0</v>
      </c>
      <c r="AJ12" s="466">
        <f t="shared" si="16"/>
        <v>0</v>
      </c>
      <c r="AK12" s="466">
        <f t="shared" si="17"/>
        <v>0</v>
      </c>
      <c r="AL12" s="466">
        <f t="shared" si="18"/>
        <v>0</v>
      </c>
      <c r="AN12" s="464">
        <f t="shared" si="19"/>
        <v>21</v>
      </c>
      <c r="AO12" s="465" t="str">
        <f t="shared" si="4"/>
        <v>石油・石炭製品</v>
      </c>
      <c r="AP12" s="466">
        <f t="shared" si="5"/>
        <v>0</v>
      </c>
      <c r="AQ12" s="466">
        <f t="shared" si="6"/>
        <v>0</v>
      </c>
      <c r="AR12" s="466">
        <f t="shared" si="7"/>
        <v>0</v>
      </c>
      <c r="AS12" s="30">
        <f t="shared" si="8"/>
        <v>0</v>
      </c>
      <c r="AW12" s="2"/>
      <c r="AX12" s="2"/>
      <c r="BF12" s="2"/>
      <c r="BG12" s="2"/>
    </row>
    <row r="13" spans="1:64">
      <c r="A13" s="3"/>
      <c r="B13" s="113">
        <v>111</v>
      </c>
      <c r="C13" s="9" t="s">
        <v>696</v>
      </c>
      <c r="D13" s="28">
        <v>11</v>
      </c>
      <c r="E13" s="20"/>
      <c r="F13" s="24">
        <f t="shared" si="0"/>
        <v>8</v>
      </c>
      <c r="G13" s="65">
        <v>22</v>
      </c>
      <c r="H13" s="9" t="s">
        <v>994</v>
      </c>
      <c r="I13" s="30">
        <f>SUMIF($D$6:$D$112,G13,消費波及!$Z$6:$Z$112)+SUMIF($D$6:$D$112,G13,開催波及!$Z$6:$Z$112)</f>
        <v>0</v>
      </c>
      <c r="J13" s="30">
        <f>SUMIF($D$6:$D$112,G13,消費波及!$AA$6:$AA$112)+SUMIF($D$6:$D$112,G13,開催波及!$AA$6:$AA$112)</f>
        <v>0</v>
      </c>
      <c r="K13" s="30">
        <f>SUMIF($D$6:$D$112,G13,消費波及!$AB$6:$AB$112)+SUMIF($D$6:$D$112,G13,開催波及!$AB$6:$AB$112)</f>
        <v>0</v>
      </c>
      <c r="L13" s="17">
        <f t="shared" si="9"/>
        <v>0</v>
      </c>
      <c r="M13" s="33">
        <f t="shared" si="10"/>
        <v>9.7799999999999992E-5</v>
      </c>
      <c r="N13" s="62"/>
      <c r="O13" s="24">
        <v>8</v>
      </c>
      <c r="P13" s="28">
        <f t="shared" si="11"/>
        <v>22</v>
      </c>
      <c r="Q13" s="31" t="str">
        <f t="shared" si="1"/>
        <v>プラスチック・ゴム</v>
      </c>
      <c r="R13" s="30">
        <f t="shared" si="12"/>
        <v>0</v>
      </c>
      <c r="S13" s="30">
        <f>VLOOKUP($P13,$G$6:J$41,4)</f>
        <v>0</v>
      </c>
      <c r="T13" s="30">
        <f>VLOOKUP($P13,$G$6:K$41,5)</f>
        <v>0</v>
      </c>
      <c r="U13" s="30">
        <f>VLOOKUP($P13,$G$6:L$41,6)</f>
        <v>0</v>
      </c>
      <c r="V13" s="4"/>
      <c r="W13" s="24">
        <f t="shared" si="2"/>
        <v>8</v>
      </c>
      <c r="X13" s="113">
        <v>111</v>
      </c>
      <c r="Y13" s="9" t="s">
        <v>696</v>
      </c>
      <c r="Z13" s="462">
        <f>消費波及!Z13+開催波及!Z13</f>
        <v>0</v>
      </c>
      <c r="AA13" s="462">
        <f>消費波及!AA13+開催波及!AA13</f>
        <v>0</v>
      </c>
      <c r="AB13" s="462">
        <f>消費波及!AB13+開催波及!AB13</f>
        <v>0</v>
      </c>
      <c r="AC13" s="462">
        <f>消費波及!AC13+開催波及!AC13</f>
        <v>0</v>
      </c>
      <c r="AD13" s="463">
        <f t="shared" si="13"/>
        <v>8.8899999999999992E-5</v>
      </c>
      <c r="AE13" s="3"/>
      <c r="AF13" s="24">
        <v>8</v>
      </c>
      <c r="AG13" s="464">
        <f t="shared" si="3"/>
        <v>111</v>
      </c>
      <c r="AH13" s="480" t="str">
        <f t="shared" si="14"/>
        <v>食料品</v>
      </c>
      <c r="AI13" s="466">
        <f t="shared" si="15"/>
        <v>0</v>
      </c>
      <c r="AJ13" s="466">
        <f t="shared" si="16"/>
        <v>0</v>
      </c>
      <c r="AK13" s="466">
        <f t="shared" si="17"/>
        <v>0</v>
      </c>
      <c r="AL13" s="466">
        <f t="shared" si="18"/>
        <v>0</v>
      </c>
      <c r="AN13" s="464">
        <f t="shared" si="19"/>
        <v>22</v>
      </c>
      <c r="AO13" s="465" t="str">
        <f t="shared" si="4"/>
        <v>プラスチック・ゴム</v>
      </c>
      <c r="AP13" s="466">
        <f t="shared" si="5"/>
        <v>0</v>
      </c>
      <c r="AQ13" s="466">
        <f t="shared" si="6"/>
        <v>0</v>
      </c>
      <c r="AR13" s="466">
        <f t="shared" si="7"/>
        <v>0</v>
      </c>
      <c r="AS13" s="30">
        <f t="shared" si="8"/>
        <v>0</v>
      </c>
      <c r="AW13" s="2"/>
      <c r="AX13" s="2"/>
      <c r="BF13" s="2"/>
      <c r="BG13" s="2"/>
    </row>
    <row r="14" spans="1:64">
      <c r="A14" s="3"/>
      <c r="B14" s="113">
        <v>112</v>
      </c>
      <c r="C14" s="9" t="s">
        <v>697</v>
      </c>
      <c r="D14" s="28">
        <v>11</v>
      </c>
      <c r="E14" s="20"/>
      <c r="F14" s="24">
        <f t="shared" si="0"/>
        <v>9</v>
      </c>
      <c r="G14" s="65">
        <v>25</v>
      </c>
      <c r="H14" s="9" t="s">
        <v>995</v>
      </c>
      <c r="I14" s="30">
        <f>SUMIF($D$6:$D$112,G14,消費波及!$Z$6:$Z$112)+SUMIF($D$6:$D$112,G14,開催波及!$Z$6:$Z$112)</f>
        <v>0</v>
      </c>
      <c r="J14" s="30">
        <f>SUMIF($D$6:$D$112,G14,消費波及!$AA$6:$AA$112)+SUMIF($D$6:$D$112,G14,開催波及!$AA$6:$AA$112)</f>
        <v>0</v>
      </c>
      <c r="K14" s="30">
        <f>SUMIF($D$6:$D$112,G14,消費波及!$AB$6:$AB$112)+SUMIF($D$6:$D$112,G14,開催波及!$AB$6:$AB$112)</f>
        <v>0</v>
      </c>
      <c r="L14" s="17">
        <f t="shared" si="9"/>
        <v>0</v>
      </c>
      <c r="M14" s="33">
        <f t="shared" si="10"/>
        <v>9.7499999999999998E-5</v>
      </c>
      <c r="N14" s="62"/>
      <c r="O14" s="24">
        <v>9</v>
      </c>
      <c r="P14" s="28">
        <f t="shared" si="11"/>
        <v>25</v>
      </c>
      <c r="Q14" s="31" t="str">
        <f t="shared" si="1"/>
        <v>窯業・土石製品</v>
      </c>
      <c r="R14" s="30">
        <f t="shared" si="12"/>
        <v>0</v>
      </c>
      <c r="S14" s="30">
        <f>VLOOKUP($P14,$G$6:J$41,4)</f>
        <v>0</v>
      </c>
      <c r="T14" s="30">
        <f>VLOOKUP($P14,$G$6:K$41,5)</f>
        <v>0</v>
      </c>
      <c r="U14" s="30">
        <f>VLOOKUP($P14,$G$6:L$41,6)</f>
        <v>0</v>
      </c>
      <c r="V14" s="4"/>
      <c r="W14" s="24">
        <f t="shared" si="2"/>
        <v>9</v>
      </c>
      <c r="X14" s="113">
        <v>112</v>
      </c>
      <c r="Y14" s="9" t="s">
        <v>697</v>
      </c>
      <c r="Z14" s="462">
        <f>消費波及!Z14+開催波及!Z14</f>
        <v>0</v>
      </c>
      <c r="AA14" s="462">
        <f>消費波及!AA14+開催波及!AA14</f>
        <v>0</v>
      </c>
      <c r="AB14" s="462">
        <f>消費波及!AB14+開催波及!AB14</f>
        <v>0</v>
      </c>
      <c r="AC14" s="462">
        <f>消費波及!AC14+開催波及!AC14</f>
        <v>0</v>
      </c>
      <c r="AD14" s="463">
        <f t="shared" si="13"/>
        <v>8.879999999999999E-5</v>
      </c>
      <c r="AE14" s="3"/>
      <c r="AF14" s="24">
        <v>9</v>
      </c>
      <c r="AG14" s="464">
        <f t="shared" si="3"/>
        <v>112</v>
      </c>
      <c r="AH14" s="480" t="str">
        <f t="shared" si="14"/>
        <v>飲料</v>
      </c>
      <c r="AI14" s="466">
        <f t="shared" si="15"/>
        <v>0</v>
      </c>
      <c r="AJ14" s="466">
        <f t="shared" si="16"/>
        <v>0</v>
      </c>
      <c r="AK14" s="466">
        <f t="shared" si="17"/>
        <v>0</v>
      </c>
      <c r="AL14" s="466">
        <f t="shared" si="18"/>
        <v>0</v>
      </c>
      <c r="AN14" s="464">
        <f t="shared" si="19"/>
        <v>25</v>
      </c>
      <c r="AO14" s="465" t="str">
        <f t="shared" si="4"/>
        <v>窯業・土石製品</v>
      </c>
      <c r="AP14" s="466">
        <f t="shared" si="5"/>
        <v>0</v>
      </c>
      <c r="AQ14" s="466">
        <f t="shared" si="6"/>
        <v>0</v>
      </c>
      <c r="AR14" s="466">
        <f t="shared" si="7"/>
        <v>0</v>
      </c>
      <c r="AS14" s="30">
        <f t="shared" si="8"/>
        <v>0</v>
      </c>
      <c r="AW14" s="2"/>
      <c r="AX14" s="2"/>
      <c r="BF14" s="2"/>
      <c r="BG14" s="2"/>
    </row>
    <row r="15" spans="1:64">
      <c r="A15" s="3"/>
      <c r="B15" s="113">
        <v>113</v>
      </c>
      <c r="C15" s="9" t="s">
        <v>698</v>
      </c>
      <c r="D15" s="28">
        <v>11</v>
      </c>
      <c r="E15" s="20"/>
      <c r="F15" s="24">
        <f t="shared" si="0"/>
        <v>10</v>
      </c>
      <c r="G15" s="65">
        <v>26</v>
      </c>
      <c r="H15" s="9" t="s">
        <v>996</v>
      </c>
      <c r="I15" s="30">
        <f>SUMIF($D$6:$D$112,G15,消費波及!$Z$6:$Z$112)+SUMIF($D$6:$D$112,G15,開催波及!$Z$6:$Z$112)</f>
        <v>0</v>
      </c>
      <c r="J15" s="30">
        <f>SUMIF($D$6:$D$112,G15,消費波及!$AA$6:$AA$112)+SUMIF($D$6:$D$112,G15,開催波及!$AA$6:$AA$112)</f>
        <v>0</v>
      </c>
      <c r="K15" s="30">
        <f>SUMIF($D$6:$D$112,G15,消費波及!$AB$6:$AB$112)+SUMIF($D$6:$D$112,G15,開催波及!$AB$6:$AB$112)</f>
        <v>0</v>
      </c>
      <c r="L15" s="17">
        <f t="shared" si="9"/>
        <v>0</v>
      </c>
      <c r="M15" s="33">
        <f t="shared" si="10"/>
        <v>9.7399999999999996E-5</v>
      </c>
      <c r="N15" s="62"/>
      <c r="O15" s="24">
        <v>10</v>
      </c>
      <c r="P15" s="28">
        <f t="shared" si="11"/>
        <v>26</v>
      </c>
      <c r="Q15" s="31" t="str">
        <f t="shared" si="1"/>
        <v>鉄鋼</v>
      </c>
      <c r="R15" s="30">
        <f t="shared" si="12"/>
        <v>0</v>
      </c>
      <c r="S15" s="30">
        <f>VLOOKUP($P15,$G$6:J$41,4)</f>
        <v>0</v>
      </c>
      <c r="T15" s="30">
        <f>VLOOKUP($P15,$G$6:K$41,5)</f>
        <v>0</v>
      </c>
      <c r="U15" s="30">
        <f>VLOOKUP($P15,$G$6:L$41,6)</f>
        <v>0</v>
      </c>
      <c r="V15" s="4"/>
      <c r="W15" s="24">
        <f t="shared" si="2"/>
        <v>10</v>
      </c>
      <c r="X15" s="113">
        <v>113</v>
      </c>
      <c r="Y15" s="9" t="s">
        <v>698</v>
      </c>
      <c r="Z15" s="462">
        <f>消費波及!Z15+開催波及!Z15</f>
        <v>0</v>
      </c>
      <c r="AA15" s="462">
        <f>消費波及!AA15+開催波及!AA15</f>
        <v>0</v>
      </c>
      <c r="AB15" s="462">
        <f>消費波及!AB15+開催波及!AB15</f>
        <v>0</v>
      </c>
      <c r="AC15" s="462">
        <f>消費波及!AC15+開催波及!AC15</f>
        <v>0</v>
      </c>
      <c r="AD15" s="463">
        <f t="shared" si="13"/>
        <v>8.8700000000000001E-5</v>
      </c>
      <c r="AE15" s="3"/>
      <c r="AF15" s="24">
        <v>10</v>
      </c>
      <c r="AG15" s="464">
        <f t="shared" si="3"/>
        <v>113</v>
      </c>
      <c r="AH15" s="480" t="str">
        <f t="shared" si="14"/>
        <v>飼料・有機質肥料（別掲を除く。）</v>
      </c>
      <c r="AI15" s="466">
        <f t="shared" si="15"/>
        <v>0</v>
      </c>
      <c r="AJ15" s="466">
        <f t="shared" si="16"/>
        <v>0</v>
      </c>
      <c r="AK15" s="466">
        <f t="shared" si="17"/>
        <v>0</v>
      </c>
      <c r="AL15" s="466">
        <f t="shared" si="18"/>
        <v>0</v>
      </c>
      <c r="AN15" s="464">
        <f t="shared" si="19"/>
        <v>26</v>
      </c>
      <c r="AO15" s="465" t="str">
        <f t="shared" si="4"/>
        <v>鉄鋼</v>
      </c>
      <c r="AP15" s="466">
        <f t="shared" si="5"/>
        <v>0</v>
      </c>
      <c r="AQ15" s="466">
        <f t="shared" si="6"/>
        <v>0</v>
      </c>
      <c r="AR15" s="466">
        <f t="shared" si="7"/>
        <v>0</v>
      </c>
      <c r="AS15" s="30">
        <f t="shared" si="8"/>
        <v>0</v>
      </c>
      <c r="AW15" s="2"/>
      <c r="AX15" s="2"/>
      <c r="BF15" s="2"/>
      <c r="BG15" s="2"/>
    </row>
    <row r="16" spans="1:64">
      <c r="A16" s="3"/>
      <c r="B16" s="113">
        <v>114</v>
      </c>
      <c r="C16" s="11" t="s">
        <v>4</v>
      </c>
      <c r="D16" s="28">
        <v>11</v>
      </c>
      <c r="E16" s="20"/>
      <c r="F16" s="24">
        <f t="shared" si="0"/>
        <v>11</v>
      </c>
      <c r="G16" s="65">
        <v>27</v>
      </c>
      <c r="H16" s="9" t="s">
        <v>997</v>
      </c>
      <c r="I16" s="30">
        <f>SUMIF($D$6:$D$112,G16,消費波及!$Z$6:$Z$112)+SUMIF($D$6:$D$112,G16,開催波及!$Z$6:$Z$112)</f>
        <v>0</v>
      </c>
      <c r="J16" s="30">
        <f>SUMIF($D$6:$D$112,G16,消費波及!$AA$6:$AA$112)+SUMIF($D$6:$D$112,G16,開催波及!$AA$6:$AA$112)</f>
        <v>0</v>
      </c>
      <c r="K16" s="30">
        <f>SUMIF($D$6:$D$112,G16,消費波及!$AB$6:$AB$112)+SUMIF($D$6:$D$112,G16,開催波及!$AB$6:$AB$112)</f>
        <v>0</v>
      </c>
      <c r="L16" s="17">
        <f t="shared" si="9"/>
        <v>0</v>
      </c>
      <c r="M16" s="33">
        <f t="shared" si="10"/>
        <v>9.7299999999999993E-5</v>
      </c>
      <c r="N16" s="62"/>
      <c r="O16" s="24">
        <v>11</v>
      </c>
      <c r="P16" s="28">
        <f t="shared" si="11"/>
        <v>27</v>
      </c>
      <c r="Q16" s="31" t="str">
        <f t="shared" si="1"/>
        <v>非鉄金属</v>
      </c>
      <c r="R16" s="30">
        <f t="shared" si="12"/>
        <v>0</v>
      </c>
      <c r="S16" s="30">
        <f>VLOOKUP($P16,$G$6:J$41,4)</f>
        <v>0</v>
      </c>
      <c r="T16" s="30">
        <f>VLOOKUP($P16,$G$6:K$41,5)</f>
        <v>0</v>
      </c>
      <c r="U16" s="30">
        <f>VLOOKUP($P16,$G$6:L$41,6)</f>
        <v>0</v>
      </c>
      <c r="V16" s="4"/>
      <c r="W16" s="24">
        <f t="shared" si="2"/>
        <v>11</v>
      </c>
      <c r="X16" s="113">
        <v>114</v>
      </c>
      <c r="Y16" s="11" t="s">
        <v>4</v>
      </c>
      <c r="Z16" s="462">
        <f>消費波及!Z16+開催波及!Z16</f>
        <v>0</v>
      </c>
      <c r="AA16" s="462">
        <f>消費波及!AA16+開催波及!AA16</f>
        <v>0</v>
      </c>
      <c r="AB16" s="462">
        <f>消費波及!AB16+開催波及!AB16</f>
        <v>0</v>
      </c>
      <c r="AC16" s="462">
        <f>消費波及!AC16+開催波及!AC16</f>
        <v>0</v>
      </c>
      <c r="AD16" s="463">
        <f t="shared" si="13"/>
        <v>8.8599999999999999E-5</v>
      </c>
      <c r="AE16" s="3"/>
      <c r="AF16" s="24">
        <v>11</v>
      </c>
      <c r="AG16" s="464">
        <f t="shared" si="3"/>
        <v>114</v>
      </c>
      <c r="AH16" s="480" t="str">
        <f t="shared" si="14"/>
        <v>たばこ</v>
      </c>
      <c r="AI16" s="466">
        <f t="shared" si="15"/>
        <v>0</v>
      </c>
      <c r="AJ16" s="466">
        <f t="shared" si="16"/>
        <v>0</v>
      </c>
      <c r="AK16" s="466">
        <f t="shared" si="17"/>
        <v>0</v>
      </c>
      <c r="AL16" s="466">
        <f t="shared" si="18"/>
        <v>0</v>
      </c>
      <c r="AN16" s="464">
        <f t="shared" si="19"/>
        <v>27</v>
      </c>
      <c r="AO16" s="465" t="str">
        <f t="shared" si="4"/>
        <v>非鉄金属</v>
      </c>
      <c r="AP16" s="466">
        <f t="shared" si="5"/>
        <v>0</v>
      </c>
      <c r="AQ16" s="466">
        <f t="shared" si="6"/>
        <v>0</v>
      </c>
      <c r="AR16" s="466">
        <f t="shared" si="7"/>
        <v>0</v>
      </c>
      <c r="AS16" s="30">
        <f t="shared" si="8"/>
        <v>0</v>
      </c>
      <c r="AW16" s="2"/>
      <c r="AX16" s="2"/>
      <c r="BF16" s="2"/>
      <c r="BG16" s="2"/>
    </row>
    <row r="17" spans="1:59">
      <c r="A17" s="3"/>
      <c r="B17" s="113">
        <v>151</v>
      </c>
      <c r="C17" s="9" t="s">
        <v>699</v>
      </c>
      <c r="D17" s="28">
        <v>15</v>
      </c>
      <c r="E17" s="20"/>
      <c r="F17" s="24">
        <f t="shared" si="0"/>
        <v>12</v>
      </c>
      <c r="G17" s="65">
        <v>28</v>
      </c>
      <c r="H17" s="9" t="s">
        <v>998</v>
      </c>
      <c r="I17" s="30">
        <f>SUMIF($D$6:$D$112,G17,消費波及!$Z$6:$Z$112)+SUMIF($D$6:$D$112,G17,開催波及!$Z$6:$Z$112)</f>
        <v>0</v>
      </c>
      <c r="J17" s="30">
        <f>SUMIF($D$6:$D$112,G17,消費波及!$AA$6:$AA$112)+SUMIF($D$6:$D$112,G17,開催波及!$AA$6:$AA$112)</f>
        <v>0</v>
      </c>
      <c r="K17" s="30">
        <f>SUMIF($D$6:$D$112,G17,消費波及!$AB$6:$AB$112)+SUMIF($D$6:$D$112,G17,開催波及!$AB$6:$AB$112)</f>
        <v>0</v>
      </c>
      <c r="L17" s="17">
        <f t="shared" si="9"/>
        <v>0</v>
      </c>
      <c r="M17" s="33">
        <f t="shared" si="10"/>
        <v>9.7199999999999991E-5</v>
      </c>
      <c r="N17" s="62"/>
      <c r="O17" s="24">
        <v>12</v>
      </c>
      <c r="P17" s="28">
        <f t="shared" si="11"/>
        <v>28</v>
      </c>
      <c r="Q17" s="31" t="str">
        <f t="shared" si="1"/>
        <v>金属製品</v>
      </c>
      <c r="R17" s="30">
        <f t="shared" si="12"/>
        <v>0</v>
      </c>
      <c r="S17" s="30">
        <f>VLOOKUP($P17,$G$6:J$41,4)</f>
        <v>0</v>
      </c>
      <c r="T17" s="30">
        <f>VLOOKUP($P17,$G$6:K$41,5)</f>
        <v>0</v>
      </c>
      <c r="U17" s="30">
        <f>VLOOKUP($P17,$G$6:L$41,6)</f>
        <v>0</v>
      </c>
      <c r="V17" s="4"/>
      <c r="W17" s="24">
        <f t="shared" si="2"/>
        <v>12</v>
      </c>
      <c r="X17" s="113">
        <v>151</v>
      </c>
      <c r="Y17" s="9" t="s">
        <v>699</v>
      </c>
      <c r="Z17" s="462">
        <f>消費波及!Z17+開催波及!Z17</f>
        <v>0</v>
      </c>
      <c r="AA17" s="462">
        <f>消費波及!AA17+開催波及!AA17</f>
        <v>0</v>
      </c>
      <c r="AB17" s="462">
        <f>消費波及!AB17+開催波及!AB17</f>
        <v>0</v>
      </c>
      <c r="AC17" s="462">
        <f>消費波及!AC17+開催波及!AC17</f>
        <v>0</v>
      </c>
      <c r="AD17" s="463">
        <f t="shared" si="13"/>
        <v>8.489999999999999E-5</v>
      </c>
      <c r="AE17" s="3"/>
      <c r="AF17" s="24">
        <v>12</v>
      </c>
      <c r="AG17" s="464">
        <f t="shared" si="3"/>
        <v>151</v>
      </c>
      <c r="AH17" s="480" t="str">
        <f t="shared" si="14"/>
        <v>繊維工業製品</v>
      </c>
      <c r="AI17" s="466">
        <f t="shared" si="15"/>
        <v>0</v>
      </c>
      <c r="AJ17" s="466">
        <f t="shared" si="16"/>
        <v>0</v>
      </c>
      <c r="AK17" s="466">
        <f t="shared" si="17"/>
        <v>0</v>
      </c>
      <c r="AL17" s="466">
        <f t="shared" si="18"/>
        <v>0</v>
      </c>
      <c r="AN17" s="464">
        <f t="shared" si="19"/>
        <v>28</v>
      </c>
      <c r="AO17" s="465" t="str">
        <f t="shared" si="4"/>
        <v>金属製品</v>
      </c>
      <c r="AP17" s="466">
        <f t="shared" si="5"/>
        <v>0</v>
      </c>
      <c r="AQ17" s="466">
        <f t="shared" si="6"/>
        <v>0</v>
      </c>
      <c r="AR17" s="466">
        <f t="shared" si="7"/>
        <v>0</v>
      </c>
      <c r="AS17" s="30">
        <f t="shared" si="8"/>
        <v>0</v>
      </c>
      <c r="AW17" s="2"/>
      <c r="AX17" s="2"/>
      <c r="BF17" s="2"/>
      <c r="BG17" s="2"/>
    </row>
    <row r="18" spans="1:59">
      <c r="A18" s="3"/>
      <c r="B18" s="113">
        <v>152</v>
      </c>
      <c r="C18" s="9" t="s">
        <v>700</v>
      </c>
      <c r="D18" s="28">
        <v>15</v>
      </c>
      <c r="E18" s="20"/>
      <c r="F18" s="24">
        <f t="shared" si="0"/>
        <v>13</v>
      </c>
      <c r="G18" s="66">
        <v>29</v>
      </c>
      <c r="H18" s="12" t="s">
        <v>666</v>
      </c>
      <c r="I18" s="30">
        <f>SUMIF($D$6:$D$112,G18,消費波及!$Z$6:$Z$112)+SUMIF($D$6:$D$112,G18,開催波及!$Z$6:$Z$112)</f>
        <v>0</v>
      </c>
      <c r="J18" s="30">
        <f>SUMIF($D$6:$D$112,G18,消費波及!$AA$6:$AA$112)+SUMIF($D$6:$D$112,G18,開催波及!$AA$6:$AA$112)</f>
        <v>0</v>
      </c>
      <c r="K18" s="30">
        <f>SUMIF($D$6:$D$112,G18,消費波及!$AB$6:$AB$112)+SUMIF($D$6:$D$112,G18,開催波及!$AB$6:$AB$112)</f>
        <v>0</v>
      </c>
      <c r="L18" s="17">
        <f t="shared" si="9"/>
        <v>0</v>
      </c>
      <c r="M18" s="33">
        <f t="shared" si="10"/>
        <v>9.7100000000000002E-5</v>
      </c>
      <c r="N18" s="62"/>
      <c r="O18" s="24">
        <v>13</v>
      </c>
      <c r="P18" s="28">
        <f t="shared" si="11"/>
        <v>29</v>
      </c>
      <c r="Q18" s="31" t="str">
        <f t="shared" si="1"/>
        <v>はん用機械</v>
      </c>
      <c r="R18" s="30">
        <f t="shared" si="12"/>
        <v>0</v>
      </c>
      <c r="S18" s="30">
        <f>VLOOKUP($P18,$G$6:J$41,4)</f>
        <v>0</v>
      </c>
      <c r="T18" s="30">
        <f>VLOOKUP($P18,$G$6:K$41,5)</f>
        <v>0</v>
      </c>
      <c r="U18" s="30">
        <f>VLOOKUP($P18,$G$6:L$41,6)</f>
        <v>0</v>
      </c>
      <c r="V18" s="4"/>
      <c r="W18" s="24">
        <f t="shared" si="2"/>
        <v>13</v>
      </c>
      <c r="X18" s="113">
        <v>152</v>
      </c>
      <c r="Y18" s="9" t="s">
        <v>700</v>
      </c>
      <c r="Z18" s="462">
        <f>消費波及!Z18+開催波及!Z18</f>
        <v>0</v>
      </c>
      <c r="AA18" s="462">
        <f>消費波及!AA18+開催波及!AA18</f>
        <v>0</v>
      </c>
      <c r="AB18" s="462">
        <f>消費波及!AB18+開催波及!AB18</f>
        <v>0</v>
      </c>
      <c r="AC18" s="462">
        <f>消費波及!AC18+開催波及!AC18</f>
        <v>0</v>
      </c>
      <c r="AD18" s="463">
        <f t="shared" si="13"/>
        <v>8.4800000000000001E-5</v>
      </c>
      <c r="AE18" s="3"/>
      <c r="AF18" s="24">
        <v>13</v>
      </c>
      <c r="AG18" s="464">
        <f t="shared" si="3"/>
        <v>152</v>
      </c>
      <c r="AH18" s="480" t="str">
        <f t="shared" si="14"/>
        <v>衣服・その他の繊維既製品</v>
      </c>
      <c r="AI18" s="466">
        <f t="shared" si="15"/>
        <v>0</v>
      </c>
      <c r="AJ18" s="466">
        <f t="shared" si="16"/>
        <v>0</v>
      </c>
      <c r="AK18" s="466">
        <f t="shared" si="17"/>
        <v>0</v>
      </c>
      <c r="AL18" s="466">
        <f t="shared" si="18"/>
        <v>0</v>
      </c>
      <c r="AN18" s="464">
        <f t="shared" si="19"/>
        <v>29</v>
      </c>
      <c r="AO18" s="465" t="str">
        <f t="shared" si="4"/>
        <v>はん用機械</v>
      </c>
      <c r="AP18" s="466">
        <f t="shared" si="5"/>
        <v>0</v>
      </c>
      <c r="AQ18" s="466">
        <f t="shared" si="6"/>
        <v>0</v>
      </c>
      <c r="AR18" s="466">
        <f t="shared" si="7"/>
        <v>0</v>
      </c>
      <c r="AS18" s="30">
        <f t="shared" si="8"/>
        <v>0</v>
      </c>
      <c r="AW18" s="2"/>
      <c r="AX18" s="2"/>
      <c r="BF18" s="2"/>
      <c r="BG18" s="2"/>
    </row>
    <row r="19" spans="1:59">
      <c r="A19" s="3"/>
      <c r="B19" s="113">
        <v>161</v>
      </c>
      <c r="C19" s="11" t="s">
        <v>701</v>
      </c>
      <c r="D19" s="28">
        <v>16</v>
      </c>
      <c r="E19" s="20"/>
      <c r="F19" s="24">
        <f t="shared" si="0"/>
        <v>14</v>
      </c>
      <c r="G19" s="66">
        <v>30</v>
      </c>
      <c r="H19" s="12" t="s">
        <v>667</v>
      </c>
      <c r="I19" s="30">
        <f>SUMIF($D$6:$D$112,G19,消費波及!$Z$6:$Z$112)+SUMIF($D$6:$D$112,G19,開催波及!$Z$6:$Z$112)</f>
        <v>0</v>
      </c>
      <c r="J19" s="30">
        <f>SUMIF($D$6:$D$112,G19,消費波及!$AA$6:$AA$112)+SUMIF($D$6:$D$112,G19,開催波及!$AA$6:$AA$112)</f>
        <v>0</v>
      </c>
      <c r="K19" s="30">
        <f>SUMIF($D$6:$D$112,G19,消費波及!$AB$6:$AB$112)+SUMIF($D$6:$D$112,G19,開催波及!$AB$6:$AB$112)</f>
        <v>0</v>
      </c>
      <c r="L19" s="17">
        <f t="shared" si="9"/>
        <v>0</v>
      </c>
      <c r="M19" s="33">
        <f t="shared" si="10"/>
        <v>9.7E-5</v>
      </c>
      <c r="N19" s="62"/>
      <c r="O19" s="24">
        <v>14</v>
      </c>
      <c r="P19" s="28">
        <f t="shared" si="11"/>
        <v>30</v>
      </c>
      <c r="Q19" s="31" t="str">
        <f t="shared" si="1"/>
        <v>生産用機械</v>
      </c>
      <c r="R19" s="30">
        <f t="shared" si="12"/>
        <v>0</v>
      </c>
      <c r="S19" s="30">
        <f>VLOOKUP($P19,$G$6:J$41,4)</f>
        <v>0</v>
      </c>
      <c r="T19" s="30">
        <f>VLOOKUP($P19,$G$6:K$41,5)</f>
        <v>0</v>
      </c>
      <c r="U19" s="30">
        <f>VLOOKUP($P19,$G$6:L$41,6)</f>
        <v>0</v>
      </c>
      <c r="V19" s="4"/>
      <c r="W19" s="24">
        <f t="shared" si="2"/>
        <v>14</v>
      </c>
      <c r="X19" s="113">
        <v>161</v>
      </c>
      <c r="Y19" s="11" t="s">
        <v>701</v>
      </c>
      <c r="Z19" s="462">
        <f>消費波及!Z19+開催波及!Z19</f>
        <v>0</v>
      </c>
      <c r="AA19" s="462">
        <f>消費波及!AA19+開催波及!AA19</f>
        <v>0</v>
      </c>
      <c r="AB19" s="462">
        <f>消費波及!AB19+開催波及!AB19</f>
        <v>0</v>
      </c>
      <c r="AC19" s="462">
        <f>消費波及!AC19+開催波及!AC19</f>
        <v>0</v>
      </c>
      <c r="AD19" s="463">
        <f t="shared" si="13"/>
        <v>8.3899999999999993E-5</v>
      </c>
      <c r="AE19" s="3"/>
      <c r="AF19" s="24">
        <v>14</v>
      </c>
      <c r="AG19" s="464">
        <f t="shared" si="3"/>
        <v>161</v>
      </c>
      <c r="AH19" s="480" t="str">
        <f t="shared" si="14"/>
        <v>木材・木製品</v>
      </c>
      <c r="AI19" s="466">
        <f t="shared" si="15"/>
        <v>0</v>
      </c>
      <c r="AJ19" s="466">
        <f t="shared" si="16"/>
        <v>0</v>
      </c>
      <c r="AK19" s="466">
        <f t="shared" si="17"/>
        <v>0</v>
      </c>
      <c r="AL19" s="466">
        <f t="shared" si="18"/>
        <v>0</v>
      </c>
      <c r="AN19" s="464">
        <f t="shared" si="19"/>
        <v>30</v>
      </c>
      <c r="AO19" s="465" t="str">
        <f t="shared" si="4"/>
        <v>生産用機械</v>
      </c>
      <c r="AP19" s="466">
        <f t="shared" si="5"/>
        <v>0</v>
      </c>
      <c r="AQ19" s="466">
        <f t="shared" si="6"/>
        <v>0</v>
      </c>
      <c r="AR19" s="466">
        <f t="shared" si="7"/>
        <v>0</v>
      </c>
      <c r="AS19" s="30">
        <f t="shared" si="8"/>
        <v>0</v>
      </c>
      <c r="AW19" s="2"/>
      <c r="AX19" s="2"/>
      <c r="BF19" s="2"/>
      <c r="BG19" s="2"/>
    </row>
    <row r="20" spans="1:59">
      <c r="A20" s="3"/>
      <c r="B20" s="113">
        <v>162</v>
      </c>
      <c r="C20" s="9" t="s">
        <v>702</v>
      </c>
      <c r="D20" s="28">
        <v>16</v>
      </c>
      <c r="E20" s="20"/>
      <c r="F20" s="24">
        <f t="shared" si="0"/>
        <v>15</v>
      </c>
      <c r="G20" s="66">
        <v>31</v>
      </c>
      <c r="H20" s="12" t="s">
        <v>668</v>
      </c>
      <c r="I20" s="30">
        <f>SUMIF($D$6:$D$112,G20,消費波及!$Z$6:$Z$112)+SUMIF($D$6:$D$112,G20,開催波及!$Z$6:$Z$112)</f>
        <v>0</v>
      </c>
      <c r="J20" s="30">
        <f>SUMIF($D$6:$D$112,G20,消費波及!$AA$6:$AA$112)+SUMIF($D$6:$D$112,G20,開催波及!$AA$6:$AA$112)</f>
        <v>0</v>
      </c>
      <c r="K20" s="30">
        <f>SUMIF($D$6:$D$112,G20,消費波及!$AB$6:$AB$112)+SUMIF($D$6:$D$112,G20,開催波及!$AB$6:$AB$112)</f>
        <v>0</v>
      </c>
      <c r="L20" s="17">
        <f t="shared" si="9"/>
        <v>0</v>
      </c>
      <c r="M20" s="33">
        <f t="shared" si="10"/>
        <v>9.6899999999999997E-5</v>
      </c>
      <c r="N20" s="62"/>
      <c r="O20" s="24">
        <v>15</v>
      </c>
      <c r="P20" s="28">
        <f t="shared" si="11"/>
        <v>31</v>
      </c>
      <c r="Q20" s="31" t="str">
        <f t="shared" si="1"/>
        <v>業務用機械</v>
      </c>
      <c r="R20" s="30">
        <f t="shared" si="12"/>
        <v>0</v>
      </c>
      <c r="S20" s="30">
        <f>VLOOKUP($P20,$G$6:J$41,4)</f>
        <v>0</v>
      </c>
      <c r="T20" s="30">
        <f>VLOOKUP($P20,$G$6:K$41,5)</f>
        <v>0</v>
      </c>
      <c r="U20" s="30">
        <f>VLOOKUP($P20,$G$6:L$41,6)</f>
        <v>0</v>
      </c>
      <c r="V20" s="4"/>
      <c r="W20" s="24">
        <f t="shared" si="2"/>
        <v>15</v>
      </c>
      <c r="X20" s="113">
        <v>162</v>
      </c>
      <c r="Y20" s="9" t="s">
        <v>702</v>
      </c>
      <c r="Z20" s="462">
        <f>消費波及!Z20+開催波及!Z20</f>
        <v>0</v>
      </c>
      <c r="AA20" s="462">
        <f>消費波及!AA20+開催波及!AA20</f>
        <v>0</v>
      </c>
      <c r="AB20" s="462">
        <f>消費波及!AB20+開催波及!AB20</f>
        <v>0</v>
      </c>
      <c r="AC20" s="462">
        <f>消費波及!AC20+開催波及!AC20</f>
        <v>0</v>
      </c>
      <c r="AD20" s="463">
        <f t="shared" si="13"/>
        <v>8.379999999999999E-5</v>
      </c>
      <c r="AE20" s="3"/>
      <c r="AF20" s="24">
        <v>15</v>
      </c>
      <c r="AG20" s="464">
        <f t="shared" si="3"/>
        <v>162</v>
      </c>
      <c r="AH20" s="480" t="str">
        <f t="shared" si="14"/>
        <v>家具・装備品</v>
      </c>
      <c r="AI20" s="466">
        <f t="shared" si="15"/>
        <v>0</v>
      </c>
      <c r="AJ20" s="466">
        <f t="shared" si="16"/>
        <v>0</v>
      </c>
      <c r="AK20" s="466">
        <f t="shared" si="17"/>
        <v>0</v>
      </c>
      <c r="AL20" s="466">
        <f t="shared" si="18"/>
        <v>0</v>
      </c>
      <c r="AN20" s="464">
        <f t="shared" si="19"/>
        <v>31</v>
      </c>
      <c r="AO20" s="465" t="str">
        <f t="shared" si="4"/>
        <v>業務用機械</v>
      </c>
      <c r="AP20" s="466">
        <f t="shared" si="5"/>
        <v>0</v>
      </c>
      <c r="AQ20" s="466">
        <f t="shared" si="6"/>
        <v>0</v>
      </c>
      <c r="AR20" s="466">
        <f t="shared" si="7"/>
        <v>0</v>
      </c>
      <c r="AS20" s="30">
        <f t="shared" si="8"/>
        <v>0</v>
      </c>
      <c r="AW20" s="2"/>
      <c r="AX20" s="2"/>
      <c r="BF20" s="2"/>
      <c r="BG20" s="2"/>
    </row>
    <row r="21" spans="1:59">
      <c r="A21" s="3"/>
      <c r="B21" s="113">
        <v>163</v>
      </c>
      <c r="C21" s="9" t="s">
        <v>703</v>
      </c>
      <c r="D21" s="28">
        <v>16</v>
      </c>
      <c r="E21" s="20"/>
      <c r="F21" s="24">
        <f t="shared" si="0"/>
        <v>16</v>
      </c>
      <c r="G21" s="66">
        <v>32</v>
      </c>
      <c r="H21" s="9" t="s">
        <v>673</v>
      </c>
      <c r="I21" s="30">
        <f>SUMIF($D$6:$D$112,G21,消費波及!$Z$6:$Z$112)+SUMIF($D$6:$D$112,G21,開催波及!$Z$6:$Z$112)</f>
        <v>0</v>
      </c>
      <c r="J21" s="30">
        <f>SUMIF($D$6:$D$112,G21,消費波及!$AA$6:$AA$112)+SUMIF($D$6:$D$112,G21,開催波及!$AA$6:$AA$112)</f>
        <v>0</v>
      </c>
      <c r="K21" s="30">
        <f>SUMIF($D$6:$D$112,G21,消費波及!$AB$6:$AB$112)+SUMIF($D$6:$D$112,G21,開催波及!$AB$6:$AB$112)</f>
        <v>0</v>
      </c>
      <c r="L21" s="17">
        <f t="shared" si="9"/>
        <v>0</v>
      </c>
      <c r="M21" s="33">
        <f t="shared" si="10"/>
        <v>9.6799999999999995E-5</v>
      </c>
      <c r="N21" s="62"/>
      <c r="O21" s="24">
        <v>16</v>
      </c>
      <c r="P21" s="28">
        <f t="shared" si="11"/>
        <v>32</v>
      </c>
      <c r="Q21" s="31" t="str">
        <f t="shared" si="1"/>
        <v>電子部品</v>
      </c>
      <c r="R21" s="30">
        <f t="shared" si="12"/>
        <v>0</v>
      </c>
      <c r="S21" s="30">
        <f>VLOOKUP($P21,$G$6:J$41,4)</f>
        <v>0</v>
      </c>
      <c r="T21" s="30">
        <f>VLOOKUP($P21,$G$6:K$41,5)</f>
        <v>0</v>
      </c>
      <c r="U21" s="30">
        <f>VLOOKUP($P21,$G$6:L$41,6)</f>
        <v>0</v>
      </c>
      <c r="V21" s="4"/>
      <c r="W21" s="24">
        <f t="shared" si="2"/>
        <v>16</v>
      </c>
      <c r="X21" s="113">
        <v>163</v>
      </c>
      <c r="Y21" s="9" t="s">
        <v>703</v>
      </c>
      <c r="Z21" s="462">
        <f>消費波及!Z21+開催波及!Z21</f>
        <v>0</v>
      </c>
      <c r="AA21" s="462">
        <f>消費波及!AA21+開催波及!AA21</f>
        <v>0</v>
      </c>
      <c r="AB21" s="462">
        <f>消費波及!AB21+開催波及!AB21</f>
        <v>0</v>
      </c>
      <c r="AC21" s="462">
        <f>消費波及!AC21+開催波及!AC21</f>
        <v>0</v>
      </c>
      <c r="AD21" s="463">
        <f t="shared" si="13"/>
        <v>8.3700000000000002E-5</v>
      </c>
      <c r="AE21" s="3"/>
      <c r="AF21" s="24">
        <v>16</v>
      </c>
      <c r="AG21" s="464">
        <f t="shared" si="3"/>
        <v>163</v>
      </c>
      <c r="AH21" s="480" t="str">
        <f t="shared" si="14"/>
        <v>パルプ・紙・板紙・加工紙</v>
      </c>
      <c r="AI21" s="466">
        <f t="shared" si="15"/>
        <v>0</v>
      </c>
      <c r="AJ21" s="466">
        <f t="shared" si="16"/>
        <v>0</v>
      </c>
      <c r="AK21" s="466">
        <f t="shared" si="17"/>
        <v>0</v>
      </c>
      <c r="AL21" s="466">
        <f t="shared" si="18"/>
        <v>0</v>
      </c>
      <c r="AN21" s="464">
        <f t="shared" si="19"/>
        <v>32</v>
      </c>
      <c r="AO21" s="465" t="str">
        <f t="shared" si="4"/>
        <v>電子部品</v>
      </c>
      <c r="AP21" s="466">
        <f t="shared" si="5"/>
        <v>0</v>
      </c>
      <c r="AQ21" s="466">
        <f t="shared" si="6"/>
        <v>0</v>
      </c>
      <c r="AR21" s="466">
        <f t="shared" si="7"/>
        <v>0</v>
      </c>
      <c r="AS21" s="30">
        <f t="shared" si="8"/>
        <v>0</v>
      </c>
      <c r="AW21" s="2"/>
      <c r="AX21" s="2"/>
      <c r="BF21" s="2"/>
      <c r="BG21" s="2"/>
    </row>
    <row r="22" spans="1:59">
      <c r="A22" s="3"/>
      <c r="B22" s="113">
        <v>164</v>
      </c>
      <c r="C22" s="11" t="s">
        <v>704</v>
      </c>
      <c r="D22" s="28">
        <v>16</v>
      </c>
      <c r="E22" s="20"/>
      <c r="F22" s="24">
        <f t="shared" si="0"/>
        <v>17</v>
      </c>
      <c r="G22" s="66">
        <v>33</v>
      </c>
      <c r="H22" s="9" t="s">
        <v>999</v>
      </c>
      <c r="I22" s="30">
        <f>SUMIF($D$6:$D$112,G22,消費波及!$Z$6:$Z$112)+SUMIF($D$6:$D$112,G22,開催波及!$Z$6:$Z$112)</f>
        <v>0</v>
      </c>
      <c r="J22" s="30">
        <f>SUMIF($D$6:$D$112,G22,消費波及!$AA$6:$AA$112)+SUMIF($D$6:$D$112,G22,開催波及!$AA$6:$AA$112)</f>
        <v>0</v>
      </c>
      <c r="K22" s="30">
        <f>SUMIF($D$6:$D$112,G22,消費波及!$AB$6:$AB$112)+SUMIF($D$6:$D$112,G22,開催波及!$AB$6:$AB$112)</f>
        <v>0</v>
      </c>
      <c r="L22" s="17">
        <f t="shared" si="9"/>
        <v>0</v>
      </c>
      <c r="M22" s="33">
        <f t="shared" si="10"/>
        <v>9.6699999999999992E-5</v>
      </c>
      <c r="N22" s="62"/>
      <c r="O22" s="24">
        <v>17</v>
      </c>
      <c r="P22" s="28">
        <f t="shared" si="11"/>
        <v>33</v>
      </c>
      <c r="Q22" s="31" t="str">
        <f t="shared" si="1"/>
        <v>電気機械</v>
      </c>
      <c r="R22" s="30">
        <f t="shared" si="12"/>
        <v>0</v>
      </c>
      <c r="S22" s="30">
        <f>VLOOKUP($P22,$G$6:J$41,4)</f>
        <v>0</v>
      </c>
      <c r="T22" s="30">
        <f>VLOOKUP($P22,$G$6:K$41,5)</f>
        <v>0</v>
      </c>
      <c r="U22" s="30">
        <f>VLOOKUP($P22,$G$6:L$41,6)</f>
        <v>0</v>
      </c>
      <c r="V22" s="4"/>
      <c r="W22" s="24">
        <f t="shared" si="2"/>
        <v>17</v>
      </c>
      <c r="X22" s="113">
        <v>164</v>
      </c>
      <c r="Y22" s="11" t="s">
        <v>704</v>
      </c>
      <c r="Z22" s="462">
        <f>消費波及!Z22+開催波及!Z22</f>
        <v>0</v>
      </c>
      <c r="AA22" s="462">
        <f>消費波及!AA22+開催波及!AA22</f>
        <v>0</v>
      </c>
      <c r="AB22" s="462">
        <f>消費波及!AB22+開催波及!AB22</f>
        <v>0</v>
      </c>
      <c r="AC22" s="462">
        <f>消費波及!AC22+開催波及!AC22</f>
        <v>0</v>
      </c>
      <c r="AD22" s="463">
        <f t="shared" si="13"/>
        <v>8.3599999999999999E-5</v>
      </c>
      <c r="AE22" s="3"/>
      <c r="AF22" s="24">
        <v>17</v>
      </c>
      <c r="AG22" s="464">
        <f t="shared" si="3"/>
        <v>164</v>
      </c>
      <c r="AH22" s="480" t="str">
        <f t="shared" si="14"/>
        <v>紙加工品</v>
      </c>
      <c r="AI22" s="466">
        <f t="shared" si="15"/>
        <v>0</v>
      </c>
      <c r="AJ22" s="466">
        <f t="shared" si="16"/>
        <v>0</v>
      </c>
      <c r="AK22" s="466">
        <f t="shared" si="17"/>
        <v>0</v>
      </c>
      <c r="AL22" s="466">
        <f t="shared" si="18"/>
        <v>0</v>
      </c>
      <c r="AN22" s="464">
        <f t="shared" si="19"/>
        <v>33</v>
      </c>
      <c r="AO22" s="465" t="str">
        <f t="shared" si="4"/>
        <v>電気機械</v>
      </c>
      <c r="AP22" s="466">
        <f t="shared" si="5"/>
        <v>0</v>
      </c>
      <c r="AQ22" s="466">
        <f t="shared" si="6"/>
        <v>0</v>
      </c>
      <c r="AR22" s="466">
        <f t="shared" si="7"/>
        <v>0</v>
      </c>
      <c r="AS22" s="30">
        <f t="shared" si="8"/>
        <v>0</v>
      </c>
      <c r="AW22" s="2"/>
      <c r="AX22" s="2"/>
      <c r="BF22" s="2"/>
      <c r="BG22" s="2"/>
    </row>
    <row r="23" spans="1:59">
      <c r="A23" s="3"/>
      <c r="B23" s="113">
        <v>191</v>
      </c>
      <c r="C23" s="9" t="s">
        <v>705</v>
      </c>
      <c r="D23" s="28">
        <v>39</v>
      </c>
      <c r="E23" s="20"/>
      <c r="F23" s="24">
        <f t="shared" si="0"/>
        <v>18</v>
      </c>
      <c r="G23" s="65">
        <v>34</v>
      </c>
      <c r="H23" s="11" t="s">
        <v>674</v>
      </c>
      <c r="I23" s="30">
        <f>SUMIF($D$6:$D$112,G23,消費波及!$Z$6:$Z$112)+SUMIF($D$6:$D$112,G23,開催波及!$Z$6:$Z$112)</f>
        <v>0</v>
      </c>
      <c r="J23" s="30">
        <f>SUMIF($D$6:$D$112,G23,消費波及!$AA$6:$AA$112)+SUMIF($D$6:$D$112,G23,開催波及!$AA$6:$AA$112)</f>
        <v>0</v>
      </c>
      <c r="K23" s="30">
        <f>SUMIF($D$6:$D$112,G23,消費波及!$AB$6:$AB$112)+SUMIF($D$6:$D$112,G23,開催波及!$AB$6:$AB$112)</f>
        <v>0</v>
      </c>
      <c r="L23" s="17">
        <f t="shared" si="9"/>
        <v>0</v>
      </c>
      <c r="M23" s="33">
        <f t="shared" si="10"/>
        <v>9.659999999999999E-5</v>
      </c>
      <c r="N23" s="62"/>
      <c r="O23" s="24">
        <v>18</v>
      </c>
      <c r="P23" s="28">
        <f t="shared" si="11"/>
        <v>34</v>
      </c>
      <c r="Q23" s="31" t="str">
        <f t="shared" si="1"/>
        <v>情報・通信機器</v>
      </c>
      <c r="R23" s="30">
        <f t="shared" si="12"/>
        <v>0</v>
      </c>
      <c r="S23" s="30">
        <f>VLOOKUP($P23,$G$6:J$41,4)</f>
        <v>0</v>
      </c>
      <c r="T23" s="30">
        <f>VLOOKUP($P23,$G$6:K$41,5)</f>
        <v>0</v>
      </c>
      <c r="U23" s="30">
        <f>VLOOKUP($P23,$G$6:L$41,6)</f>
        <v>0</v>
      </c>
      <c r="V23" s="4"/>
      <c r="W23" s="24">
        <f t="shared" si="2"/>
        <v>18</v>
      </c>
      <c r="X23" s="113">
        <v>191</v>
      </c>
      <c r="Y23" s="9" t="s">
        <v>705</v>
      </c>
      <c r="Z23" s="462">
        <f>消費波及!Z23+開催波及!Z23</f>
        <v>0</v>
      </c>
      <c r="AA23" s="462">
        <f>消費波及!AA23+開催波及!AA23</f>
        <v>0</v>
      </c>
      <c r="AB23" s="462">
        <f>消費波及!AB23+開催波及!AB23</f>
        <v>0</v>
      </c>
      <c r="AC23" s="462">
        <f>消費波及!AC23+開催波及!AC23</f>
        <v>0</v>
      </c>
      <c r="AD23" s="463">
        <f t="shared" si="13"/>
        <v>8.0900000000000001E-5</v>
      </c>
      <c r="AE23" s="3"/>
      <c r="AF23" s="24">
        <v>18</v>
      </c>
      <c r="AG23" s="464">
        <f t="shared" si="3"/>
        <v>191</v>
      </c>
      <c r="AH23" s="480" t="str">
        <f t="shared" si="14"/>
        <v>印刷・製版・製本</v>
      </c>
      <c r="AI23" s="466">
        <f t="shared" si="15"/>
        <v>0</v>
      </c>
      <c r="AJ23" s="466">
        <f t="shared" si="16"/>
        <v>0</v>
      </c>
      <c r="AK23" s="466">
        <f t="shared" si="17"/>
        <v>0</v>
      </c>
      <c r="AL23" s="466">
        <f t="shared" si="18"/>
        <v>0</v>
      </c>
      <c r="AN23" s="464">
        <f t="shared" si="19"/>
        <v>34</v>
      </c>
      <c r="AO23" s="465" t="str">
        <f t="shared" si="4"/>
        <v>情報・通信機器</v>
      </c>
      <c r="AP23" s="466">
        <f t="shared" si="5"/>
        <v>0</v>
      </c>
      <c r="AQ23" s="466">
        <f t="shared" si="6"/>
        <v>0</v>
      </c>
      <c r="AR23" s="466">
        <f t="shared" si="7"/>
        <v>0</v>
      </c>
      <c r="AS23" s="30">
        <f t="shared" si="8"/>
        <v>0</v>
      </c>
      <c r="AW23" s="2"/>
      <c r="AX23" s="2"/>
      <c r="BF23" s="2"/>
      <c r="BG23" s="2"/>
    </row>
    <row r="24" spans="1:59">
      <c r="A24" s="3"/>
      <c r="B24" s="113">
        <v>201</v>
      </c>
      <c r="C24" s="9" t="s">
        <v>706</v>
      </c>
      <c r="D24" s="28">
        <v>20</v>
      </c>
      <c r="E24" s="20"/>
      <c r="F24" s="24">
        <f t="shared" si="0"/>
        <v>19</v>
      </c>
      <c r="G24" s="66">
        <v>35</v>
      </c>
      <c r="H24" s="9" t="s">
        <v>1000</v>
      </c>
      <c r="I24" s="30">
        <f>SUMIF($D$6:$D$112,G24,消費波及!$Z$6:$Z$112)+SUMIF($D$6:$D$112,G24,開催波及!$Z$6:$Z$112)</f>
        <v>0</v>
      </c>
      <c r="J24" s="30">
        <f>SUMIF($D$6:$D$112,G24,消費波及!$AA$6:$AA$112)+SUMIF($D$6:$D$112,G24,開催波及!$AA$6:$AA$112)</f>
        <v>0</v>
      </c>
      <c r="K24" s="30">
        <f>SUMIF($D$6:$D$112,G24,消費波及!$AB$6:$AB$112)+SUMIF($D$6:$D$112,G24,開催波及!$AB$6:$AB$112)</f>
        <v>0</v>
      </c>
      <c r="L24" s="17">
        <f t="shared" si="9"/>
        <v>0</v>
      </c>
      <c r="M24" s="33">
        <f t="shared" si="10"/>
        <v>9.6500000000000001E-5</v>
      </c>
      <c r="N24" s="62"/>
      <c r="O24" s="24">
        <v>19</v>
      </c>
      <c r="P24" s="28">
        <f t="shared" si="11"/>
        <v>35</v>
      </c>
      <c r="Q24" s="31" t="str">
        <f t="shared" si="1"/>
        <v>輸送機械</v>
      </c>
      <c r="R24" s="30">
        <f t="shared" si="12"/>
        <v>0</v>
      </c>
      <c r="S24" s="30">
        <f>VLOOKUP($P24,$G$6:J$41,4)</f>
        <v>0</v>
      </c>
      <c r="T24" s="30">
        <f>VLOOKUP($P24,$G$6:K$41,5)</f>
        <v>0</v>
      </c>
      <c r="U24" s="30">
        <f>VLOOKUP($P24,$G$6:L$41,6)</f>
        <v>0</v>
      </c>
      <c r="V24" s="4"/>
      <c r="W24" s="24">
        <f t="shared" si="2"/>
        <v>19</v>
      </c>
      <c r="X24" s="113">
        <v>201</v>
      </c>
      <c r="Y24" s="9" t="s">
        <v>706</v>
      </c>
      <c r="Z24" s="462">
        <f>消費波及!Z24+開催波及!Z24</f>
        <v>0</v>
      </c>
      <c r="AA24" s="462">
        <f>消費波及!AA24+開催波及!AA24</f>
        <v>0</v>
      </c>
      <c r="AB24" s="462">
        <f>消費波及!AB24+開催波及!AB24</f>
        <v>0</v>
      </c>
      <c r="AC24" s="462">
        <f>消費波及!AC24+開催波及!AC24</f>
        <v>0</v>
      </c>
      <c r="AD24" s="463">
        <f t="shared" si="13"/>
        <v>7.9899999999999991E-5</v>
      </c>
      <c r="AE24" s="3"/>
      <c r="AF24" s="24">
        <v>19</v>
      </c>
      <c r="AG24" s="464">
        <f t="shared" si="3"/>
        <v>201</v>
      </c>
      <c r="AH24" s="480" t="str">
        <f t="shared" si="14"/>
        <v>化学肥料</v>
      </c>
      <c r="AI24" s="466">
        <f t="shared" si="15"/>
        <v>0</v>
      </c>
      <c r="AJ24" s="466">
        <f t="shared" si="16"/>
        <v>0</v>
      </c>
      <c r="AK24" s="466">
        <f t="shared" si="17"/>
        <v>0</v>
      </c>
      <c r="AL24" s="466">
        <f t="shared" si="18"/>
        <v>0</v>
      </c>
      <c r="AN24" s="464">
        <f t="shared" si="19"/>
        <v>35</v>
      </c>
      <c r="AO24" s="465" t="str">
        <f t="shared" si="4"/>
        <v>輸送機械</v>
      </c>
      <c r="AP24" s="466">
        <f t="shared" si="5"/>
        <v>0</v>
      </c>
      <c r="AQ24" s="466">
        <f t="shared" si="6"/>
        <v>0</v>
      </c>
      <c r="AR24" s="466">
        <f t="shared" si="7"/>
        <v>0</v>
      </c>
      <c r="AS24" s="30">
        <f t="shared" si="8"/>
        <v>0</v>
      </c>
      <c r="AW24" s="2"/>
      <c r="AX24" s="2"/>
      <c r="BF24" s="2"/>
      <c r="BG24" s="2"/>
    </row>
    <row r="25" spans="1:59">
      <c r="A25" s="3"/>
      <c r="B25" s="113">
        <v>202</v>
      </c>
      <c r="C25" s="9" t="s">
        <v>707</v>
      </c>
      <c r="D25" s="28">
        <v>20</v>
      </c>
      <c r="E25" s="20"/>
      <c r="F25" s="24">
        <f t="shared" si="0"/>
        <v>20</v>
      </c>
      <c r="G25" s="66">
        <v>39</v>
      </c>
      <c r="H25" s="9" t="s">
        <v>1001</v>
      </c>
      <c r="I25" s="30">
        <f>SUMIF($D$6:$D$112,G25,消費波及!$Z$6:$Z$112)+SUMIF($D$6:$D$112,G25,開催波及!$Z$6:$Z$112)</f>
        <v>0</v>
      </c>
      <c r="J25" s="30">
        <f>SUMIF($D$6:$D$112,G25,消費波及!$AA$6:$AA$112)+SUMIF($D$6:$D$112,G25,開催波及!$AA$6:$AA$112)</f>
        <v>0</v>
      </c>
      <c r="K25" s="30">
        <f>SUMIF($D$6:$D$112,G25,消費波及!$AB$6:$AB$112)+SUMIF($D$6:$D$112,G25,開催波及!$AB$6:$AB$112)</f>
        <v>0</v>
      </c>
      <c r="L25" s="17">
        <f t="shared" si="9"/>
        <v>0</v>
      </c>
      <c r="M25" s="33">
        <f t="shared" si="10"/>
        <v>9.6099999999999991E-5</v>
      </c>
      <c r="N25" s="62"/>
      <c r="O25" s="24">
        <v>20</v>
      </c>
      <c r="P25" s="28">
        <f t="shared" si="11"/>
        <v>39</v>
      </c>
      <c r="Q25" s="31" t="str">
        <f t="shared" si="1"/>
        <v>その他の製造工業製品</v>
      </c>
      <c r="R25" s="30">
        <f t="shared" si="12"/>
        <v>0</v>
      </c>
      <c r="S25" s="30">
        <f>VLOOKUP($P25,$G$6:J$41,4)</f>
        <v>0</v>
      </c>
      <c r="T25" s="30">
        <f>VLOOKUP($P25,$G$6:K$41,5)</f>
        <v>0</v>
      </c>
      <c r="U25" s="30">
        <f>VLOOKUP($P25,$G$6:L$41,6)</f>
        <v>0</v>
      </c>
      <c r="V25" s="4"/>
      <c r="W25" s="24">
        <f t="shared" si="2"/>
        <v>20</v>
      </c>
      <c r="X25" s="113">
        <v>202</v>
      </c>
      <c r="Y25" s="9" t="s">
        <v>707</v>
      </c>
      <c r="Z25" s="462">
        <f>消費波及!Z25+開催波及!Z25</f>
        <v>0</v>
      </c>
      <c r="AA25" s="462">
        <f>消費波及!AA25+開催波及!AA25</f>
        <v>0</v>
      </c>
      <c r="AB25" s="462">
        <f>消費波及!AB25+開催波及!AB25</f>
        <v>0</v>
      </c>
      <c r="AC25" s="462">
        <f>消費波及!AC25+開催波及!AC25</f>
        <v>0</v>
      </c>
      <c r="AD25" s="463">
        <f t="shared" si="13"/>
        <v>7.9800000000000002E-5</v>
      </c>
      <c r="AE25" s="3"/>
      <c r="AF25" s="24">
        <v>20</v>
      </c>
      <c r="AG25" s="464">
        <f t="shared" si="3"/>
        <v>202</v>
      </c>
      <c r="AH25" s="480" t="str">
        <f t="shared" si="14"/>
        <v>無機化学工業製品</v>
      </c>
      <c r="AI25" s="466">
        <f t="shared" si="15"/>
        <v>0</v>
      </c>
      <c r="AJ25" s="466">
        <f t="shared" si="16"/>
        <v>0</v>
      </c>
      <c r="AK25" s="466">
        <f t="shared" si="17"/>
        <v>0</v>
      </c>
      <c r="AL25" s="466">
        <f t="shared" si="18"/>
        <v>0</v>
      </c>
      <c r="AN25" s="464">
        <f t="shared" si="19"/>
        <v>39</v>
      </c>
      <c r="AO25" s="465" t="str">
        <f t="shared" si="4"/>
        <v>その他の製造工業製品</v>
      </c>
      <c r="AP25" s="466">
        <f t="shared" si="5"/>
        <v>0</v>
      </c>
      <c r="AQ25" s="466">
        <f t="shared" si="6"/>
        <v>0</v>
      </c>
      <c r="AR25" s="466">
        <f t="shared" si="7"/>
        <v>0</v>
      </c>
      <c r="AS25" s="30">
        <f t="shared" si="8"/>
        <v>0</v>
      </c>
      <c r="AW25" s="2"/>
      <c r="AX25" s="2"/>
      <c r="BF25" s="2"/>
      <c r="BG25" s="2"/>
    </row>
    <row r="26" spans="1:59">
      <c r="A26" s="3"/>
      <c r="B26" s="113">
        <v>203</v>
      </c>
      <c r="C26" s="9" t="s">
        <v>708</v>
      </c>
      <c r="D26" s="28">
        <v>20</v>
      </c>
      <c r="E26" s="20"/>
      <c r="F26" s="24">
        <f t="shared" si="0"/>
        <v>21</v>
      </c>
      <c r="G26" s="66">
        <v>41</v>
      </c>
      <c r="H26" s="9" t="s">
        <v>1002</v>
      </c>
      <c r="I26" s="30">
        <f>SUMIF($D$6:$D$112,G26,消費波及!$Z$6:$Z$112)+SUMIF($D$6:$D$112,G26,開催波及!$Z$6:$Z$112)</f>
        <v>0</v>
      </c>
      <c r="J26" s="30">
        <f>SUMIF($D$6:$D$112,G26,消費波及!$AA$6:$AA$112)+SUMIF($D$6:$D$112,G26,開催波及!$AA$6:$AA$112)</f>
        <v>0</v>
      </c>
      <c r="K26" s="30">
        <f>SUMIF($D$6:$D$112,G26,消費波及!$AB$6:$AB$112)+SUMIF($D$6:$D$112,G26,開催波及!$AB$6:$AB$112)</f>
        <v>0</v>
      </c>
      <c r="L26" s="17">
        <f t="shared" si="9"/>
        <v>0</v>
      </c>
      <c r="M26" s="33">
        <f t="shared" si="10"/>
        <v>9.59E-5</v>
      </c>
      <c r="N26" s="62"/>
      <c r="O26" s="24">
        <v>21</v>
      </c>
      <c r="P26" s="28">
        <f t="shared" si="11"/>
        <v>41</v>
      </c>
      <c r="Q26" s="31" t="str">
        <f t="shared" si="1"/>
        <v>建設</v>
      </c>
      <c r="R26" s="30">
        <f t="shared" si="12"/>
        <v>0</v>
      </c>
      <c r="S26" s="30">
        <f>VLOOKUP($P26,$G$6:J$41,4)</f>
        <v>0</v>
      </c>
      <c r="T26" s="30">
        <f>VLOOKUP($P26,$G$6:K$41,5)</f>
        <v>0</v>
      </c>
      <c r="U26" s="30">
        <f>VLOOKUP($P26,$G$6:L$41,6)</f>
        <v>0</v>
      </c>
      <c r="V26" s="4"/>
      <c r="W26" s="24">
        <f t="shared" si="2"/>
        <v>21</v>
      </c>
      <c r="X26" s="113">
        <v>203</v>
      </c>
      <c r="Y26" s="9" t="s">
        <v>708</v>
      </c>
      <c r="Z26" s="462">
        <f>消費波及!Z26+開催波及!Z26</f>
        <v>0</v>
      </c>
      <c r="AA26" s="462">
        <f>消費波及!AA26+開催波及!AA26</f>
        <v>0</v>
      </c>
      <c r="AB26" s="462">
        <f>消費波及!AB26+開催波及!AB26</f>
        <v>0</v>
      </c>
      <c r="AC26" s="462">
        <f>消費波及!AC26+開催波及!AC26</f>
        <v>0</v>
      </c>
      <c r="AD26" s="463">
        <f t="shared" si="13"/>
        <v>7.9699999999999999E-5</v>
      </c>
      <c r="AE26" s="3"/>
      <c r="AF26" s="24">
        <v>21</v>
      </c>
      <c r="AG26" s="464">
        <f t="shared" si="3"/>
        <v>203</v>
      </c>
      <c r="AH26" s="480" t="str">
        <f t="shared" si="14"/>
        <v>石油化学系基礎製品</v>
      </c>
      <c r="AI26" s="466">
        <f t="shared" si="15"/>
        <v>0</v>
      </c>
      <c r="AJ26" s="466">
        <f t="shared" si="16"/>
        <v>0</v>
      </c>
      <c r="AK26" s="466">
        <f t="shared" si="17"/>
        <v>0</v>
      </c>
      <c r="AL26" s="466">
        <f t="shared" si="18"/>
        <v>0</v>
      </c>
      <c r="AN26" s="484">
        <f>IF($AN$1=1,P48,AG116)</f>
        <v>99</v>
      </c>
      <c r="AO26" s="485" t="str">
        <f t="shared" ref="AO26:AS26" si="20">IF($AN$1=1,Q48,AH116)</f>
        <v>その他</v>
      </c>
      <c r="AP26" s="486">
        <f t="shared" si="20"/>
        <v>0</v>
      </c>
      <c r="AQ26" s="486">
        <f t="shared" si="20"/>
        <v>0</v>
      </c>
      <c r="AR26" s="486">
        <f t="shared" si="20"/>
        <v>0</v>
      </c>
      <c r="AS26" s="486">
        <f t="shared" si="20"/>
        <v>0</v>
      </c>
      <c r="AW26" s="2"/>
      <c r="AX26" s="2"/>
      <c r="BF26" s="2"/>
      <c r="BG26" s="2"/>
    </row>
    <row r="27" spans="1:59">
      <c r="A27" s="3"/>
      <c r="B27" s="113">
        <v>204</v>
      </c>
      <c r="C27" s="9" t="s">
        <v>709</v>
      </c>
      <c r="D27" s="28">
        <v>20</v>
      </c>
      <c r="E27" s="20"/>
      <c r="F27" s="24">
        <f t="shared" si="0"/>
        <v>22</v>
      </c>
      <c r="G27" s="66">
        <v>46</v>
      </c>
      <c r="H27" s="9" t="s">
        <v>1003</v>
      </c>
      <c r="I27" s="30">
        <f>SUMIF($D$6:$D$112,G27,消費波及!$Z$6:$Z$112)+SUMIF($D$6:$D$112,G27,開催波及!$Z$6:$Z$112)</f>
        <v>0</v>
      </c>
      <c r="J27" s="30">
        <f>SUMIF($D$6:$D$112,G27,消費波及!$AA$6:$AA$112)+SUMIF($D$6:$D$112,G27,開催波及!$AA$6:$AA$112)</f>
        <v>0</v>
      </c>
      <c r="K27" s="30">
        <f>SUMIF($D$6:$D$112,G27,消費波及!$AB$6:$AB$112)+SUMIF($D$6:$D$112,G27,開催波及!$AB$6:$AB$112)</f>
        <v>0</v>
      </c>
      <c r="L27" s="17">
        <f t="shared" si="9"/>
        <v>0</v>
      </c>
      <c r="M27" s="33">
        <f t="shared" si="10"/>
        <v>9.5400000000000001E-5</v>
      </c>
      <c r="N27" s="62"/>
      <c r="O27" s="24">
        <v>22</v>
      </c>
      <c r="P27" s="28">
        <f t="shared" si="11"/>
        <v>46</v>
      </c>
      <c r="Q27" s="31" t="str">
        <f t="shared" si="1"/>
        <v>電力・ガス・熱供給</v>
      </c>
      <c r="R27" s="30">
        <f t="shared" si="12"/>
        <v>0</v>
      </c>
      <c r="S27" s="30">
        <f>VLOOKUP($P27,$G$6:J$41,4)</f>
        <v>0</v>
      </c>
      <c r="T27" s="30">
        <f>VLOOKUP($P27,$G$6:K$41,5)</f>
        <v>0</v>
      </c>
      <c r="U27" s="30">
        <f>VLOOKUP($P27,$G$6:L$41,6)</f>
        <v>0</v>
      </c>
      <c r="V27" s="4"/>
      <c r="W27" s="24">
        <f t="shared" si="2"/>
        <v>22</v>
      </c>
      <c r="X27" s="113">
        <v>204</v>
      </c>
      <c r="Y27" s="9" t="s">
        <v>709</v>
      </c>
      <c r="Z27" s="462">
        <f>消費波及!Z27+開催波及!Z27</f>
        <v>0</v>
      </c>
      <c r="AA27" s="462">
        <f>消費波及!AA27+開催波及!AA27</f>
        <v>0</v>
      </c>
      <c r="AB27" s="462">
        <f>消費波及!AB27+開催波及!AB27</f>
        <v>0</v>
      </c>
      <c r="AC27" s="462">
        <f>消費波及!AC27+開催波及!AC27</f>
        <v>0</v>
      </c>
      <c r="AD27" s="463">
        <f t="shared" si="13"/>
        <v>7.9599999999999997E-5</v>
      </c>
      <c r="AE27" s="3"/>
      <c r="AF27" s="24">
        <v>22</v>
      </c>
      <c r="AG27" s="464">
        <f t="shared" si="3"/>
        <v>204</v>
      </c>
      <c r="AH27" s="480" t="str">
        <f t="shared" si="14"/>
        <v>有機化学工業製品（石油化学系基礎製品・合成樹脂を除く。）</v>
      </c>
      <c r="AI27" s="466">
        <f t="shared" si="15"/>
        <v>0</v>
      </c>
      <c r="AJ27" s="466">
        <f t="shared" si="16"/>
        <v>0</v>
      </c>
      <c r="AK27" s="466">
        <f t="shared" si="17"/>
        <v>0</v>
      </c>
      <c r="AL27" s="466">
        <f t="shared" si="18"/>
        <v>0</v>
      </c>
      <c r="AW27" s="2"/>
      <c r="AX27" s="2"/>
      <c r="BF27" s="2"/>
      <c r="BG27" s="2"/>
    </row>
    <row r="28" spans="1:59">
      <c r="A28" s="3"/>
      <c r="B28" s="113">
        <v>205</v>
      </c>
      <c r="C28" s="11" t="s">
        <v>710</v>
      </c>
      <c r="D28" s="28">
        <v>20</v>
      </c>
      <c r="E28" s="20"/>
      <c r="F28" s="24">
        <f t="shared" si="0"/>
        <v>23</v>
      </c>
      <c r="G28" s="66">
        <v>47</v>
      </c>
      <c r="H28" s="9" t="s">
        <v>1004</v>
      </c>
      <c r="I28" s="30">
        <f>SUMIF($D$6:$D$112,G28,消費波及!$Z$6:$Z$112)+SUMIF($D$6:$D$112,G28,開催波及!$Z$6:$Z$112)</f>
        <v>0</v>
      </c>
      <c r="J28" s="30">
        <f>SUMIF($D$6:$D$112,G28,消費波及!$AA$6:$AA$112)+SUMIF($D$6:$D$112,G28,開催波及!$AA$6:$AA$112)</f>
        <v>0</v>
      </c>
      <c r="K28" s="30">
        <f>SUMIF($D$6:$D$112,G28,消費波及!$AB$6:$AB$112)+SUMIF($D$6:$D$112,G28,開催波及!$AB$6:$AB$112)</f>
        <v>0</v>
      </c>
      <c r="L28" s="17">
        <f t="shared" si="9"/>
        <v>0</v>
      </c>
      <c r="M28" s="33">
        <f t="shared" si="10"/>
        <v>9.5299999999999999E-5</v>
      </c>
      <c r="N28" s="62"/>
      <c r="O28" s="24">
        <v>23</v>
      </c>
      <c r="P28" s="28">
        <f t="shared" si="11"/>
        <v>47</v>
      </c>
      <c r="Q28" s="31" t="str">
        <f t="shared" si="1"/>
        <v>水道</v>
      </c>
      <c r="R28" s="30">
        <f t="shared" si="12"/>
        <v>0</v>
      </c>
      <c r="S28" s="30">
        <f>VLOOKUP($P28,$G$6:J$41,4)</f>
        <v>0</v>
      </c>
      <c r="T28" s="30">
        <f>VLOOKUP($P28,$G$6:K$41,5)</f>
        <v>0</v>
      </c>
      <c r="U28" s="30">
        <f>VLOOKUP($P28,$G$6:L$41,6)</f>
        <v>0</v>
      </c>
      <c r="V28" s="4"/>
      <c r="W28" s="24">
        <f t="shared" si="2"/>
        <v>23</v>
      </c>
      <c r="X28" s="113">
        <v>205</v>
      </c>
      <c r="Y28" s="11" t="s">
        <v>710</v>
      </c>
      <c r="Z28" s="462">
        <f>消費波及!Z28+開催波及!Z28</f>
        <v>0</v>
      </c>
      <c r="AA28" s="462">
        <f>消費波及!AA28+開催波及!AA28</f>
        <v>0</v>
      </c>
      <c r="AB28" s="462">
        <f>消費波及!AB28+開催波及!AB28</f>
        <v>0</v>
      </c>
      <c r="AC28" s="462">
        <f>消費波及!AC28+開催波及!AC28</f>
        <v>0</v>
      </c>
      <c r="AD28" s="463">
        <f t="shared" si="13"/>
        <v>7.9499999999999994E-5</v>
      </c>
      <c r="AE28" s="3"/>
      <c r="AF28" s="24">
        <v>23</v>
      </c>
      <c r="AG28" s="464">
        <f t="shared" si="3"/>
        <v>205</v>
      </c>
      <c r="AH28" s="480" t="str">
        <f t="shared" si="14"/>
        <v>合成樹脂</v>
      </c>
      <c r="AI28" s="466">
        <f t="shared" si="15"/>
        <v>0</v>
      </c>
      <c r="AJ28" s="466">
        <f t="shared" si="16"/>
        <v>0</v>
      </c>
      <c r="AK28" s="466">
        <f t="shared" si="17"/>
        <v>0</v>
      </c>
      <c r="AL28" s="466">
        <f t="shared" si="18"/>
        <v>0</v>
      </c>
      <c r="AO28" s="5"/>
      <c r="AP28" s="5"/>
      <c r="AW28" s="2"/>
      <c r="AX28" s="2"/>
      <c r="BF28" s="2"/>
      <c r="BG28" s="2"/>
    </row>
    <row r="29" spans="1:59">
      <c r="A29" s="3"/>
      <c r="B29" s="113">
        <v>206</v>
      </c>
      <c r="C29" s="9" t="s">
        <v>711</v>
      </c>
      <c r="D29" s="28">
        <v>20</v>
      </c>
      <c r="E29" s="20"/>
      <c r="F29" s="24">
        <f t="shared" si="0"/>
        <v>24</v>
      </c>
      <c r="G29" s="66">
        <v>48</v>
      </c>
      <c r="H29" s="9" t="s">
        <v>1005</v>
      </c>
      <c r="I29" s="30">
        <f>SUMIF($D$6:$D$112,G29,消費波及!$Z$6:$Z$112)+SUMIF($D$6:$D$112,G29,開催波及!$Z$6:$Z$112)</f>
        <v>0</v>
      </c>
      <c r="J29" s="30">
        <f>SUMIF($D$6:$D$112,G29,消費波及!$AA$6:$AA$112)+SUMIF($D$6:$D$112,G29,開催波及!$AA$6:$AA$112)</f>
        <v>0</v>
      </c>
      <c r="K29" s="30">
        <f>SUMIF($D$6:$D$112,G29,消費波及!$AB$6:$AB$112)+SUMIF($D$6:$D$112,G29,開催波及!$AB$6:$AB$112)</f>
        <v>0</v>
      </c>
      <c r="L29" s="17">
        <f t="shared" si="9"/>
        <v>0</v>
      </c>
      <c r="M29" s="33">
        <f t="shared" si="10"/>
        <v>9.5199999999999997E-5</v>
      </c>
      <c r="N29" s="62"/>
      <c r="O29" s="24">
        <v>24</v>
      </c>
      <c r="P29" s="28">
        <f t="shared" si="11"/>
        <v>48</v>
      </c>
      <c r="Q29" s="31" t="str">
        <f t="shared" si="1"/>
        <v>廃棄物処理</v>
      </c>
      <c r="R29" s="30">
        <f t="shared" si="12"/>
        <v>0</v>
      </c>
      <c r="S29" s="30">
        <f>VLOOKUP($P29,$G$6:J$41,4)</f>
        <v>0</v>
      </c>
      <c r="T29" s="30">
        <f>VLOOKUP($P29,$G$6:K$41,5)</f>
        <v>0</v>
      </c>
      <c r="U29" s="30">
        <f>VLOOKUP($P29,$G$6:L$41,6)</f>
        <v>0</v>
      </c>
      <c r="V29" s="4"/>
      <c r="W29" s="24">
        <f t="shared" si="2"/>
        <v>24</v>
      </c>
      <c r="X29" s="113">
        <v>206</v>
      </c>
      <c r="Y29" s="9" t="s">
        <v>711</v>
      </c>
      <c r="Z29" s="462">
        <f>消費波及!Z29+開催波及!Z29</f>
        <v>0</v>
      </c>
      <c r="AA29" s="462">
        <f>消費波及!AA29+開催波及!AA29</f>
        <v>0</v>
      </c>
      <c r="AB29" s="462">
        <f>消費波及!AB29+開催波及!AB29</f>
        <v>0</v>
      </c>
      <c r="AC29" s="462">
        <f>消費波及!AC29+開催波及!AC29</f>
        <v>0</v>
      </c>
      <c r="AD29" s="463">
        <f t="shared" si="13"/>
        <v>7.9399999999999992E-5</v>
      </c>
      <c r="AE29" s="3"/>
      <c r="AF29" s="24">
        <v>24</v>
      </c>
      <c r="AG29" s="464">
        <f t="shared" si="3"/>
        <v>206</v>
      </c>
      <c r="AH29" s="480" t="str">
        <f t="shared" si="14"/>
        <v>化学繊維</v>
      </c>
      <c r="AI29" s="466">
        <f t="shared" si="15"/>
        <v>0</v>
      </c>
      <c r="AJ29" s="466">
        <f t="shared" si="16"/>
        <v>0</v>
      </c>
      <c r="AK29" s="466">
        <f t="shared" si="17"/>
        <v>0</v>
      </c>
      <c r="AL29" s="466">
        <f t="shared" si="18"/>
        <v>0</v>
      </c>
      <c r="AN29" s="3"/>
      <c r="AO29" s="1" t="s">
        <v>984</v>
      </c>
      <c r="AP29" s="32">
        <f>報告書!H57</f>
        <v>0</v>
      </c>
      <c r="AQ29" s="4"/>
      <c r="AW29" s="2"/>
      <c r="AX29" s="2"/>
      <c r="BF29" s="2"/>
      <c r="BG29" s="2"/>
    </row>
    <row r="30" spans="1:59">
      <c r="A30" s="3"/>
      <c r="B30" s="113">
        <v>207</v>
      </c>
      <c r="C30" s="9" t="s">
        <v>712</v>
      </c>
      <c r="D30" s="28">
        <v>20</v>
      </c>
      <c r="E30" s="20"/>
      <c r="F30" s="24">
        <f t="shared" si="0"/>
        <v>25</v>
      </c>
      <c r="G30" s="66">
        <v>51</v>
      </c>
      <c r="H30" s="9" t="s">
        <v>1006</v>
      </c>
      <c r="I30" s="30">
        <f>SUMIF($D$6:$D$112,G30,消費波及!$Z$6:$Z$112)+SUMIF($D$6:$D$112,G30,開催波及!$Z$6:$Z$112)</f>
        <v>0</v>
      </c>
      <c r="J30" s="30">
        <f>SUMIF($D$6:$D$112,G30,消費波及!$AA$6:$AA$112)+SUMIF($D$6:$D$112,G30,開催波及!$AA$6:$AA$112)</f>
        <v>0</v>
      </c>
      <c r="K30" s="30">
        <f>SUMIF($D$6:$D$112,G30,消費波及!$AB$6:$AB$112)+SUMIF($D$6:$D$112,G30,開催波及!$AB$6:$AB$112)</f>
        <v>0</v>
      </c>
      <c r="L30" s="17">
        <f t="shared" si="9"/>
        <v>0</v>
      </c>
      <c r="M30" s="33">
        <f t="shared" si="10"/>
        <v>9.4899999999999989E-5</v>
      </c>
      <c r="N30" s="62"/>
      <c r="O30" s="24">
        <v>25</v>
      </c>
      <c r="P30" s="28">
        <f t="shared" si="11"/>
        <v>51</v>
      </c>
      <c r="Q30" s="31" t="str">
        <f t="shared" si="1"/>
        <v>商業</v>
      </c>
      <c r="R30" s="30">
        <f t="shared" si="12"/>
        <v>0</v>
      </c>
      <c r="S30" s="30">
        <f>VLOOKUP($P30,$G$6:J$41,4)</f>
        <v>0</v>
      </c>
      <c r="T30" s="30">
        <f>VLOOKUP($P30,$G$6:K$41,5)</f>
        <v>0</v>
      </c>
      <c r="U30" s="30">
        <f>VLOOKUP($P30,$G$6:L$41,6)</f>
        <v>0</v>
      </c>
      <c r="V30" s="4"/>
      <c r="W30" s="24">
        <f t="shared" si="2"/>
        <v>25</v>
      </c>
      <c r="X30" s="113">
        <v>207</v>
      </c>
      <c r="Y30" s="9" t="s">
        <v>712</v>
      </c>
      <c r="Z30" s="462">
        <f>消費波及!Z30+開催波及!Z30</f>
        <v>0</v>
      </c>
      <c r="AA30" s="462">
        <f>消費波及!AA30+開催波及!AA30</f>
        <v>0</v>
      </c>
      <c r="AB30" s="462">
        <f>消費波及!AB30+開催波及!AB30</f>
        <v>0</v>
      </c>
      <c r="AC30" s="462">
        <f>消費波及!AC30+開催波及!AC30</f>
        <v>0</v>
      </c>
      <c r="AD30" s="463">
        <f t="shared" si="13"/>
        <v>7.9300000000000003E-5</v>
      </c>
      <c r="AE30" s="3"/>
      <c r="AF30" s="24">
        <v>25</v>
      </c>
      <c r="AG30" s="464">
        <f t="shared" si="3"/>
        <v>207</v>
      </c>
      <c r="AH30" s="480" t="str">
        <f t="shared" si="14"/>
        <v>医薬品</v>
      </c>
      <c r="AI30" s="466">
        <f t="shared" si="15"/>
        <v>0</v>
      </c>
      <c r="AJ30" s="466">
        <f t="shared" si="16"/>
        <v>0</v>
      </c>
      <c r="AK30" s="466">
        <f t="shared" si="17"/>
        <v>0</v>
      </c>
      <c r="AL30" s="466">
        <f t="shared" si="18"/>
        <v>0</v>
      </c>
      <c r="AN30" s="3"/>
      <c r="AO30" s="1" t="s">
        <v>985</v>
      </c>
      <c r="AP30" s="32">
        <f>報告書!M57</f>
        <v>0</v>
      </c>
      <c r="AQ30" s="4"/>
      <c r="AW30" s="2"/>
      <c r="AX30" s="2"/>
      <c r="BF30" s="2"/>
      <c r="BG30" s="2"/>
    </row>
    <row r="31" spans="1:59">
      <c r="A31" s="3"/>
      <c r="B31" s="113">
        <v>208</v>
      </c>
      <c r="C31" s="9" t="s">
        <v>713</v>
      </c>
      <c r="D31" s="28">
        <v>20</v>
      </c>
      <c r="E31" s="20"/>
      <c r="F31" s="24">
        <f t="shared" si="0"/>
        <v>26</v>
      </c>
      <c r="G31" s="66">
        <v>53</v>
      </c>
      <c r="H31" s="9" t="s">
        <v>1007</v>
      </c>
      <c r="I31" s="30">
        <f>SUMIF($D$6:$D$112,G31,消費波及!$Z$6:$Z$112)+SUMIF($D$6:$D$112,G31,開催波及!$Z$6:$Z$112)</f>
        <v>0</v>
      </c>
      <c r="J31" s="30">
        <f>SUMIF($D$6:$D$112,G31,消費波及!$AA$6:$AA$112)+SUMIF($D$6:$D$112,G31,開催波及!$AA$6:$AA$112)</f>
        <v>0</v>
      </c>
      <c r="K31" s="30">
        <f>SUMIF($D$6:$D$112,G31,消費波及!$AB$6:$AB$112)+SUMIF($D$6:$D$112,G31,開催波及!$AB$6:$AB$112)</f>
        <v>0</v>
      </c>
      <c r="L31" s="17">
        <f t="shared" si="9"/>
        <v>0</v>
      </c>
      <c r="M31" s="33">
        <f t="shared" si="10"/>
        <v>9.4699999999999998E-5</v>
      </c>
      <c r="N31" s="62"/>
      <c r="O31" s="24">
        <v>26</v>
      </c>
      <c r="P31" s="28">
        <f t="shared" si="11"/>
        <v>53</v>
      </c>
      <c r="Q31" s="31" t="str">
        <f t="shared" si="1"/>
        <v>金融・保険</v>
      </c>
      <c r="R31" s="30">
        <f t="shared" si="12"/>
        <v>0</v>
      </c>
      <c r="S31" s="30">
        <f>VLOOKUP($P31,$G$6:J$41,4)</f>
        <v>0</v>
      </c>
      <c r="T31" s="30">
        <f>VLOOKUP($P31,$G$6:K$41,5)</f>
        <v>0</v>
      </c>
      <c r="U31" s="30">
        <f>VLOOKUP($P31,$G$6:L$41,6)</f>
        <v>0</v>
      </c>
      <c r="V31" s="4"/>
      <c r="W31" s="24">
        <f t="shared" si="2"/>
        <v>26</v>
      </c>
      <c r="X31" s="113">
        <v>208</v>
      </c>
      <c r="Y31" s="9" t="s">
        <v>713</v>
      </c>
      <c r="Z31" s="462">
        <f>消費波及!Z31+開催波及!Z31</f>
        <v>0</v>
      </c>
      <c r="AA31" s="462">
        <f>消費波及!AA31+開催波及!AA31</f>
        <v>0</v>
      </c>
      <c r="AB31" s="462">
        <f>消費波及!AB31+開催波及!AB31</f>
        <v>0</v>
      </c>
      <c r="AC31" s="462">
        <f>消費波及!AC31+開催波及!AC31</f>
        <v>0</v>
      </c>
      <c r="AD31" s="463">
        <f t="shared" si="13"/>
        <v>7.9200000000000001E-5</v>
      </c>
      <c r="AE31" s="3"/>
      <c r="AF31" s="24">
        <v>26</v>
      </c>
      <c r="AG31" s="464">
        <f t="shared" si="3"/>
        <v>208</v>
      </c>
      <c r="AH31" s="480" t="str">
        <f t="shared" si="14"/>
        <v>化学最終製品（医薬品を除く。）</v>
      </c>
      <c r="AI31" s="466">
        <f t="shared" si="15"/>
        <v>0</v>
      </c>
      <c r="AJ31" s="466">
        <f t="shared" si="16"/>
        <v>0</v>
      </c>
      <c r="AK31" s="466">
        <f t="shared" si="17"/>
        <v>0</v>
      </c>
      <c r="AL31" s="466">
        <f t="shared" si="18"/>
        <v>0</v>
      </c>
      <c r="AO31" s="6"/>
      <c r="AP31" s="6"/>
      <c r="AW31" s="2"/>
      <c r="AX31" s="2"/>
      <c r="BF31" s="2"/>
      <c r="BG31" s="2"/>
    </row>
    <row r="32" spans="1:59">
      <c r="A32" s="3"/>
      <c r="B32" s="113">
        <v>211</v>
      </c>
      <c r="C32" s="11" t="s">
        <v>715</v>
      </c>
      <c r="D32" s="28">
        <v>21</v>
      </c>
      <c r="E32" s="20"/>
      <c r="F32" s="24">
        <f t="shared" si="0"/>
        <v>27</v>
      </c>
      <c r="G32" s="66">
        <v>55</v>
      </c>
      <c r="H32" s="9" t="s">
        <v>1008</v>
      </c>
      <c r="I32" s="30">
        <f>SUMIF($D$6:$D$112,G32,消費波及!$Z$6:$Z$112)+SUMIF($D$6:$D$112,G32,開催波及!$Z$6:$Z$112)</f>
        <v>0</v>
      </c>
      <c r="J32" s="30">
        <f>SUMIF($D$6:$D$112,G32,消費波及!$AA$6:$AA$112)+SUMIF($D$6:$D$112,G32,開催波及!$AA$6:$AA$112)</f>
        <v>0</v>
      </c>
      <c r="K32" s="30">
        <f>SUMIF($D$6:$D$112,G32,消費波及!$AB$6:$AB$112)+SUMIF($D$6:$D$112,G32,開催波及!$AB$6:$AB$112)</f>
        <v>0</v>
      </c>
      <c r="L32" s="17">
        <f t="shared" si="9"/>
        <v>0</v>
      </c>
      <c r="M32" s="33">
        <f t="shared" si="10"/>
        <v>9.4499999999999993E-5</v>
      </c>
      <c r="N32" s="62"/>
      <c r="O32" s="24">
        <v>27</v>
      </c>
      <c r="P32" s="28">
        <f t="shared" si="11"/>
        <v>55</v>
      </c>
      <c r="Q32" s="31" t="str">
        <f t="shared" si="1"/>
        <v>不動産</v>
      </c>
      <c r="R32" s="30">
        <f t="shared" si="12"/>
        <v>0</v>
      </c>
      <c r="S32" s="30">
        <f>VLOOKUP($P32,$G$6:J$41,4)</f>
        <v>0</v>
      </c>
      <c r="T32" s="30">
        <f>VLOOKUP($P32,$G$6:K$41,5)</f>
        <v>0</v>
      </c>
      <c r="U32" s="30">
        <f>VLOOKUP($P32,$G$6:L$41,6)</f>
        <v>0</v>
      </c>
      <c r="V32" s="4"/>
      <c r="W32" s="24">
        <f t="shared" si="2"/>
        <v>27</v>
      </c>
      <c r="X32" s="113">
        <v>211</v>
      </c>
      <c r="Y32" s="11" t="s">
        <v>715</v>
      </c>
      <c r="Z32" s="462">
        <f>消費波及!Z32+開催波及!Z32</f>
        <v>0</v>
      </c>
      <c r="AA32" s="462">
        <f>消費波及!AA32+開催波及!AA32</f>
        <v>0</v>
      </c>
      <c r="AB32" s="462">
        <f>消費波及!AB32+開催波及!AB32</f>
        <v>0</v>
      </c>
      <c r="AC32" s="462">
        <f>消費波及!AC32+開催波及!AC32</f>
        <v>0</v>
      </c>
      <c r="AD32" s="463">
        <f t="shared" si="13"/>
        <v>7.8899999999999993E-5</v>
      </c>
      <c r="AE32" s="3"/>
      <c r="AF32" s="24">
        <v>27</v>
      </c>
      <c r="AG32" s="464">
        <f t="shared" si="3"/>
        <v>211</v>
      </c>
      <c r="AH32" s="480" t="str">
        <f t="shared" si="14"/>
        <v>石油製品</v>
      </c>
      <c r="AI32" s="466">
        <f t="shared" si="15"/>
        <v>0</v>
      </c>
      <c r="AJ32" s="466">
        <f t="shared" si="16"/>
        <v>0</v>
      </c>
      <c r="AK32" s="466">
        <f t="shared" si="17"/>
        <v>0</v>
      </c>
      <c r="AL32" s="466">
        <f t="shared" si="18"/>
        <v>0</v>
      </c>
      <c r="AW32" s="2"/>
      <c r="AX32" s="2"/>
      <c r="BF32" s="2"/>
      <c r="BG32" s="2"/>
    </row>
    <row r="33" spans="1:59">
      <c r="A33" s="3"/>
      <c r="B33" s="113">
        <v>212</v>
      </c>
      <c r="C33" s="9" t="s">
        <v>716</v>
      </c>
      <c r="D33" s="28">
        <v>21</v>
      </c>
      <c r="E33" s="20"/>
      <c r="F33" s="24">
        <f t="shared" si="0"/>
        <v>28</v>
      </c>
      <c r="G33" s="66">
        <v>57</v>
      </c>
      <c r="H33" s="9" t="s">
        <v>1009</v>
      </c>
      <c r="I33" s="30">
        <f>SUMIF($D$6:$D$112,G33,消費波及!$Z$6:$Z$112)+SUMIF($D$6:$D$112,G33,開催波及!$Z$6:$Z$112)</f>
        <v>0</v>
      </c>
      <c r="J33" s="30">
        <f>SUMIF($D$6:$D$112,G33,消費波及!$AA$6:$AA$112)+SUMIF($D$6:$D$112,G33,開催波及!$AA$6:$AA$112)</f>
        <v>0</v>
      </c>
      <c r="K33" s="30">
        <f>SUMIF($D$6:$D$112,G33,消費波及!$AB$6:$AB$112)+SUMIF($D$6:$D$112,G33,開催波及!$AB$6:$AB$112)</f>
        <v>0</v>
      </c>
      <c r="L33" s="17">
        <f t="shared" si="9"/>
        <v>0</v>
      </c>
      <c r="M33" s="33">
        <f t="shared" si="10"/>
        <v>9.4300000000000002E-5</v>
      </c>
      <c r="N33" s="62"/>
      <c r="O33" s="24">
        <v>28</v>
      </c>
      <c r="P33" s="28">
        <f t="shared" si="11"/>
        <v>57</v>
      </c>
      <c r="Q33" s="31" t="str">
        <f t="shared" si="1"/>
        <v>運輸・郵便</v>
      </c>
      <c r="R33" s="30">
        <f t="shared" si="12"/>
        <v>0</v>
      </c>
      <c r="S33" s="30">
        <f>VLOOKUP($P33,$G$6:J$41,4)</f>
        <v>0</v>
      </c>
      <c r="T33" s="30">
        <f>VLOOKUP($P33,$G$6:K$41,5)</f>
        <v>0</v>
      </c>
      <c r="U33" s="30">
        <f>VLOOKUP($P33,$G$6:L$41,6)</f>
        <v>0</v>
      </c>
      <c r="V33" s="4"/>
      <c r="W33" s="24">
        <f t="shared" si="2"/>
        <v>28</v>
      </c>
      <c r="X33" s="113">
        <v>212</v>
      </c>
      <c r="Y33" s="9" t="s">
        <v>716</v>
      </c>
      <c r="Z33" s="462">
        <f>消費波及!Z33+開催波及!Z33</f>
        <v>0</v>
      </c>
      <c r="AA33" s="462">
        <f>消費波及!AA33+開催波及!AA33</f>
        <v>0</v>
      </c>
      <c r="AB33" s="462">
        <f>消費波及!AB33+開催波及!AB33</f>
        <v>0</v>
      </c>
      <c r="AC33" s="462">
        <f>消費波及!AC33+開催波及!AC33</f>
        <v>0</v>
      </c>
      <c r="AD33" s="463">
        <f t="shared" si="13"/>
        <v>7.8799999999999991E-5</v>
      </c>
      <c r="AE33" s="3"/>
      <c r="AF33" s="24">
        <v>28</v>
      </c>
      <c r="AG33" s="464">
        <f t="shared" si="3"/>
        <v>212</v>
      </c>
      <c r="AH33" s="480" t="str">
        <f t="shared" si="14"/>
        <v>石炭製品</v>
      </c>
      <c r="AI33" s="466">
        <f t="shared" si="15"/>
        <v>0</v>
      </c>
      <c r="AJ33" s="466">
        <f t="shared" si="16"/>
        <v>0</v>
      </c>
      <c r="AK33" s="466">
        <f t="shared" si="17"/>
        <v>0</v>
      </c>
      <c r="AL33" s="466">
        <f t="shared" si="18"/>
        <v>0</v>
      </c>
      <c r="AW33" s="2"/>
      <c r="AX33" s="2"/>
      <c r="BF33" s="2"/>
      <c r="BG33" s="2"/>
    </row>
    <row r="34" spans="1:59">
      <c r="A34" s="3"/>
      <c r="B34" s="113">
        <v>221</v>
      </c>
      <c r="C34" s="9" t="s">
        <v>717</v>
      </c>
      <c r="D34" s="28">
        <v>22</v>
      </c>
      <c r="E34" s="20"/>
      <c r="F34" s="24">
        <f t="shared" si="0"/>
        <v>29</v>
      </c>
      <c r="G34" s="66">
        <v>59</v>
      </c>
      <c r="H34" s="11" t="s">
        <v>675</v>
      </c>
      <c r="I34" s="30">
        <f>SUMIF($D$6:$D$112,G34,消費波及!$Z$6:$Z$112)+SUMIF($D$6:$D$112,G34,開催波及!$Z$6:$Z$112)</f>
        <v>0</v>
      </c>
      <c r="J34" s="30">
        <f>SUMIF($D$6:$D$112,G34,消費波及!$AA$6:$AA$112)+SUMIF($D$6:$D$112,G34,開催波及!$AA$6:$AA$112)</f>
        <v>0</v>
      </c>
      <c r="K34" s="30">
        <f>SUMIF($D$6:$D$112,G34,消費波及!$AB$6:$AB$112)+SUMIF($D$6:$D$112,G34,開催波及!$AB$6:$AB$112)</f>
        <v>0</v>
      </c>
      <c r="L34" s="17">
        <f t="shared" si="9"/>
        <v>0</v>
      </c>
      <c r="M34" s="33">
        <f t="shared" si="10"/>
        <v>9.4099999999999997E-5</v>
      </c>
      <c r="N34" s="62"/>
      <c r="O34" s="24">
        <v>29</v>
      </c>
      <c r="P34" s="28">
        <f t="shared" si="11"/>
        <v>59</v>
      </c>
      <c r="Q34" s="31" t="str">
        <f t="shared" si="1"/>
        <v>情報通信</v>
      </c>
      <c r="R34" s="30">
        <f t="shared" si="12"/>
        <v>0</v>
      </c>
      <c r="S34" s="30">
        <f>VLOOKUP($P34,$G$6:J$41,4)</f>
        <v>0</v>
      </c>
      <c r="T34" s="30">
        <f>VLOOKUP($P34,$G$6:K$41,5)</f>
        <v>0</v>
      </c>
      <c r="U34" s="30">
        <f>VLOOKUP($P34,$G$6:L$41,6)</f>
        <v>0</v>
      </c>
      <c r="V34" s="4"/>
      <c r="W34" s="24">
        <f t="shared" si="2"/>
        <v>29</v>
      </c>
      <c r="X34" s="113">
        <v>221</v>
      </c>
      <c r="Y34" s="9" t="s">
        <v>717</v>
      </c>
      <c r="Z34" s="462">
        <f>消費波及!Z34+開催波及!Z34</f>
        <v>0</v>
      </c>
      <c r="AA34" s="462">
        <f>消費波及!AA34+開催波及!AA34</f>
        <v>0</v>
      </c>
      <c r="AB34" s="462">
        <f>消費波及!AB34+開催波及!AB34</f>
        <v>0</v>
      </c>
      <c r="AC34" s="462">
        <f>消費波及!AC34+開催波及!AC34</f>
        <v>0</v>
      </c>
      <c r="AD34" s="463">
        <f t="shared" si="13"/>
        <v>7.7899999999999996E-5</v>
      </c>
      <c r="AE34" s="3"/>
      <c r="AF34" s="24">
        <v>29</v>
      </c>
      <c r="AG34" s="464">
        <f t="shared" si="3"/>
        <v>221</v>
      </c>
      <c r="AH34" s="480" t="str">
        <f t="shared" si="14"/>
        <v>プラスチック製品</v>
      </c>
      <c r="AI34" s="466">
        <f t="shared" si="15"/>
        <v>0</v>
      </c>
      <c r="AJ34" s="466">
        <f t="shared" si="16"/>
        <v>0</v>
      </c>
      <c r="AK34" s="466">
        <f t="shared" si="17"/>
        <v>0</v>
      </c>
      <c r="AL34" s="466">
        <f t="shared" si="18"/>
        <v>0</v>
      </c>
      <c r="AW34" s="2"/>
      <c r="AX34" s="2"/>
      <c r="BF34" s="2"/>
      <c r="BG34" s="2"/>
    </row>
    <row r="35" spans="1:59">
      <c r="A35" s="3"/>
      <c r="B35" s="113">
        <v>222</v>
      </c>
      <c r="C35" s="9" t="s">
        <v>718</v>
      </c>
      <c r="D35" s="28">
        <v>22</v>
      </c>
      <c r="E35" s="20"/>
      <c r="F35" s="24">
        <f t="shared" si="0"/>
        <v>30</v>
      </c>
      <c r="G35" s="66">
        <v>61</v>
      </c>
      <c r="H35" s="9" t="s">
        <v>1010</v>
      </c>
      <c r="I35" s="30">
        <f>SUMIF($D$6:$D$112,G35,消費波及!$Z$6:$Z$112)+SUMIF($D$6:$D$112,G35,開催波及!$Z$6:$Z$112)</f>
        <v>0</v>
      </c>
      <c r="J35" s="30">
        <f>SUMIF($D$6:$D$112,G35,消費波及!$AA$6:$AA$112)+SUMIF($D$6:$D$112,G35,開催波及!$AA$6:$AA$112)</f>
        <v>0</v>
      </c>
      <c r="K35" s="30">
        <f>SUMIF($D$6:$D$112,G35,消費波及!$AB$6:$AB$112)+SUMIF($D$6:$D$112,G35,開催波及!$AB$6:$AB$112)</f>
        <v>0</v>
      </c>
      <c r="L35" s="17">
        <f t="shared" si="9"/>
        <v>0</v>
      </c>
      <c r="M35" s="33">
        <f t="shared" si="10"/>
        <v>9.3899999999999992E-5</v>
      </c>
      <c r="N35" s="62"/>
      <c r="O35" s="24">
        <v>30</v>
      </c>
      <c r="P35" s="28">
        <f t="shared" si="11"/>
        <v>61</v>
      </c>
      <c r="Q35" s="31" t="str">
        <f t="shared" si="1"/>
        <v>公務</v>
      </c>
      <c r="R35" s="30">
        <f t="shared" si="12"/>
        <v>0</v>
      </c>
      <c r="S35" s="30">
        <f>VLOOKUP($P35,$G$6:J$41,4)</f>
        <v>0</v>
      </c>
      <c r="T35" s="30">
        <f>VLOOKUP($P35,$G$6:K$41,5)</f>
        <v>0</v>
      </c>
      <c r="U35" s="30">
        <f>VLOOKUP($P35,$G$6:L$41,6)</f>
        <v>0</v>
      </c>
      <c r="V35" s="4"/>
      <c r="W35" s="24">
        <f t="shared" si="2"/>
        <v>30</v>
      </c>
      <c r="X35" s="113">
        <v>222</v>
      </c>
      <c r="Y35" s="9" t="s">
        <v>718</v>
      </c>
      <c r="Z35" s="462">
        <f>消費波及!Z35+開催波及!Z35</f>
        <v>0</v>
      </c>
      <c r="AA35" s="462">
        <f>消費波及!AA35+開催波及!AA35</f>
        <v>0</v>
      </c>
      <c r="AB35" s="462">
        <f>消費波及!AB35+開催波及!AB35</f>
        <v>0</v>
      </c>
      <c r="AC35" s="462">
        <f>消費波及!AC35+開催波及!AC35</f>
        <v>0</v>
      </c>
      <c r="AD35" s="463">
        <f t="shared" si="13"/>
        <v>7.7799999999999994E-5</v>
      </c>
      <c r="AE35" s="3"/>
      <c r="AF35" s="24">
        <v>30</v>
      </c>
      <c r="AG35" s="464">
        <f t="shared" si="3"/>
        <v>222</v>
      </c>
      <c r="AH35" s="480" t="str">
        <f t="shared" si="14"/>
        <v>ゴム製品</v>
      </c>
      <c r="AI35" s="466">
        <f t="shared" si="15"/>
        <v>0</v>
      </c>
      <c r="AJ35" s="466">
        <f t="shared" si="16"/>
        <v>0</v>
      </c>
      <c r="AK35" s="466">
        <f t="shared" si="17"/>
        <v>0</v>
      </c>
      <c r="AL35" s="466">
        <f t="shared" si="18"/>
        <v>0</v>
      </c>
      <c r="AW35" s="2"/>
      <c r="AX35" s="2"/>
      <c r="BF35" s="2"/>
      <c r="BG35" s="2"/>
    </row>
    <row r="36" spans="1:59">
      <c r="A36" s="3"/>
      <c r="B36" s="113">
        <v>231</v>
      </c>
      <c r="C36" s="9" t="s">
        <v>719</v>
      </c>
      <c r="D36" s="28">
        <v>39</v>
      </c>
      <c r="E36" s="20"/>
      <c r="F36" s="24">
        <f t="shared" si="0"/>
        <v>31</v>
      </c>
      <c r="G36" s="66">
        <v>63</v>
      </c>
      <c r="H36" s="9" t="s">
        <v>1011</v>
      </c>
      <c r="I36" s="30">
        <f>SUMIF($D$6:$D$112,G36,消費波及!$Z$6:$Z$112)+SUMIF($D$6:$D$112,G36,開催波及!$Z$6:$Z$112)</f>
        <v>0</v>
      </c>
      <c r="J36" s="30">
        <f>SUMIF($D$6:$D$112,G36,消費波及!$AA$6:$AA$112)+SUMIF($D$6:$D$112,G36,開催波及!$AA$6:$AA$112)</f>
        <v>0</v>
      </c>
      <c r="K36" s="30">
        <f>SUMIF($D$6:$D$112,G36,消費波及!$AB$6:$AB$112)+SUMIF($D$6:$D$112,G36,開催波及!$AB$6:$AB$112)</f>
        <v>0</v>
      </c>
      <c r="L36" s="17">
        <f t="shared" si="9"/>
        <v>0</v>
      </c>
      <c r="M36" s="33">
        <f t="shared" si="10"/>
        <v>9.3700000000000001E-5</v>
      </c>
      <c r="N36" s="62"/>
      <c r="O36" s="24">
        <v>31</v>
      </c>
      <c r="P36" s="28">
        <f t="shared" si="11"/>
        <v>63</v>
      </c>
      <c r="Q36" s="31" t="str">
        <f t="shared" si="1"/>
        <v>教育・研究</v>
      </c>
      <c r="R36" s="30">
        <f t="shared" si="12"/>
        <v>0</v>
      </c>
      <c r="S36" s="30">
        <f>VLOOKUP($P36,$G$6:J$41,4)</f>
        <v>0</v>
      </c>
      <c r="T36" s="30">
        <f>VLOOKUP($P36,$G$6:K$41,5)</f>
        <v>0</v>
      </c>
      <c r="U36" s="30">
        <f>VLOOKUP($P36,$G$6:L$41,6)</f>
        <v>0</v>
      </c>
      <c r="V36" s="4"/>
      <c r="W36" s="24">
        <f t="shared" si="2"/>
        <v>31</v>
      </c>
      <c r="X36" s="113">
        <v>231</v>
      </c>
      <c r="Y36" s="9" t="s">
        <v>719</v>
      </c>
      <c r="Z36" s="462">
        <f>消費波及!Z36+開催波及!Z36</f>
        <v>0</v>
      </c>
      <c r="AA36" s="462">
        <f>消費波及!AA36+開催波及!AA36</f>
        <v>0</v>
      </c>
      <c r="AB36" s="462">
        <f>消費波及!AB36+開催波及!AB36</f>
        <v>0</v>
      </c>
      <c r="AC36" s="462">
        <f>消費波及!AC36+開催波及!AC36</f>
        <v>0</v>
      </c>
      <c r="AD36" s="463">
        <f t="shared" si="13"/>
        <v>7.6899999999999999E-5</v>
      </c>
      <c r="AE36" s="3"/>
      <c r="AF36" s="24">
        <v>31</v>
      </c>
      <c r="AG36" s="464">
        <f t="shared" si="3"/>
        <v>231</v>
      </c>
      <c r="AH36" s="480" t="str">
        <f t="shared" si="14"/>
        <v>なめし革・革製品・毛皮</v>
      </c>
      <c r="AI36" s="466">
        <f t="shared" si="15"/>
        <v>0</v>
      </c>
      <c r="AJ36" s="466">
        <f t="shared" si="16"/>
        <v>0</v>
      </c>
      <c r="AK36" s="466">
        <f t="shared" si="17"/>
        <v>0</v>
      </c>
      <c r="AL36" s="466">
        <f t="shared" si="18"/>
        <v>0</v>
      </c>
      <c r="AW36" s="2"/>
      <c r="AX36" s="2"/>
      <c r="BF36" s="2"/>
      <c r="BG36" s="2"/>
    </row>
    <row r="37" spans="1:59">
      <c r="A37" s="3"/>
      <c r="B37" s="113">
        <v>251</v>
      </c>
      <c r="C37" s="11" t="s">
        <v>720</v>
      </c>
      <c r="D37" s="28">
        <v>25</v>
      </c>
      <c r="E37" s="20"/>
      <c r="F37" s="24">
        <f t="shared" si="0"/>
        <v>32</v>
      </c>
      <c r="G37" s="66">
        <v>64</v>
      </c>
      <c r="H37" s="9" t="s">
        <v>676</v>
      </c>
      <c r="I37" s="30">
        <f>SUMIF($D$6:$D$112,G37,消費波及!$Z$6:$Z$112)+SUMIF($D$6:$D$112,G37,開催波及!$Z$6:$Z$112)</f>
        <v>0</v>
      </c>
      <c r="J37" s="30">
        <f>SUMIF($D$6:$D$112,G37,消費波及!$AA$6:$AA$112)+SUMIF($D$6:$D$112,G37,開催波及!$AA$6:$AA$112)</f>
        <v>0</v>
      </c>
      <c r="K37" s="30">
        <f>SUMIF($D$6:$D$112,G37,消費波及!$AB$6:$AB$112)+SUMIF($D$6:$D$112,G37,開催波及!$AB$6:$AB$112)</f>
        <v>0</v>
      </c>
      <c r="L37" s="17">
        <f t="shared" si="9"/>
        <v>0</v>
      </c>
      <c r="M37" s="33">
        <f t="shared" si="10"/>
        <v>9.3599999999999998E-5</v>
      </c>
      <c r="N37" s="62"/>
      <c r="O37" s="24">
        <v>32</v>
      </c>
      <c r="P37" s="28">
        <f t="shared" si="11"/>
        <v>64</v>
      </c>
      <c r="Q37" s="31" t="str">
        <f t="shared" si="1"/>
        <v>医療・福祉</v>
      </c>
      <c r="R37" s="30">
        <f t="shared" si="12"/>
        <v>0</v>
      </c>
      <c r="S37" s="30">
        <f>VLOOKUP($P37,$G$6:J$41,4)</f>
        <v>0</v>
      </c>
      <c r="T37" s="30">
        <f>VLOOKUP($P37,$G$6:K$41,5)</f>
        <v>0</v>
      </c>
      <c r="U37" s="30">
        <f>VLOOKUP($P37,$G$6:L$41,6)</f>
        <v>0</v>
      </c>
      <c r="V37" s="4"/>
      <c r="W37" s="24">
        <f t="shared" si="2"/>
        <v>32</v>
      </c>
      <c r="X37" s="113">
        <v>251</v>
      </c>
      <c r="Y37" s="11" t="s">
        <v>720</v>
      </c>
      <c r="Z37" s="462">
        <f>消費波及!Z37+開催波及!Z37</f>
        <v>0</v>
      </c>
      <c r="AA37" s="462">
        <f>消費波及!AA37+開催波及!AA37</f>
        <v>0</v>
      </c>
      <c r="AB37" s="462">
        <f>消費波及!AB37+開催波及!AB37</f>
        <v>0</v>
      </c>
      <c r="AC37" s="462">
        <f>消費波及!AC37+開催波及!AC37</f>
        <v>0</v>
      </c>
      <c r="AD37" s="463">
        <f t="shared" si="13"/>
        <v>7.4899999999999991E-5</v>
      </c>
      <c r="AE37" s="3"/>
      <c r="AF37" s="24">
        <v>32</v>
      </c>
      <c r="AG37" s="464">
        <f t="shared" si="3"/>
        <v>251</v>
      </c>
      <c r="AH37" s="480" t="str">
        <f t="shared" si="14"/>
        <v>ガラス・ガラス製品</v>
      </c>
      <c r="AI37" s="466">
        <f t="shared" si="15"/>
        <v>0</v>
      </c>
      <c r="AJ37" s="466">
        <f t="shared" si="16"/>
        <v>0</v>
      </c>
      <c r="AK37" s="466">
        <f t="shared" si="17"/>
        <v>0</v>
      </c>
      <c r="AL37" s="466">
        <f t="shared" si="18"/>
        <v>0</v>
      </c>
      <c r="AW37" s="2"/>
      <c r="AX37" s="2"/>
      <c r="BF37" s="2"/>
      <c r="BG37" s="2"/>
    </row>
    <row r="38" spans="1:59">
      <c r="A38" s="3"/>
      <c r="B38" s="113">
        <v>252</v>
      </c>
      <c r="C38" s="9" t="s">
        <v>721</v>
      </c>
      <c r="D38" s="28">
        <v>25</v>
      </c>
      <c r="E38" s="20"/>
      <c r="F38" s="24">
        <f t="shared" si="0"/>
        <v>33</v>
      </c>
      <c r="G38" s="66">
        <v>65</v>
      </c>
      <c r="H38" s="9" t="s">
        <v>669</v>
      </c>
      <c r="I38" s="30">
        <f>SUMIF($D$6:$D$112,G38,消費波及!$Z$6:$Z$112)+SUMIF($D$6:$D$112,G38,開催波及!$Z$6:$Z$112)</f>
        <v>0</v>
      </c>
      <c r="J38" s="30">
        <f>SUMIF($D$6:$D$112,G38,消費波及!$AA$6:$AA$112)+SUMIF($D$6:$D$112,G38,開催波及!$AA$6:$AA$112)</f>
        <v>0</v>
      </c>
      <c r="K38" s="30">
        <f>SUMIF($D$6:$D$112,G38,消費波及!$AB$6:$AB$112)+SUMIF($D$6:$D$112,G38,開催波及!$AB$6:$AB$112)</f>
        <v>0</v>
      </c>
      <c r="L38" s="17">
        <f t="shared" si="9"/>
        <v>0</v>
      </c>
      <c r="M38" s="33">
        <f t="shared" si="10"/>
        <v>9.3499999999999996E-5</v>
      </c>
      <c r="N38" s="62"/>
      <c r="O38" s="24">
        <v>33</v>
      </c>
      <c r="P38" s="28">
        <f t="shared" si="11"/>
        <v>65</v>
      </c>
      <c r="Q38" s="31" t="str">
        <f t="shared" si="1"/>
        <v>その他の非営利団体サービス</v>
      </c>
      <c r="R38" s="30">
        <f t="shared" si="12"/>
        <v>0</v>
      </c>
      <c r="S38" s="30">
        <f>VLOOKUP($P38,$G$6:J$41,4)</f>
        <v>0</v>
      </c>
      <c r="T38" s="30">
        <f>VLOOKUP($P38,$G$6:K$41,5)</f>
        <v>0</v>
      </c>
      <c r="U38" s="30">
        <f>VLOOKUP($P38,$G$6:L$41,6)</f>
        <v>0</v>
      </c>
      <c r="V38" s="4"/>
      <c r="W38" s="24">
        <f t="shared" ref="W38:W69" si="21">RANK(AD38,$AD$6:$AD$109,0)</f>
        <v>33</v>
      </c>
      <c r="X38" s="113">
        <v>252</v>
      </c>
      <c r="Y38" s="9" t="s">
        <v>721</v>
      </c>
      <c r="Z38" s="462">
        <f>消費波及!Z38+開催波及!Z38</f>
        <v>0</v>
      </c>
      <c r="AA38" s="462">
        <f>消費波及!AA38+開催波及!AA38</f>
        <v>0</v>
      </c>
      <c r="AB38" s="462">
        <f>消費波及!AB38+開催波及!AB38</f>
        <v>0</v>
      </c>
      <c r="AC38" s="462">
        <f>消費波及!AC38+開催波及!AC38</f>
        <v>0</v>
      </c>
      <c r="AD38" s="463">
        <f t="shared" si="13"/>
        <v>7.4800000000000002E-5</v>
      </c>
      <c r="AE38" s="3"/>
      <c r="AF38" s="24">
        <v>33</v>
      </c>
      <c r="AG38" s="464">
        <f t="shared" ref="AG38:AG69" si="22">VLOOKUP($AF38,$W$6:$AC$109,2,0)</f>
        <v>252</v>
      </c>
      <c r="AH38" s="480" t="str">
        <f t="shared" si="14"/>
        <v>セメント・セメント製品</v>
      </c>
      <c r="AI38" s="466">
        <f t="shared" si="15"/>
        <v>0</v>
      </c>
      <c r="AJ38" s="466">
        <f t="shared" si="16"/>
        <v>0</v>
      </c>
      <c r="AK38" s="466">
        <f t="shared" si="17"/>
        <v>0</v>
      </c>
      <c r="AL38" s="466">
        <f t="shared" si="18"/>
        <v>0</v>
      </c>
      <c r="AW38" s="2"/>
      <c r="AX38" s="2"/>
      <c r="BF38" s="2"/>
      <c r="BG38" s="2"/>
    </row>
    <row r="39" spans="1:59">
      <c r="A39" s="3"/>
      <c r="B39" s="113">
        <v>253</v>
      </c>
      <c r="C39" s="9" t="s">
        <v>722</v>
      </c>
      <c r="D39" s="28">
        <v>25</v>
      </c>
      <c r="E39" s="20"/>
      <c r="F39" s="24">
        <f t="shared" si="0"/>
        <v>34</v>
      </c>
      <c r="G39" s="153">
        <v>66</v>
      </c>
      <c r="H39" s="154" t="s">
        <v>1012</v>
      </c>
      <c r="I39" s="30">
        <f>SUMIF($D$6:$D$112,G39,消費波及!$Z$6:$Z$112)+SUMIF($D$6:$D$112,G39,開催波及!$Z$6:$Z$112)</f>
        <v>0</v>
      </c>
      <c r="J39" s="30">
        <f>SUMIF($D$6:$D$112,G39,消費波及!$AA$6:$AA$112)+SUMIF($D$6:$D$112,G39,開催波及!$AA$6:$AA$112)</f>
        <v>0</v>
      </c>
      <c r="K39" s="30">
        <f>SUMIF($D$6:$D$112,G39,消費波及!$AB$6:$AB$112)+SUMIF($D$6:$D$112,G39,開催波及!$AB$6:$AB$112)</f>
        <v>0</v>
      </c>
      <c r="L39" s="17">
        <f t="shared" si="9"/>
        <v>0</v>
      </c>
      <c r="M39" s="33">
        <f t="shared" si="10"/>
        <v>9.3399999999999993E-5</v>
      </c>
      <c r="N39" s="62"/>
      <c r="O39" s="262">
        <v>34</v>
      </c>
      <c r="P39" s="264">
        <f t="shared" si="11"/>
        <v>66</v>
      </c>
      <c r="Q39" s="265" t="str">
        <f t="shared" si="1"/>
        <v>対事業所サービス</v>
      </c>
      <c r="R39" s="159">
        <f t="shared" si="12"/>
        <v>0</v>
      </c>
      <c r="S39" s="159">
        <f>VLOOKUP($P39,$G$6:J$41,4)</f>
        <v>0</v>
      </c>
      <c r="T39" s="159">
        <f>VLOOKUP($P39,$G$6:K$41,5)</f>
        <v>0</v>
      </c>
      <c r="U39" s="159">
        <f>VLOOKUP($P39,$G$6:L$41,6)</f>
        <v>0</v>
      </c>
      <c r="V39" s="4"/>
      <c r="W39" s="24">
        <f t="shared" si="21"/>
        <v>34</v>
      </c>
      <c r="X39" s="113">
        <v>253</v>
      </c>
      <c r="Y39" s="9" t="s">
        <v>722</v>
      </c>
      <c r="Z39" s="462">
        <f>消費波及!Z39+開催波及!Z39</f>
        <v>0</v>
      </c>
      <c r="AA39" s="462">
        <f>消費波及!AA39+開催波及!AA39</f>
        <v>0</v>
      </c>
      <c r="AB39" s="462">
        <f>消費波及!AB39+開催波及!AB39</f>
        <v>0</v>
      </c>
      <c r="AC39" s="462">
        <f>消費波及!AC39+開催波及!AC39</f>
        <v>0</v>
      </c>
      <c r="AD39" s="463">
        <f t="shared" si="13"/>
        <v>7.47E-5</v>
      </c>
      <c r="AE39" s="3"/>
      <c r="AF39" s="262">
        <v>34</v>
      </c>
      <c r="AG39" s="464">
        <f t="shared" si="22"/>
        <v>253</v>
      </c>
      <c r="AH39" s="480" t="str">
        <f t="shared" si="14"/>
        <v>陶磁器</v>
      </c>
      <c r="AI39" s="466">
        <f t="shared" si="15"/>
        <v>0</v>
      </c>
      <c r="AJ39" s="466">
        <f t="shared" si="16"/>
        <v>0</v>
      </c>
      <c r="AK39" s="466">
        <f t="shared" si="17"/>
        <v>0</v>
      </c>
      <c r="AL39" s="466">
        <f t="shared" si="18"/>
        <v>0</v>
      </c>
      <c r="AW39" s="2"/>
      <c r="AX39" s="2"/>
      <c r="BF39" s="2"/>
      <c r="BG39" s="2"/>
    </row>
    <row r="40" spans="1:59">
      <c r="A40" s="3"/>
      <c r="B40" s="113">
        <v>259</v>
      </c>
      <c r="C40" s="9" t="s">
        <v>723</v>
      </c>
      <c r="D40" s="28">
        <v>25</v>
      </c>
      <c r="E40" s="21"/>
      <c r="F40" s="24">
        <f t="shared" si="0"/>
        <v>35</v>
      </c>
      <c r="G40" s="153">
        <v>67</v>
      </c>
      <c r="H40" s="154" t="s">
        <v>677</v>
      </c>
      <c r="I40" s="30">
        <f>SUMIF($D$6:$D$112,G40,消費波及!$Z$6:$Z$112)+SUMIF($D$6:$D$112,G40,開催波及!$Z$6:$Z$112)</f>
        <v>0</v>
      </c>
      <c r="J40" s="30">
        <f>SUMIF($D$6:$D$112,G40,消費波及!$AA$6:$AA$112)+SUMIF($D$6:$D$112,G40,開催波及!$AA$6:$AA$112)</f>
        <v>0</v>
      </c>
      <c r="K40" s="30">
        <f>SUMIF($D$6:$D$112,G40,消費波及!$AB$6:$AB$112)+SUMIF($D$6:$D$112,G40,開催波及!$AB$6:$AB$112)</f>
        <v>0</v>
      </c>
      <c r="L40" s="17">
        <f t="shared" ref="L40:L43" si="23">SUM(I40:K40)</f>
        <v>0</v>
      </c>
      <c r="M40" s="33">
        <f t="shared" si="10"/>
        <v>9.3299999999999991E-5</v>
      </c>
      <c r="N40" s="62"/>
      <c r="O40" s="24">
        <v>35</v>
      </c>
      <c r="P40" s="28">
        <f t="shared" si="11"/>
        <v>67</v>
      </c>
      <c r="Q40" s="31" t="str">
        <f t="shared" si="1"/>
        <v>対個人サービス</v>
      </c>
      <c r="R40" s="30">
        <f t="shared" si="12"/>
        <v>0</v>
      </c>
      <c r="S40" s="30">
        <f>VLOOKUP($P40,$G$6:J$41,4)</f>
        <v>0</v>
      </c>
      <c r="T40" s="30">
        <f>VLOOKUP($P40,$G$6:K$41,5)</f>
        <v>0</v>
      </c>
      <c r="U40" s="30">
        <f>VLOOKUP($P40,$G$6:L$41,6)</f>
        <v>0</v>
      </c>
      <c r="V40" s="4"/>
      <c r="W40" s="24">
        <f t="shared" si="21"/>
        <v>35</v>
      </c>
      <c r="X40" s="113">
        <v>259</v>
      </c>
      <c r="Y40" s="9" t="s">
        <v>723</v>
      </c>
      <c r="Z40" s="462">
        <f>消費波及!Z40+開催波及!Z40</f>
        <v>0</v>
      </c>
      <c r="AA40" s="462">
        <f>消費波及!AA40+開催波及!AA40</f>
        <v>0</v>
      </c>
      <c r="AB40" s="462">
        <f>消費波及!AB40+開催波及!AB40</f>
        <v>0</v>
      </c>
      <c r="AC40" s="462">
        <f>消費波及!AC40+開催波及!AC40</f>
        <v>0</v>
      </c>
      <c r="AD40" s="463">
        <f t="shared" si="13"/>
        <v>7.4099999999999999E-5</v>
      </c>
      <c r="AE40" s="3"/>
      <c r="AF40" s="262">
        <v>35</v>
      </c>
      <c r="AG40" s="464">
        <f t="shared" si="22"/>
        <v>259</v>
      </c>
      <c r="AH40" s="480" t="str">
        <f t="shared" si="14"/>
        <v>その他の窯業・土石製品</v>
      </c>
      <c r="AI40" s="466">
        <f t="shared" si="15"/>
        <v>0</v>
      </c>
      <c r="AJ40" s="466">
        <f t="shared" si="16"/>
        <v>0</v>
      </c>
      <c r="AK40" s="466">
        <f t="shared" si="17"/>
        <v>0</v>
      </c>
      <c r="AL40" s="466">
        <f t="shared" si="18"/>
        <v>0</v>
      </c>
      <c r="AW40" s="2"/>
      <c r="AX40" s="2"/>
      <c r="BF40" s="2"/>
      <c r="BG40" s="2"/>
    </row>
    <row r="41" spans="1:59">
      <c r="A41" s="3"/>
      <c r="B41" s="113">
        <v>261</v>
      </c>
      <c r="C41" s="11" t="s">
        <v>724</v>
      </c>
      <c r="D41" s="28">
        <v>26</v>
      </c>
      <c r="E41" s="20"/>
      <c r="F41" s="25">
        <f t="shared" si="0"/>
        <v>36</v>
      </c>
      <c r="G41" s="66">
        <v>91</v>
      </c>
      <c r="H41" s="9" t="s">
        <v>447</v>
      </c>
      <c r="I41" s="30">
        <f>開催波及!Z115</f>
        <v>0</v>
      </c>
      <c r="J41" s="459"/>
      <c r="K41" s="459"/>
      <c r="L41" s="17">
        <f>開催波及!AC115</f>
        <v>0</v>
      </c>
      <c r="M41" s="33">
        <f t="shared" si="10"/>
        <v>9.09E-5</v>
      </c>
      <c r="N41" s="62"/>
      <c r="O41" s="25">
        <v>36</v>
      </c>
      <c r="P41" s="28">
        <f t="shared" si="11"/>
        <v>91</v>
      </c>
      <c r="Q41" s="31" t="str">
        <f t="shared" si="1"/>
        <v>雇用者所得</v>
      </c>
      <c r="R41" s="30">
        <f t="shared" si="12"/>
        <v>0</v>
      </c>
      <c r="S41" s="30">
        <f>VLOOKUP($P41,$G$6:J$41,4)</f>
        <v>0</v>
      </c>
      <c r="T41" s="30">
        <f>VLOOKUP($P41,$G$6:K$41,5)</f>
        <v>0</v>
      </c>
      <c r="U41" s="30">
        <f>VLOOKUP($P41,$G$6:L$41,6)</f>
        <v>0</v>
      </c>
      <c r="W41" s="24">
        <f t="shared" si="21"/>
        <v>36</v>
      </c>
      <c r="X41" s="113">
        <v>261</v>
      </c>
      <c r="Y41" s="11" t="s">
        <v>724</v>
      </c>
      <c r="Z41" s="462">
        <f>消費波及!Z41+開催波及!Z41</f>
        <v>0</v>
      </c>
      <c r="AA41" s="462">
        <f>消費波及!AA41+開催波及!AA41</f>
        <v>0</v>
      </c>
      <c r="AB41" s="462">
        <f>消費波及!AB41+開催波及!AB41</f>
        <v>0</v>
      </c>
      <c r="AC41" s="462">
        <f>消費波及!AC41+開催波及!AC41</f>
        <v>0</v>
      </c>
      <c r="AD41" s="463">
        <f t="shared" si="13"/>
        <v>7.3899999999999994E-5</v>
      </c>
      <c r="AE41" s="3"/>
      <c r="AF41" s="262">
        <v>36</v>
      </c>
      <c r="AG41" s="464">
        <f t="shared" si="22"/>
        <v>261</v>
      </c>
      <c r="AH41" s="480" t="str">
        <f t="shared" si="14"/>
        <v>銑鉄・粗鋼</v>
      </c>
      <c r="AI41" s="466">
        <f t="shared" si="15"/>
        <v>0</v>
      </c>
      <c r="AJ41" s="466">
        <f t="shared" si="16"/>
        <v>0</v>
      </c>
      <c r="AK41" s="466">
        <f t="shared" si="17"/>
        <v>0</v>
      </c>
      <c r="AL41" s="466">
        <f t="shared" si="18"/>
        <v>0</v>
      </c>
      <c r="AW41" s="2"/>
      <c r="AX41" s="2"/>
      <c r="BF41" s="2"/>
      <c r="BG41" s="2"/>
    </row>
    <row r="42" spans="1:59">
      <c r="A42" s="3"/>
      <c r="B42" s="113">
        <v>262</v>
      </c>
      <c r="C42" s="9" t="s">
        <v>725</v>
      </c>
      <c r="D42" s="28">
        <v>26</v>
      </c>
      <c r="E42" s="20"/>
      <c r="F42" s="6"/>
      <c r="G42" s="66">
        <v>68</v>
      </c>
      <c r="H42" s="9" t="s">
        <v>670</v>
      </c>
      <c r="I42" s="30">
        <f>SUMIF($D$6:$D$112,G42,消費波及!$Z$6:$Z$112)+SUMIF($D$6:$D$112,G42,開催波及!$Z$6:$Z$112)</f>
        <v>0</v>
      </c>
      <c r="J42" s="30">
        <f>SUMIF($D$6:$D$112,G42,消費波及!$AA$6:$AA$112)+SUMIF($D$6:$D$112,G42,開催波及!$AA$6:$AA$112)</f>
        <v>0</v>
      </c>
      <c r="K42" s="30">
        <f>SUMIF($D$6:$D$112,G42,消費波及!$AB$6:$AB$112)+SUMIF($D$6:$D$112,G42,開催波及!$AB$6:$AB$112)</f>
        <v>0</v>
      </c>
      <c r="L42" s="17">
        <f t="shared" si="23"/>
        <v>0</v>
      </c>
      <c r="M42" s="33"/>
      <c r="N42" s="4"/>
      <c r="O42" s="64"/>
      <c r="P42" s="66">
        <v>68</v>
      </c>
      <c r="Q42" s="9" t="s">
        <v>968</v>
      </c>
      <c r="R42" s="30">
        <f>I42</f>
        <v>0</v>
      </c>
      <c r="S42" s="30">
        <f t="shared" ref="S42:S45" si="24">J42</f>
        <v>0</v>
      </c>
      <c r="T42" s="30">
        <f t="shared" ref="T42:T45" si="25">K42</f>
        <v>0</v>
      </c>
      <c r="U42" s="30">
        <f t="shared" ref="U42:U45" si="26">L42</f>
        <v>0</v>
      </c>
      <c r="V42" s="4"/>
      <c r="W42" s="24">
        <f t="shared" si="21"/>
        <v>37</v>
      </c>
      <c r="X42" s="113">
        <v>262</v>
      </c>
      <c r="Y42" s="9" t="s">
        <v>725</v>
      </c>
      <c r="Z42" s="462">
        <f>消費波及!Z42+開催波及!Z42</f>
        <v>0</v>
      </c>
      <c r="AA42" s="462">
        <f>消費波及!AA42+開催波及!AA42</f>
        <v>0</v>
      </c>
      <c r="AB42" s="462">
        <f>消費波及!AB42+開催波及!AB42</f>
        <v>0</v>
      </c>
      <c r="AC42" s="462">
        <f>消費波及!AC42+開催波及!AC42</f>
        <v>0</v>
      </c>
      <c r="AD42" s="463">
        <f t="shared" si="13"/>
        <v>7.3799999999999991E-5</v>
      </c>
      <c r="AE42" s="3"/>
      <c r="AF42" s="262">
        <v>37</v>
      </c>
      <c r="AG42" s="464">
        <f t="shared" si="22"/>
        <v>262</v>
      </c>
      <c r="AH42" s="480" t="str">
        <f t="shared" si="14"/>
        <v>鋼材</v>
      </c>
      <c r="AI42" s="466">
        <f t="shared" si="15"/>
        <v>0</v>
      </c>
      <c r="AJ42" s="466">
        <f t="shared" si="16"/>
        <v>0</v>
      </c>
      <c r="AK42" s="466">
        <f t="shared" si="17"/>
        <v>0</v>
      </c>
      <c r="AL42" s="466">
        <f t="shared" si="18"/>
        <v>0</v>
      </c>
      <c r="AW42" s="2"/>
      <c r="AX42" s="2"/>
      <c r="BF42" s="2"/>
      <c r="BG42" s="2"/>
    </row>
    <row r="43" spans="1:59">
      <c r="A43" s="3"/>
      <c r="B43" s="113">
        <v>263</v>
      </c>
      <c r="C43" s="9" t="s">
        <v>726</v>
      </c>
      <c r="D43" s="28">
        <v>26</v>
      </c>
      <c r="E43" s="20"/>
      <c r="G43" s="66">
        <v>69</v>
      </c>
      <c r="H43" s="9" t="s">
        <v>671</v>
      </c>
      <c r="I43" s="30">
        <f>SUMIF($D$6:$D$112,G43,消費波及!$Z$6:$Z$112)+SUMIF($D$6:$D$112,G43,開催波及!$Z$6:$Z$112)</f>
        <v>0</v>
      </c>
      <c r="J43" s="30">
        <f>SUMIF($D$6:$D$112,G43,消費波及!$AA$6:$AA$112)+SUMIF($D$6:$D$112,G43,開催波及!$AA$6:$AA$112)</f>
        <v>0</v>
      </c>
      <c r="K43" s="30">
        <f>SUMIF($D$6:$D$112,G43,消費波及!$AB$6:$AB$112)+SUMIF($D$6:$D$112,G43,開催波及!$AB$6:$AB$112)</f>
        <v>0</v>
      </c>
      <c r="L43" s="17">
        <f t="shared" si="23"/>
        <v>0</v>
      </c>
      <c r="M43" s="33"/>
      <c r="N43" s="4"/>
      <c r="O43" s="20"/>
      <c r="P43" s="153">
        <v>69</v>
      </c>
      <c r="Q43" s="154" t="s">
        <v>969</v>
      </c>
      <c r="R43" s="30">
        <f t="shared" ref="R43:R45" si="27">I43</f>
        <v>0</v>
      </c>
      <c r="S43" s="30">
        <f t="shared" si="24"/>
        <v>0</v>
      </c>
      <c r="T43" s="30">
        <f t="shared" si="25"/>
        <v>0</v>
      </c>
      <c r="U43" s="30">
        <f t="shared" si="26"/>
        <v>0</v>
      </c>
      <c r="W43" s="24">
        <f t="shared" si="21"/>
        <v>38</v>
      </c>
      <c r="X43" s="113">
        <v>263</v>
      </c>
      <c r="Y43" s="9" t="s">
        <v>726</v>
      </c>
      <c r="Z43" s="462">
        <f>消費波及!Z43+開催波及!Z43</f>
        <v>0</v>
      </c>
      <c r="AA43" s="462">
        <f>消費波及!AA43+開催波及!AA43</f>
        <v>0</v>
      </c>
      <c r="AB43" s="462">
        <f>消費波及!AB43+開催波及!AB43</f>
        <v>0</v>
      </c>
      <c r="AC43" s="462">
        <f>消費波及!AC43+開催波及!AC43</f>
        <v>0</v>
      </c>
      <c r="AD43" s="463">
        <f t="shared" si="13"/>
        <v>7.3700000000000002E-5</v>
      </c>
      <c r="AE43" s="3"/>
      <c r="AF43" s="262">
        <v>38</v>
      </c>
      <c r="AG43" s="464">
        <f t="shared" si="22"/>
        <v>263</v>
      </c>
      <c r="AH43" s="480" t="str">
        <f t="shared" si="14"/>
        <v>鋳鍛造品（鉄）</v>
      </c>
      <c r="AI43" s="466">
        <f t="shared" si="15"/>
        <v>0</v>
      </c>
      <c r="AJ43" s="466">
        <f t="shared" si="16"/>
        <v>0</v>
      </c>
      <c r="AK43" s="466">
        <f t="shared" si="17"/>
        <v>0</v>
      </c>
      <c r="AL43" s="466">
        <f t="shared" si="18"/>
        <v>0</v>
      </c>
      <c r="AW43" s="2"/>
      <c r="AX43" s="2"/>
      <c r="BF43" s="2"/>
      <c r="BG43" s="2"/>
    </row>
    <row r="44" spans="1:59">
      <c r="A44" s="3"/>
      <c r="B44" s="113">
        <v>269</v>
      </c>
      <c r="C44" s="9" t="s">
        <v>727</v>
      </c>
      <c r="D44" s="28">
        <v>26</v>
      </c>
      <c r="E44" s="20"/>
      <c r="G44" s="66">
        <v>70</v>
      </c>
      <c r="H44" s="78" t="s">
        <v>762</v>
      </c>
      <c r="I44" s="30">
        <f>SUMIF($D$6:$D$112,G44,消費波及!$Z$6:$Z$112)+SUMIF($D$6:$D$112,G44,開催波及!$Z$6:$Z$112)</f>
        <v>0</v>
      </c>
      <c r="J44" s="30">
        <f>SUMIF($D$6:$D$112,G44,消費波及!$AA$6:$AA$112)+SUMIF($D$6:$D$112,G44,開催波及!$AA$6:$AA$112)</f>
        <v>0</v>
      </c>
      <c r="K44" s="30">
        <f>SUMIF($D$6:$D$112,G44,消費波及!$AB$6:$AB$112)+SUMIF($D$6:$D$112,G44,開催波及!$AB$6:$AB$112)</f>
        <v>0</v>
      </c>
      <c r="L44" s="17">
        <f t="shared" ref="L44:L45" si="28">SUM(I44:K44)</f>
        <v>0</v>
      </c>
      <c r="M44" s="33"/>
      <c r="N44" s="4"/>
      <c r="O44" s="6"/>
      <c r="P44" s="66">
        <v>70</v>
      </c>
      <c r="Q44" s="9" t="s">
        <v>970</v>
      </c>
      <c r="R44" s="30">
        <f t="shared" si="27"/>
        <v>0</v>
      </c>
      <c r="S44" s="30">
        <f t="shared" si="24"/>
        <v>0</v>
      </c>
      <c r="T44" s="30">
        <f t="shared" si="25"/>
        <v>0</v>
      </c>
      <c r="U44" s="30">
        <f t="shared" si="26"/>
        <v>0</v>
      </c>
      <c r="W44" s="24">
        <f t="shared" si="21"/>
        <v>39</v>
      </c>
      <c r="X44" s="113">
        <v>269</v>
      </c>
      <c r="Y44" s="9" t="s">
        <v>727</v>
      </c>
      <c r="Z44" s="462">
        <f>消費波及!Z44+開催波及!Z44</f>
        <v>0</v>
      </c>
      <c r="AA44" s="462">
        <f>消費波及!AA44+開催波及!AA44</f>
        <v>0</v>
      </c>
      <c r="AB44" s="462">
        <f>消費波及!AB44+開催波及!AB44</f>
        <v>0</v>
      </c>
      <c r="AC44" s="462">
        <f>消費波及!AC44+開催波及!AC44</f>
        <v>0</v>
      </c>
      <c r="AD44" s="463">
        <f t="shared" si="13"/>
        <v>7.3100000000000001E-5</v>
      </c>
      <c r="AE44" s="3"/>
      <c r="AF44" s="262">
        <v>39</v>
      </c>
      <c r="AG44" s="464">
        <f t="shared" si="22"/>
        <v>269</v>
      </c>
      <c r="AH44" s="480" t="str">
        <f t="shared" si="14"/>
        <v>その他の鉄鋼製品</v>
      </c>
      <c r="AI44" s="466">
        <f t="shared" si="15"/>
        <v>0</v>
      </c>
      <c r="AJ44" s="466">
        <f t="shared" si="16"/>
        <v>0</v>
      </c>
      <c r="AK44" s="466">
        <f t="shared" si="17"/>
        <v>0</v>
      </c>
      <c r="AL44" s="466">
        <f t="shared" si="18"/>
        <v>0</v>
      </c>
      <c r="AW44" s="2"/>
      <c r="AX44" s="2"/>
      <c r="BF44" s="2"/>
      <c r="BG44" s="2"/>
    </row>
    <row r="45" spans="1:59">
      <c r="A45" s="3"/>
      <c r="B45" s="113">
        <v>271</v>
      </c>
      <c r="C45" s="9" t="s">
        <v>728</v>
      </c>
      <c r="D45" s="28">
        <v>27</v>
      </c>
      <c r="E45" s="20"/>
      <c r="G45" s="263">
        <v>71</v>
      </c>
      <c r="H45" s="81" t="s">
        <v>765</v>
      </c>
      <c r="I45" s="266">
        <f>SUMIF($D$6:$D$112,G45,消費波及!$Z$6:$Z$112)+SUMIF($D$6:$D$112,G45,開催波及!$Z$6:$Z$112)</f>
        <v>0</v>
      </c>
      <c r="J45" s="266">
        <f>SUMIF($D$6:$D$112,G45,消費波及!$AA$6:$AA$112)+SUMIF($D$6:$D$112,G45,開催波及!$AA$6:$AA$112)</f>
        <v>0</v>
      </c>
      <c r="K45" s="266">
        <f>SUMIF($D$6:$D$112,G45,消費波及!$AB$6:$AB$112)+SUMIF($D$6:$D$112,G45,開催波及!$AB$6:$AB$112)</f>
        <v>0</v>
      </c>
      <c r="L45" s="460">
        <f t="shared" si="28"/>
        <v>0</v>
      </c>
      <c r="M45" s="33"/>
      <c r="N45" s="4"/>
      <c r="O45" s="64"/>
      <c r="P45" s="457">
        <v>71</v>
      </c>
      <c r="Q45" s="458" t="s">
        <v>971</v>
      </c>
      <c r="R45" s="159">
        <f t="shared" si="27"/>
        <v>0</v>
      </c>
      <c r="S45" s="159">
        <f t="shared" si="24"/>
        <v>0</v>
      </c>
      <c r="T45" s="159">
        <f t="shared" si="25"/>
        <v>0</v>
      </c>
      <c r="U45" s="159">
        <f t="shared" si="26"/>
        <v>0</v>
      </c>
      <c r="W45" s="24">
        <f t="shared" si="21"/>
        <v>40</v>
      </c>
      <c r="X45" s="113">
        <v>271</v>
      </c>
      <c r="Y45" s="9" t="s">
        <v>728</v>
      </c>
      <c r="Z45" s="462">
        <f>消費波及!Z45+開催波及!Z45</f>
        <v>0</v>
      </c>
      <c r="AA45" s="462">
        <f>消費波及!AA45+開催波及!AA45</f>
        <v>0</v>
      </c>
      <c r="AB45" s="462">
        <f>消費波及!AB45+開催波及!AB45</f>
        <v>0</v>
      </c>
      <c r="AC45" s="462">
        <f>消費波及!AC45+開催波及!AC45</f>
        <v>0</v>
      </c>
      <c r="AD45" s="463">
        <f t="shared" si="13"/>
        <v>7.2899999999999997E-5</v>
      </c>
      <c r="AE45" s="3"/>
      <c r="AF45" s="262">
        <v>40</v>
      </c>
      <c r="AG45" s="464">
        <f t="shared" si="22"/>
        <v>271</v>
      </c>
      <c r="AH45" s="480" t="str">
        <f t="shared" si="14"/>
        <v>非鉄金属製錬・精製</v>
      </c>
      <c r="AI45" s="466">
        <f t="shared" si="15"/>
        <v>0</v>
      </c>
      <c r="AJ45" s="466">
        <f t="shared" si="16"/>
        <v>0</v>
      </c>
      <c r="AK45" s="466">
        <f t="shared" si="17"/>
        <v>0</v>
      </c>
      <c r="AL45" s="466">
        <f t="shared" si="18"/>
        <v>0</v>
      </c>
      <c r="AW45" s="2"/>
      <c r="AX45" s="2"/>
      <c r="BF45" s="2"/>
      <c r="BG45" s="2"/>
    </row>
    <row r="46" spans="1:59">
      <c r="A46" s="3"/>
      <c r="B46" s="113">
        <v>272</v>
      </c>
      <c r="C46" s="9" t="s">
        <v>729</v>
      </c>
      <c r="D46" s="28">
        <v>27</v>
      </c>
      <c r="E46" s="20"/>
      <c r="F46" s="6"/>
      <c r="G46" s="457"/>
      <c r="H46" s="458" t="s">
        <v>967</v>
      </c>
      <c r="I46" s="73">
        <f>SUM(I6:I45)</f>
        <v>0</v>
      </c>
      <c r="J46" s="73">
        <f>SUM(J6:J45)</f>
        <v>0</v>
      </c>
      <c r="K46" s="73">
        <f>SUM(K6:K45)</f>
        <v>0</v>
      </c>
      <c r="L46" s="73">
        <f>SUM(L6:L45)</f>
        <v>0</v>
      </c>
      <c r="M46" s="33"/>
      <c r="N46" s="4"/>
      <c r="O46" s="21"/>
      <c r="P46" s="27"/>
      <c r="Q46" s="13" t="s">
        <v>972</v>
      </c>
      <c r="R46" s="32">
        <f>SUM(R6:R45)</f>
        <v>0</v>
      </c>
      <c r="S46" s="32">
        <f t="shared" ref="S46:U46" si="29">SUM(S6:S45)</f>
        <v>0</v>
      </c>
      <c r="T46" s="32">
        <f t="shared" si="29"/>
        <v>0</v>
      </c>
      <c r="U46" s="32">
        <f t="shared" si="29"/>
        <v>0</v>
      </c>
      <c r="V46" s="4"/>
      <c r="W46" s="24">
        <f t="shared" si="21"/>
        <v>41</v>
      </c>
      <c r="X46" s="113">
        <v>272</v>
      </c>
      <c r="Y46" s="9" t="s">
        <v>729</v>
      </c>
      <c r="Z46" s="462">
        <f>消費波及!Z46+開催波及!Z46</f>
        <v>0</v>
      </c>
      <c r="AA46" s="462">
        <f>消費波及!AA46+開催波及!AA46</f>
        <v>0</v>
      </c>
      <c r="AB46" s="462">
        <f>消費波及!AB46+開催波及!AB46</f>
        <v>0</v>
      </c>
      <c r="AC46" s="462">
        <f>消費波及!AC46+開催波及!AC46</f>
        <v>0</v>
      </c>
      <c r="AD46" s="463">
        <f t="shared" si="13"/>
        <v>7.2799999999999994E-5</v>
      </c>
      <c r="AE46" s="3"/>
      <c r="AF46" s="262">
        <v>41</v>
      </c>
      <c r="AG46" s="464">
        <f t="shared" si="22"/>
        <v>272</v>
      </c>
      <c r="AH46" s="480" t="str">
        <f t="shared" si="14"/>
        <v>非鉄金属加工製品</v>
      </c>
      <c r="AI46" s="466">
        <f t="shared" si="15"/>
        <v>0</v>
      </c>
      <c r="AJ46" s="466">
        <f t="shared" si="16"/>
        <v>0</v>
      </c>
      <c r="AK46" s="466">
        <f t="shared" si="17"/>
        <v>0</v>
      </c>
      <c r="AL46" s="466">
        <f t="shared" si="18"/>
        <v>0</v>
      </c>
      <c r="AW46" s="2"/>
      <c r="AX46" s="2"/>
      <c r="BF46" s="2"/>
      <c r="BG46" s="2"/>
    </row>
    <row r="47" spans="1:59">
      <c r="A47" s="3"/>
      <c r="B47" s="113">
        <v>281</v>
      </c>
      <c r="C47" s="9" t="s">
        <v>730</v>
      </c>
      <c r="D47" s="28">
        <v>28</v>
      </c>
      <c r="E47" s="20"/>
      <c r="F47" s="43"/>
      <c r="N47" s="4"/>
      <c r="O47" s="20"/>
      <c r="P47" s="64"/>
      <c r="Q47" s="6"/>
      <c r="R47" s="6"/>
      <c r="S47" s="6"/>
      <c r="T47" s="6"/>
      <c r="U47" s="6"/>
      <c r="W47" s="24">
        <f t="shared" si="21"/>
        <v>42</v>
      </c>
      <c r="X47" s="113">
        <v>281</v>
      </c>
      <c r="Y47" s="9" t="s">
        <v>730</v>
      </c>
      <c r="Z47" s="462">
        <f>消費波及!Z47+開催波及!Z47</f>
        <v>0</v>
      </c>
      <c r="AA47" s="462">
        <f>消費波及!AA47+開催波及!AA47</f>
        <v>0</v>
      </c>
      <c r="AB47" s="462">
        <f>消費波及!AB47+開催波及!AB47</f>
        <v>0</v>
      </c>
      <c r="AC47" s="462">
        <f>消費波及!AC47+開催波及!AC47</f>
        <v>0</v>
      </c>
      <c r="AD47" s="463">
        <f t="shared" si="13"/>
        <v>7.1899999999999999E-5</v>
      </c>
      <c r="AE47" s="3"/>
      <c r="AF47" s="262">
        <v>42</v>
      </c>
      <c r="AG47" s="464">
        <f t="shared" si="22"/>
        <v>281</v>
      </c>
      <c r="AH47" s="480" t="str">
        <f t="shared" si="14"/>
        <v>建設用・建築用金属製品</v>
      </c>
      <c r="AI47" s="466">
        <f t="shared" si="15"/>
        <v>0</v>
      </c>
      <c r="AJ47" s="466">
        <f t="shared" si="16"/>
        <v>0</v>
      </c>
      <c r="AK47" s="466">
        <f t="shared" si="17"/>
        <v>0</v>
      </c>
      <c r="AL47" s="466">
        <f t="shared" si="18"/>
        <v>0</v>
      </c>
      <c r="AW47" s="2"/>
      <c r="AX47" s="2"/>
      <c r="BF47" s="2"/>
      <c r="BG47" s="2"/>
    </row>
    <row r="48" spans="1:59">
      <c r="A48" s="3"/>
      <c r="B48" s="113">
        <v>289</v>
      </c>
      <c r="C48" s="9" t="s">
        <v>731</v>
      </c>
      <c r="D48" s="28">
        <v>28</v>
      </c>
      <c r="E48" s="20"/>
      <c r="F48" s="43"/>
      <c r="N48" s="4"/>
      <c r="O48" s="20"/>
      <c r="P48" s="44">
        <v>99</v>
      </c>
      <c r="Q48" s="1" t="s">
        <v>62</v>
      </c>
      <c r="R48" s="32">
        <f>SUM(R26:R45)</f>
        <v>0</v>
      </c>
      <c r="S48" s="32">
        <f t="shared" ref="S48:U48" si="30">SUM(S26:S45)</f>
        <v>0</v>
      </c>
      <c r="T48" s="32">
        <f t="shared" si="30"/>
        <v>0</v>
      </c>
      <c r="U48" s="32">
        <f t="shared" si="30"/>
        <v>0</v>
      </c>
      <c r="W48" s="24">
        <f t="shared" si="21"/>
        <v>43</v>
      </c>
      <c r="X48" s="113">
        <v>289</v>
      </c>
      <c r="Y48" s="9" t="s">
        <v>731</v>
      </c>
      <c r="Z48" s="462">
        <f>消費波及!Z48+開催波及!Z48</f>
        <v>0</v>
      </c>
      <c r="AA48" s="462">
        <f>消費波及!AA48+開催波及!AA48</f>
        <v>0</v>
      </c>
      <c r="AB48" s="462">
        <f>消費波及!AB48+開催波及!AB48</f>
        <v>0</v>
      </c>
      <c r="AC48" s="462">
        <f>消費波及!AC48+開催波及!AC48</f>
        <v>0</v>
      </c>
      <c r="AD48" s="463">
        <f t="shared" si="13"/>
        <v>7.1099999999999994E-5</v>
      </c>
      <c r="AE48" s="3"/>
      <c r="AF48" s="262">
        <v>43</v>
      </c>
      <c r="AG48" s="464">
        <f t="shared" si="22"/>
        <v>289</v>
      </c>
      <c r="AH48" s="480" t="str">
        <f t="shared" si="14"/>
        <v>その他の金属製品</v>
      </c>
      <c r="AI48" s="466">
        <f t="shared" si="15"/>
        <v>0</v>
      </c>
      <c r="AJ48" s="466">
        <f t="shared" si="16"/>
        <v>0</v>
      </c>
      <c r="AK48" s="466">
        <f t="shared" si="17"/>
        <v>0</v>
      </c>
      <c r="AL48" s="466">
        <f t="shared" si="18"/>
        <v>0</v>
      </c>
      <c r="AW48" s="2"/>
      <c r="AX48" s="2"/>
      <c r="BF48" s="2"/>
      <c r="BG48" s="2"/>
    </row>
    <row r="49" spans="1:59">
      <c r="A49" s="3"/>
      <c r="B49" s="113">
        <v>291</v>
      </c>
      <c r="C49" s="9" t="s">
        <v>732</v>
      </c>
      <c r="D49" s="28">
        <v>29</v>
      </c>
      <c r="E49" s="20"/>
      <c r="F49" s="43"/>
      <c r="N49" s="4"/>
      <c r="O49" s="20"/>
      <c r="P49" s="20"/>
      <c r="W49" s="24">
        <f t="shared" si="21"/>
        <v>44</v>
      </c>
      <c r="X49" s="113">
        <v>291</v>
      </c>
      <c r="Y49" s="9" t="s">
        <v>732</v>
      </c>
      <c r="Z49" s="462">
        <f>消費波及!Z49+開催波及!Z49</f>
        <v>0</v>
      </c>
      <c r="AA49" s="462">
        <f>消費波及!AA49+開催波及!AA49</f>
        <v>0</v>
      </c>
      <c r="AB49" s="462">
        <f>消費波及!AB49+開催波及!AB49</f>
        <v>0</v>
      </c>
      <c r="AC49" s="462">
        <f>消費波及!AC49+開催波及!AC49</f>
        <v>0</v>
      </c>
      <c r="AD49" s="463">
        <f t="shared" si="13"/>
        <v>7.0900000000000002E-5</v>
      </c>
      <c r="AE49" s="3"/>
      <c r="AF49" s="262">
        <v>44</v>
      </c>
      <c r="AG49" s="464">
        <f t="shared" si="22"/>
        <v>291</v>
      </c>
      <c r="AH49" s="480" t="str">
        <f t="shared" si="14"/>
        <v>はん用機械</v>
      </c>
      <c r="AI49" s="466">
        <f t="shared" si="15"/>
        <v>0</v>
      </c>
      <c r="AJ49" s="466">
        <f t="shared" si="16"/>
        <v>0</v>
      </c>
      <c r="AK49" s="466">
        <f t="shared" si="17"/>
        <v>0</v>
      </c>
      <c r="AL49" s="466">
        <f t="shared" si="18"/>
        <v>0</v>
      </c>
      <c r="AW49" s="2"/>
      <c r="AX49" s="2"/>
      <c r="BF49" s="2"/>
      <c r="BG49" s="2"/>
    </row>
    <row r="50" spans="1:59">
      <c r="A50" s="3"/>
      <c r="B50" s="113">
        <v>301</v>
      </c>
      <c r="C50" s="9" t="s">
        <v>733</v>
      </c>
      <c r="D50" s="28">
        <v>30</v>
      </c>
      <c r="E50" s="20"/>
      <c r="F50" s="43"/>
      <c r="N50" s="4"/>
      <c r="O50" s="20"/>
      <c r="P50" s="20"/>
      <c r="W50" s="24">
        <f t="shared" si="21"/>
        <v>45</v>
      </c>
      <c r="X50" s="113">
        <v>301</v>
      </c>
      <c r="Y50" s="9" t="s">
        <v>733</v>
      </c>
      <c r="Z50" s="462">
        <f>消費波及!Z50+開催波及!Z50</f>
        <v>0</v>
      </c>
      <c r="AA50" s="462">
        <f>消費波及!AA50+開催波及!AA50</f>
        <v>0</v>
      </c>
      <c r="AB50" s="462">
        <f>消費波及!AB50+開催波及!AB50</f>
        <v>0</v>
      </c>
      <c r="AC50" s="462">
        <f>消費波及!AC50+開催波及!AC50</f>
        <v>0</v>
      </c>
      <c r="AD50" s="463">
        <f t="shared" si="13"/>
        <v>6.9899999999999991E-5</v>
      </c>
      <c r="AE50" s="3"/>
      <c r="AF50" s="262">
        <v>45</v>
      </c>
      <c r="AG50" s="464">
        <f t="shared" si="22"/>
        <v>301</v>
      </c>
      <c r="AH50" s="480" t="str">
        <f t="shared" si="14"/>
        <v>生産用機械</v>
      </c>
      <c r="AI50" s="466">
        <f t="shared" si="15"/>
        <v>0</v>
      </c>
      <c r="AJ50" s="466">
        <f t="shared" si="16"/>
        <v>0</v>
      </c>
      <c r="AK50" s="466">
        <f t="shared" si="17"/>
        <v>0</v>
      </c>
      <c r="AL50" s="466">
        <f t="shared" si="18"/>
        <v>0</v>
      </c>
      <c r="AW50" s="2"/>
      <c r="AX50" s="2"/>
      <c r="BF50" s="2"/>
      <c r="BG50" s="2"/>
    </row>
    <row r="51" spans="1:59">
      <c r="A51" s="3"/>
      <c r="B51" s="113">
        <v>311</v>
      </c>
      <c r="C51" s="9" t="s">
        <v>734</v>
      </c>
      <c r="D51" s="28">
        <v>31</v>
      </c>
      <c r="E51" s="20"/>
      <c r="F51" s="43"/>
      <c r="N51" s="4"/>
      <c r="O51" s="20"/>
      <c r="P51" s="20"/>
      <c r="W51" s="24">
        <f t="shared" si="21"/>
        <v>46</v>
      </c>
      <c r="X51" s="113">
        <v>311</v>
      </c>
      <c r="Y51" s="9" t="s">
        <v>734</v>
      </c>
      <c r="Z51" s="462">
        <f>消費波及!Z51+開催波及!Z51</f>
        <v>0</v>
      </c>
      <c r="AA51" s="462">
        <f>消費波及!AA51+開催波及!AA51</f>
        <v>0</v>
      </c>
      <c r="AB51" s="462">
        <f>消費波及!AB51+開催波及!AB51</f>
        <v>0</v>
      </c>
      <c r="AC51" s="462">
        <f>消費波及!AC51+開催波及!AC51</f>
        <v>0</v>
      </c>
      <c r="AD51" s="463">
        <f t="shared" si="13"/>
        <v>6.8899999999999994E-5</v>
      </c>
      <c r="AE51" s="3"/>
      <c r="AF51" s="262">
        <v>46</v>
      </c>
      <c r="AG51" s="464">
        <f t="shared" si="22"/>
        <v>311</v>
      </c>
      <c r="AH51" s="480" t="str">
        <f t="shared" si="14"/>
        <v>業務用機械</v>
      </c>
      <c r="AI51" s="466">
        <f t="shared" si="15"/>
        <v>0</v>
      </c>
      <c r="AJ51" s="466">
        <f t="shared" si="16"/>
        <v>0</v>
      </c>
      <c r="AK51" s="466">
        <f t="shared" si="17"/>
        <v>0</v>
      </c>
      <c r="AL51" s="466">
        <f t="shared" si="18"/>
        <v>0</v>
      </c>
      <c r="AW51" s="2"/>
      <c r="AX51" s="2"/>
      <c r="BF51" s="2"/>
      <c r="BG51" s="2"/>
    </row>
    <row r="52" spans="1:59">
      <c r="A52" s="3"/>
      <c r="B52" s="113">
        <v>321</v>
      </c>
      <c r="C52" s="11" t="s">
        <v>735</v>
      </c>
      <c r="D52" s="28">
        <v>32</v>
      </c>
      <c r="E52" s="20"/>
      <c r="F52" s="43"/>
      <c r="O52" s="20"/>
      <c r="P52" s="20"/>
      <c r="W52" s="24">
        <f t="shared" si="21"/>
        <v>47</v>
      </c>
      <c r="X52" s="113">
        <v>321</v>
      </c>
      <c r="Y52" s="11" t="s">
        <v>735</v>
      </c>
      <c r="Z52" s="462">
        <f>消費波及!Z52+開催波及!Z52</f>
        <v>0</v>
      </c>
      <c r="AA52" s="462">
        <f>消費波及!AA52+開催波及!AA52</f>
        <v>0</v>
      </c>
      <c r="AB52" s="462">
        <f>消費波及!AB52+開催波及!AB52</f>
        <v>0</v>
      </c>
      <c r="AC52" s="462">
        <f>消費波及!AC52+開催波及!AC52</f>
        <v>0</v>
      </c>
      <c r="AD52" s="463">
        <f t="shared" si="13"/>
        <v>6.7899999999999997E-5</v>
      </c>
      <c r="AE52" s="3"/>
      <c r="AF52" s="262">
        <v>47</v>
      </c>
      <c r="AG52" s="464">
        <f t="shared" si="22"/>
        <v>321</v>
      </c>
      <c r="AH52" s="480" t="str">
        <f t="shared" si="14"/>
        <v>電子デバイス</v>
      </c>
      <c r="AI52" s="466">
        <f t="shared" si="15"/>
        <v>0</v>
      </c>
      <c r="AJ52" s="466">
        <f t="shared" si="16"/>
        <v>0</v>
      </c>
      <c r="AK52" s="466">
        <f t="shared" si="17"/>
        <v>0</v>
      </c>
      <c r="AL52" s="466">
        <f t="shared" si="18"/>
        <v>0</v>
      </c>
      <c r="AW52" s="2"/>
      <c r="AX52" s="2"/>
      <c r="BF52" s="2"/>
      <c r="BG52" s="2"/>
    </row>
    <row r="53" spans="1:59">
      <c r="A53" s="3"/>
      <c r="B53" s="113">
        <v>329</v>
      </c>
      <c r="C53" s="9" t="s">
        <v>736</v>
      </c>
      <c r="D53" s="28">
        <v>32</v>
      </c>
      <c r="E53" s="20"/>
      <c r="F53" s="43"/>
      <c r="O53" s="20"/>
      <c r="P53" s="20"/>
      <c r="W53" s="24">
        <f t="shared" si="21"/>
        <v>48</v>
      </c>
      <c r="X53" s="113">
        <v>329</v>
      </c>
      <c r="Y53" s="9" t="s">
        <v>736</v>
      </c>
      <c r="Z53" s="462">
        <f>消費波及!Z53+開催波及!Z53</f>
        <v>0</v>
      </c>
      <c r="AA53" s="462">
        <f>消費波及!AA53+開催波及!AA53</f>
        <v>0</v>
      </c>
      <c r="AB53" s="462">
        <f>消費波及!AB53+開催波及!AB53</f>
        <v>0</v>
      </c>
      <c r="AC53" s="462">
        <f>消費波及!AC53+開催波及!AC53</f>
        <v>0</v>
      </c>
      <c r="AD53" s="463">
        <f t="shared" si="13"/>
        <v>6.7099999999999991E-5</v>
      </c>
      <c r="AE53" s="3"/>
      <c r="AF53" s="262">
        <v>48</v>
      </c>
      <c r="AG53" s="464">
        <f t="shared" si="22"/>
        <v>329</v>
      </c>
      <c r="AH53" s="480" t="str">
        <f t="shared" si="14"/>
        <v>その他の電子部品</v>
      </c>
      <c r="AI53" s="466">
        <f t="shared" si="15"/>
        <v>0</v>
      </c>
      <c r="AJ53" s="466">
        <f t="shared" si="16"/>
        <v>0</v>
      </c>
      <c r="AK53" s="466">
        <f t="shared" si="17"/>
        <v>0</v>
      </c>
      <c r="AL53" s="466">
        <f t="shared" si="18"/>
        <v>0</v>
      </c>
      <c r="AW53" s="2"/>
      <c r="AX53" s="2"/>
      <c r="BF53" s="2"/>
      <c r="BG53" s="2"/>
    </row>
    <row r="54" spans="1:59">
      <c r="A54" s="3"/>
      <c r="B54" s="114">
        <v>331</v>
      </c>
      <c r="C54" s="76" t="s">
        <v>737</v>
      </c>
      <c r="D54" s="28">
        <v>33</v>
      </c>
      <c r="E54" s="20"/>
      <c r="F54" s="43"/>
      <c r="O54" s="20"/>
      <c r="P54" s="20"/>
      <c r="W54" s="24">
        <f t="shared" si="21"/>
        <v>49</v>
      </c>
      <c r="X54" s="467">
        <v>331</v>
      </c>
      <c r="Y54" s="76" t="s">
        <v>737</v>
      </c>
      <c r="Z54" s="462">
        <f>消費波及!Z54+開催波及!Z54</f>
        <v>0</v>
      </c>
      <c r="AA54" s="462">
        <f>消費波及!AA54+開催波及!AA54</f>
        <v>0</v>
      </c>
      <c r="AB54" s="462">
        <f>消費波及!AB54+開催波及!AB54</f>
        <v>0</v>
      </c>
      <c r="AC54" s="462">
        <f>消費波及!AC54+開催波及!AC54</f>
        <v>0</v>
      </c>
      <c r="AD54" s="463">
        <f t="shared" si="13"/>
        <v>6.69E-5</v>
      </c>
      <c r="AE54" s="3"/>
      <c r="AF54" s="262">
        <v>49</v>
      </c>
      <c r="AG54" s="464">
        <f t="shared" si="22"/>
        <v>331</v>
      </c>
      <c r="AH54" s="480" t="str">
        <f t="shared" si="14"/>
        <v>産業用電気機器</v>
      </c>
      <c r="AI54" s="466">
        <f t="shared" si="15"/>
        <v>0</v>
      </c>
      <c r="AJ54" s="466">
        <f t="shared" si="16"/>
        <v>0</v>
      </c>
      <c r="AK54" s="466">
        <f t="shared" si="17"/>
        <v>0</v>
      </c>
      <c r="AL54" s="466">
        <f t="shared" si="18"/>
        <v>0</v>
      </c>
      <c r="AW54" s="2"/>
      <c r="AX54" s="2"/>
      <c r="BF54" s="2"/>
      <c r="BG54" s="2"/>
    </row>
    <row r="55" spans="1:59">
      <c r="A55" s="3"/>
      <c r="B55" s="114">
        <v>332</v>
      </c>
      <c r="C55" s="77" t="s">
        <v>738</v>
      </c>
      <c r="D55" s="28">
        <v>33</v>
      </c>
      <c r="E55" s="20"/>
      <c r="F55" s="43"/>
      <c r="O55" s="20"/>
      <c r="P55" s="20"/>
      <c r="W55" s="24">
        <f t="shared" si="21"/>
        <v>50</v>
      </c>
      <c r="X55" s="467">
        <v>332</v>
      </c>
      <c r="Y55" s="77" t="s">
        <v>738</v>
      </c>
      <c r="Z55" s="462">
        <f>消費波及!Z55+開催波及!Z55</f>
        <v>0</v>
      </c>
      <c r="AA55" s="462">
        <f>消費波及!AA55+開催波及!AA55</f>
        <v>0</v>
      </c>
      <c r="AB55" s="462">
        <f>消費波及!AB55+開催波及!AB55</f>
        <v>0</v>
      </c>
      <c r="AC55" s="462">
        <f>消費波及!AC55+開催波及!AC55</f>
        <v>0</v>
      </c>
      <c r="AD55" s="463">
        <f t="shared" si="13"/>
        <v>6.6799999999999997E-5</v>
      </c>
      <c r="AE55" s="3"/>
      <c r="AF55" s="262">
        <v>50</v>
      </c>
      <c r="AG55" s="464">
        <f t="shared" si="22"/>
        <v>332</v>
      </c>
      <c r="AH55" s="480" t="str">
        <f t="shared" si="14"/>
        <v>民生用電気機器</v>
      </c>
      <c r="AI55" s="466">
        <f t="shared" si="15"/>
        <v>0</v>
      </c>
      <c r="AJ55" s="466">
        <f t="shared" si="16"/>
        <v>0</v>
      </c>
      <c r="AK55" s="466">
        <f t="shared" si="17"/>
        <v>0</v>
      </c>
      <c r="AL55" s="466">
        <f t="shared" si="18"/>
        <v>0</v>
      </c>
      <c r="AW55" s="2"/>
      <c r="AX55" s="2"/>
      <c r="BF55" s="2"/>
      <c r="BG55" s="2"/>
    </row>
    <row r="56" spans="1:59">
      <c r="A56" s="3"/>
      <c r="B56" s="114">
        <v>333</v>
      </c>
      <c r="C56" s="76" t="s">
        <v>739</v>
      </c>
      <c r="D56" s="28">
        <v>33</v>
      </c>
      <c r="E56" s="20"/>
      <c r="F56" s="43"/>
      <c r="O56" s="20"/>
      <c r="P56" s="20"/>
      <c r="W56" s="24">
        <f t="shared" si="21"/>
        <v>51</v>
      </c>
      <c r="X56" s="467">
        <v>333</v>
      </c>
      <c r="Y56" s="76" t="s">
        <v>739</v>
      </c>
      <c r="Z56" s="462">
        <f>消費波及!Z56+開催波及!Z56</f>
        <v>0</v>
      </c>
      <c r="AA56" s="462">
        <f>消費波及!AA56+開催波及!AA56</f>
        <v>0</v>
      </c>
      <c r="AB56" s="462">
        <f>消費波及!AB56+開催波及!AB56</f>
        <v>0</v>
      </c>
      <c r="AC56" s="462">
        <f>消費波及!AC56+開催波及!AC56</f>
        <v>0</v>
      </c>
      <c r="AD56" s="463">
        <f t="shared" si="13"/>
        <v>6.6699999999999995E-5</v>
      </c>
      <c r="AE56" s="3"/>
      <c r="AF56" s="262">
        <v>51</v>
      </c>
      <c r="AG56" s="464">
        <f t="shared" si="22"/>
        <v>333</v>
      </c>
      <c r="AH56" s="480" t="str">
        <f t="shared" si="14"/>
        <v>電子応用装置・電気計測器</v>
      </c>
      <c r="AI56" s="466">
        <f t="shared" si="15"/>
        <v>0</v>
      </c>
      <c r="AJ56" s="466">
        <f t="shared" si="16"/>
        <v>0</v>
      </c>
      <c r="AK56" s="466">
        <f t="shared" si="17"/>
        <v>0</v>
      </c>
      <c r="AL56" s="466">
        <f t="shared" si="18"/>
        <v>0</v>
      </c>
      <c r="AW56" s="2"/>
      <c r="AX56" s="2"/>
      <c r="BF56" s="2"/>
      <c r="BG56" s="2"/>
    </row>
    <row r="57" spans="1:59">
      <c r="A57" s="3"/>
      <c r="B57" s="114">
        <v>339</v>
      </c>
      <c r="C57" s="76" t="s">
        <v>740</v>
      </c>
      <c r="D57" s="28">
        <v>33</v>
      </c>
      <c r="E57" s="20"/>
      <c r="F57" s="43"/>
      <c r="O57" s="20"/>
      <c r="P57" s="20"/>
      <c r="W57" s="24">
        <f t="shared" si="21"/>
        <v>52</v>
      </c>
      <c r="X57" s="467">
        <v>339</v>
      </c>
      <c r="Y57" s="76" t="s">
        <v>740</v>
      </c>
      <c r="Z57" s="462">
        <f>消費波及!Z57+開催波及!Z57</f>
        <v>0</v>
      </c>
      <c r="AA57" s="462">
        <f>消費波及!AA57+開催波及!AA57</f>
        <v>0</v>
      </c>
      <c r="AB57" s="462">
        <f>消費波及!AB57+開催波及!AB57</f>
        <v>0</v>
      </c>
      <c r="AC57" s="462">
        <f>消費波及!AC57+開催波及!AC57</f>
        <v>0</v>
      </c>
      <c r="AD57" s="463">
        <f t="shared" si="13"/>
        <v>6.6099999999999994E-5</v>
      </c>
      <c r="AE57" s="3"/>
      <c r="AF57" s="262">
        <v>52</v>
      </c>
      <c r="AG57" s="464">
        <f t="shared" si="22"/>
        <v>339</v>
      </c>
      <c r="AH57" s="480" t="str">
        <f t="shared" si="14"/>
        <v>その他の電気機械</v>
      </c>
      <c r="AI57" s="466">
        <f t="shared" si="15"/>
        <v>0</v>
      </c>
      <c r="AJ57" s="466">
        <f t="shared" si="16"/>
        <v>0</v>
      </c>
      <c r="AK57" s="466">
        <f t="shared" si="17"/>
        <v>0</v>
      </c>
      <c r="AL57" s="466">
        <f t="shared" si="18"/>
        <v>0</v>
      </c>
      <c r="AW57" s="2"/>
      <c r="AX57" s="2"/>
      <c r="BF57" s="2"/>
      <c r="BG57" s="2"/>
    </row>
    <row r="58" spans="1:59">
      <c r="A58" s="3"/>
      <c r="B58" s="114">
        <v>341</v>
      </c>
      <c r="C58" s="76" t="s">
        <v>741</v>
      </c>
      <c r="D58" s="28">
        <v>34</v>
      </c>
      <c r="E58" s="20"/>
      <c r="F58" s="43"/>
      <c r="O58" s="20"/>
      <c r="P58" s="20"/>
      <c r="W58" s="24">
        <f t="shared" si="21"/>
        <v>53</v>
      </c>
      <c r="X58" s="467">
        <v>341</v>
      </c>
      <c r="Y58" s="76" t="s">
        <v>741</v>
      </c>
      <c r="Z58" s="462">
        <f>消費波及!Z58+開催波及!Z58</f>
        <v>0</v>
      </c>
      <c r="AA58" s="462">
        <f>消費波及!AA58+開催波及!AA58</f>
        <v>0</v>
      </c>
      <c r="AB58" s="462">
        <f>消費波及!AB58+開催波及!AB58</f>
        <v>0</v>
      </c>
      <c r="AC58" s="462">
        <f>消費波及!AC58+開催波及!AC58</f>
        <v>0</v>
      </c>
      <c r="AD58" s="463">
        <f t="shared" si="13"/>
        <v>6.5900000000000003E-5</v>
      </c>
      <c r="AE58" s="3"/>
      <c r="AF58" s="262">
        <v>53</v>
      </c>
      <c r="AG58" s="464">
        <f t="shared" si="22"/>
        <v>341</v>
      </c>
      <c r="AH58" s="480" t="str">
        <f t="shared" si="14"/>
        <v>通信・映像・音響機器</v>
      </c>
      <c r="AI58" s="466">
        <f t="shared" si="15"/>
        <v>0</v>
      </c>
      <c r="AJ58" s="466">
        <f t="shared" si="16"/>
        <v>0</v>
      </c>
      <c r="AK58" s="466">
        <f t="shared" si="17"/>
        <v>0</v>
      </c>
      <c r="AL58" s="466">
        <f t="shared" si="18"/>
        <v>0</v>
      </c>
      <c r="AW58" s="2"/>
      <c r="AX58" s="2"/>
      <c r="BF58" s="2"/>
      <c r="BG58" s="2"/>
    </row>
    <row r="59" spans="1:59">
      <c r="A59" s="3"/>
      <c r="B59" s="114">
        <v>342</v>
      </c>
      <c r="C59" s="76" t="s">
        <v>742</v>
      </c>
      <c r="D59" s="28">
        <v>34</v>
      </c>
      <c r="E59" s="20"/>
      <c r="F59" s="43"/>
      <c r="O59" s="20"/>
      <c r="P59" s="20"/>
      <c r="W59" s="24">
        <f t="shared" si="21"/>
        <v>54</v>
      </c>
      <c r="X59" s="467">
        <v>342</v>
      </c>
      <c r="Y59" s="76" t="s">
        <v>742</v>
      </c>
      <c r="Z59" s="462">
        <f>消費波及!Z59+開催波及!Z59</f>
        <v>0</v>
      </c>
      <c r="AA59" s="462">
        <f>消費波及!AA59+開催波及!AA59</f>
        <v>0</v>
      </c>
      <c r="AB59" s="462">
        <f>消費波及!AB59+開催波及!AB59</f>
        <v>0</v>
      </c>
      <c r="AC59" s="462">
        <f>消費波及!AC59+開催波及!AC59</f>
        <v>0</v>
      </c>
      <c r="AD59" s="463">
        <f t="shared" si="13"/>
        <v>6.58E-5</v>
      </c>
      <c r="AE59" s="3"/>
      <c r="AF59" s="262">
        <v>54</v>
      </c>
      <c r="AG59" s="464">
        <f t="shared" si="22"/>
        <v>342</v>
      </c>
      <c r="AH59" s="480" t="str">
        <f t="shared" si="14"/>
        <v>電子計算機・同附属装置</v>
      </c>
      <c r="AI59" s="466">
        <f t="shared" si="15"/>
        <v>0</v>
      </c>
      <c r="AJ59" s="466">
        <f t="shared" si="16"/>
        <v>0</v>
      </c>
      <c r="AK59" s="466">
        <f t="shared" si="17"/>
        <v>0</v>
      </c>
      <c r="AL59" s="466">
        <f t="shared" si="18"/>
        <v>0</v>
      </c>
      <c r="AW59" s="2"/>
      <c r="AX59" s="2"/>
      <c r="BF59" s="2"/>
      <c r="BG59" s="2"/>
    </row>
    <row r="60" spans="1:59">
      <c r="A60" s="3"/>
      <c r="B60" s="114">
        <v>351</v>
      </c>
      <c r="C60" s="76" t="s">
        <v>743</v>
      </c>
      <c r="D60" s="28">
        <v>35</v>
      </c>
      <c r="E60" s="20"/>
      <c r="F60" s="43"/>
      <c r="O60" s="20"/>
      <c r="P60" s="20"/>
      <c r="W60" s="24">
        <f t="shared" si="21"/>
        <v>55</v>
      </c>
      <c r="X60" s="467">
        <v>351</v>
      </c>
      <c r="Y60" s="76" t="s">
        <v>743</v>
      </c>
      <c r="Z60" s="462">
        <f>消費波及!Z60+開催波及!Z60</f>
        <v>0</v>
      </c>
      <c r="AA60" s="462">
        <f>消費波及!AA60+開催波及!AA60</f>
        <v>0</v>
      </c>
      <c r="AB60" s="462">
        <f>消費波及!AB60+開催波及!AB60</f>
        <v>0</v>
      </c>
      <c r="AC60" s="462">
        <f>消費波及!AC60+開催波及!AC60</f>
        <v>0</v>
      </c>
      <c r="AD60" s="463">
        <f t="shared" si="13"/>
        <v>6.4899999999999992E-5</v>
      </c>
      <c r="AE60" s="3"/>
      <c r="AF60" s="262">
        <v>55</v>
      </c>
      <c r="AG60" s="464">
        <f t="shared" si="22"/>
        <v>351</v>
      </c>
      <c r="AH60" s="480" t="str">
        <f t="shared" si="14"/>
        <v>乗用車</v>
      </c>
      <c r="AI60" s="466">
        <f t="shared" si="15"/>
        <v>0</v>
      </c>
      <c r="AJ60" s="466">
        <f t="shared" si="16"/>
        <v>0</v>
      </c>
      <c r="AK60" s="466">
        <f t="shared" si="17"/>
        <v>0</v>
      </c>
      <c r="AL60" s="466">
        <f t="shared" si="18"/>
        <v>0</v>
      </c>
      <c r="AW60" s="2"/>
      <c r="AX60" s="2"/>
      <c r="BF60" s="2"/>
      <c r="BG60" s="2"/>
    </row>
    <row r="61" spans="1:59">
      <c r="A61" s="3"/>
      <c r="B61" s="114">
        <v>352</v>
      </c>
      <c r="C61" s="76" t="s">
        <v>744</v>
      </c>
      <c r="D61" s="28">
        <v>35</v>
      </c>
      <c r="E61" s="20"/>
      <c r="F61" s="43"/>
      <c r="O61" s="20"/>
      <c r="P61" s="20"/>
      <c r="W61" s="24">
        <f t="shared" si="21"/>
        <v>56</v>
      </c>
      <c r="X61" s="467">
        <v>352</v>
      </c>
      <c r="Y61" s="76" t="s">
        <v>744</v>
      </c>
      <c r="Z61" s="462">
        <f>消費波及!Z61+開催波及!Z61</f>
        <v>0</v>
      </c>
      <c r="AA61" s="462">
        <f>消費波及!AA61+開催波及!AA61</f>
        <v>0</v>
      </c>
      <c r="AB61" s="462">
        <f>消費波及!AB61+開催波及!AB61</f>
        <v>0</v>
      </c>
      <c r="AC61" s="462">
        <f>消費波及!AC61+開催波及!AC61</f>
        <v>0</v>
      </c>
      <c r="AD61" s="463">
        <f t="shared" si="13"/>
        <v>6.4800000000000003E-5</v>
      </c>
      <c r="AE61" s="3"/>
      <c r="AF61" s="262">
        <v>56</v>
      </c>
      <c r="AG61" s="464">
        <f t="shared" si="22"/>
        <v>352</v>
      </c>
      <c r="AH61" s="480" t="str">
        <f t="shared" si="14"/>
        <v>その他の自動車</v>
      </c>
      <c r="AI61" s="466">
        <f t="shared" si="15"/>
        <v>0</v>
      </c>
      <c r="AJ61" s="466">
        <f t="shared" si="16"/>
        <v>0</v>
      </c>
      <c r="AK61" s="466">
        <f t="shared" si="17"/>
        <v>0</v>
      </c>
      <c r="AL61" s="466">
        <f t="shared" si="18"/>
        <v>0</v>
      </c>
      <c r="AW61" s="2"/>
      <c r="AX61" s="2"/>
      <c r="BF61" s="2"/>
      <c r="BG61" s="2"/>
    </row>
    <row r="62" spans="1:59">
      <c r="A62" s="3"/>
      <c r="B62" s="114">
        <v>353</v>
      </c>
      <c r="C62" s="78" t="s">
        <v>745</v>
      </c>
      <c r="D62" s="28">
        <v>35</v>
      </c>
      <c r="E62" s="20"/>
      <c r="F62" s="43"/>
      <c r="O62" s="20"/>
      <c r="P62" s="20"/>
      <c r="W62" s="24">
        <f t="shared" si="21"/>
        <v>57</v>
      </c>
      <c r="X62" s="467">
        <v>353</v>
      </c>
      <c r="Y62" s="78" t="s">
        <v>745</v>
      </c>
      <c r="Z62" s="462">
        <f>消費波及!Z62+開催波及!Z62</f>
        <v>0</v>
      </c>
      <c r="AA62" s="462">
        <f>消費波及!AA62+開催波及!AA62</f>
        <v>0</v>
      </c>
      <c r="AB62" s="462">
        <f>消費波及!AB62+開催波及!AB62</f>
        <v>0</v>
      </c>
      <c r="AC62" s="462">
        <f>消費波及!AC62+開催波及!AC62</f>
        <v>0</v>
      </c>
      <c r="AD62" s="463">
        <f t="shared" si="13"/>
        <v>6.4700000000000001E-5</v>
      </c>
      <c r="AE62" s="3"/>
      <c r="AF62" s="262">
        <v>57</v>
      </c>
      <c r="AG62" s="464">
        <f t="shared" si="22"/>
        <v>353</v>
      </c>
      <c r="AH62" s="480" t="str">
        <f t="shared" si="14"/>
        <v>自動車部品・同附属品</v>
      </c>
      <c r="AI62" s="466">
        <f t="shared" si="15"/>
        <v>0</v>
      </c>
      <c r="AJ62" s="466">
        <f t="shared" si="16"/>
        <v>0</v>
      </c>
      <c r="AK62" s="466">
        <f t="shared" si="17"/>
        <v>0</v>
      </c>
      <c r="AL62" s="466">
        <f t="shared" si="18"/>
        <v>0</v>
      </c>
      <c r="AW62" s="2"/>
      <c r="AX62" s="2"/>
      <c r="BF62" s="2"/>
      <c r="BG62" s="2"/>
    </row>
    <row r="63" spans="1:59">
      <c r="A63" s="3"/>
      <c r="B63" s="114">
        <v>354</v>
      </c>
      <c r="C63" s="78" t="s">
        <v>746</v>
      </c>
      <c r="D63" s="28">
        <v>35</v>
      </c>
      <c r="E63" s="20"/>
      <c r="F63" s="43"/>
      <c r="O63" s="20"/>
      <c r="P63" s="20"/>
      <c r="W63" s="24">
        <f t="shared" si="21"/>
        <v>58</v>
      </c>
      <c r="X63" s="467">
        <v>354</v>
      </c>
      <c r="Y63" s="78" t="s">
        <v>746</v>
      </c>
      <c r="Z63" s="462">
        <f>消費波及!Z63+開催波及!Z63</f>
        <v>0</v>
      </c>
      <c r="AA63" s="462">
        <f>消費波及!AA63+開催波及!AA63</f>
        <v>0</v>
      </c>
      <c r="AB63" s="462">
        <f>消費波及!AB63+開催波及!AB63</f>
        <v>0</v>
      </c>
      <c r="AC63" s="462">
        <f>消費波及!AC63+開催波及!AC63</f>
        <v>0</v>
      </c>
      <c r="AD63" s="463">
        <f t="shared" si="13"/>
        <v>6.4599999999999998E-5</v>
      </c>
      <c r="AE63" s="3"/>
      <c r="AF63" s="262">
        <v>58</v>
      </c>
      <c r="AG63" s="464">
        <f t="shared" si="22"/>
        <v>354</v>
      </c>
      <c r="AH63" s="480" t="str">
        <f t="shared" si="14"/>
        <v>船舶・同修理</v>
      </c>
      <c r="AI63" s="466">
        <f t="shared" si="15"/>
        <v>0</v>
      </c>
      <c r="AJ63" s="466">
        <f t="shared" si="16"/>
        <v>0</v>
      </c>
      <c r="AK63" s="466">
        <f t="shared" si="17"/>
        <v>0</v>
      </c>
      <c r="AL63" s="466">
        <f t="shared" si="18"/>
        <v>0</v>
      </c>
      <c r="AW63" s="2"/>
      <c r="AX63" s="2"/>
      <c r="BF63" s="2"/>
      <c r="BG63" s="2"/>
    </row>
    <row r="64" spans="1:59">
      <c r="A64" s="3"/>
      <c r="B64" s="114">
        <v>359</v>
      </c>
      <c r="C64" s="76" t="s">
        <v>747</v>
      </c>
      <c r="D64" s="28">
        <v>35</v>
      </c>
      <c r="E64" s="20"/>
      <c r="F64" s="43"/>
      <c r="O64" s="20"/>
      <c r="P64" s="20"/>
      <c r="W64" s="24">
        <f t="shared" si="21"/>
        <v>59</v>
      </c>
      <c r="X64" s="467">
        <v>359</v>
      </c>
      <c r="Y64" s="76" t="s">
        <v>747</v>
      </c>
      <c r="Z64" s="462">
        <f>消費波及!Z64+開催波及!Z64</f>
        <v>0</v>
      </c>
      <c r="AA64" s="462">
        <f>消費波及!AA64+開催波及!AA64</f>
        <v>0</v>
      </c>
      <c r="AB64" s="462">
        <f>消費波及!AB64+開催波及!AB64</f>
        <v>0</v>
      </c>
      <c r="AC64" s="462">
        <f>消費波及!AC64+開催波及!AC64</f>
        <v>0</v>
      </c>
      <c r="AD64" s="463">
        <f t="shared" si="13"/>
        <v>6.41E-5</v>
      </c>
      <c r="AE64" s="3"/>
      <c r="AF64" s="262">
        <v>59</v>
      </c>
      <c r="AG64" s="464">
        <f t="shared" si="22"/>
        <v>359</v>
      </c>
      <c r="AH64" s="480" t="str">
        <f t="shared" si="14"/>
        <v>その他の輸送機械・同修理</v>
      </c>
      <c r="AI64" s="466">
        <f t="shared" si="15"/>
        <v>0</v>
      </c>
      <c r="AJ64" s="466">
        <f t="shared" si="16"/>
        <v>0</v>
      </c>
      <c r="AK64" s="466">
        <f t="shared" si="17"/>
        <v>0</v>
      </c>
      <c r="AL64" s="466">
        <f t="shared" si="18"/>
        <v>0</v>
      </c>
      <c r="AW64" s="2"/>
      <c r="AX64" s="2"/>
      <c r="BF64" s="2"/>
      <c r="BG64" s="2"/>
    </row>
    <row r="65" spans="1:59">
      <c r="A65" s="3"/>
      <c r="B65" s="114">
        <v>391</v>
      </c>
      <c r="C65" s="78" t="s">
        <v>748</v>
      </c>
      <c r="D65" s="28">
        <v>39</v>
      </c>
      <c r="E65" s="20"/>
      <c r="F65" s="43"/>
      <c r="O65" s="20"/>
      <c r="P65" s="20"/>
      <c r="W65" s="24">
        <f t="shared" si="21"/>
        <v>60</v>
      </c>
      <c r="X65" s="467">
        <v>391</v>
      </c>
      <c r="Y65" s="78" t="s">
        <v>748</v>
      </c>
      <c r="Z65" s="462">
        <f>消費波及!Z65+開催波及!Z65</f>
        <v>0</v>
      </c>
      <c r="AA65" s="462">
        <f>消費波及!AA65+開催波及!AA65</f>
        <v>0</v>
      </c>
      <c r="AB65" s="462">
        <f>消費波及!AB65+開催波及!AB65</f>
        <v>0</v>
      </c>
      <c r="AC65" s="462">
        <f>消費波及!AC65+開催波及!AC65</f>
        <v>0</v>
      </c>
      <c r="AD65" s="463">
        <f t="shared" si="13"/>
        <v>6.0899999999999996E-5</v>
      </c>
      <c r="AE65" s="3"/>
      <c r="AF65" s="262">
        <v>60</v>
      </c>
      <c r="AG65" s="464">
        <f t="shared" si="22"/>
        <v>391</v>
      </c>
      <c r="AH65" s="480" t="str">
        <f t="shared" si="14"/>
        <v>その他の製造工業製品</v>
      </c>
      <c r="AI65" s="466">
        <f t="shared" si="15"/>
        <v>0</v>
      </c>
      <c r="AJ65" s="466">
        <f t="shared" si="16"/>
        <v>0</v>
      </c>
      <c r="AK65" s="466">
        <f t="shared" si="17"/>
        <v>0</v>
      </c>
      <c r="AL65" s="466">
        <f t="shared" si="18"/>
        <v>0</v>
      </c>
      <c r="AW65" s="2"/>
      <c r="AX65" s="2"/>
      <c r="BF65" s="2"/>
      <c r="BG65" s="2"/>
    </row>
    <row r="66" spans="1:59">
      <c r="A66" s="3"/>
      <c r="B66" s="114">
        <v>392</v>
      </c>
      <c r="C66" s="79" t="s">
        <v>749</v>
      </c>
      <c r="D66" s="28">
        <v>39</v>
      </c>
      <c r="E66" s="20"/>
      <c r="F66" s="43"/>
      <c r="O66" s="20"/>
      <c r="P66" s="20"/>
      <c r="W66" s="24">
        <f t="shared" si="21"/>
        <v>61</v>
      </c>
      <c r="X66" s="467">
        <v>392</v>
      </c>
      <c r="Y66" s="79" t="s">
        <v>749</v>
      </c>
      <c r="Z66" s="462">
        <f>消費波及!Z66+開催波及!Z66</f>
        <v>0</v>
      </c>
      <c r="AA66" s="462">
        <f>消費波及!AA66+開催波及!AA66</f>
        <v>0</v>
      </c>
      <c r="AB66" s="462">
        <f>消費波及!AB66+開催波及!AB66</f>
        <v>0</v>
      </c>
      <c r="AC66" s="462">
        <f>消費波及!AC66+開催波及!AC66</f>
        <v>0</v>
      </c>
      <c r="AD66" s="463">
        <f t="shared" si="13"/>
        <v>6.0800000000000001E-5</v>
      </c>
      <c r="AE66" s="3"/>
      <c r="AF66" s="262">
        <v>61</v>
      </c>
      <c r="AG66" s="464">
        <f t="shared" si="22"/>
        <v>392</v>
      </c>
      <c r="AH66" s="480" t="str">
        <f t="shared" si="14"/>
        <v>再生資源回収・加工処理</v>
      </c>
      <c r="AI66" s="466">
        <f t="shared" si="15"/>
        <v>0</v>
      </c>
      <c r="AJ66" s="466">
        <f t="shared" si="16"/>
        <v>0</v>
      </c>
      <c r="AK66" s="466">
        <f t="shared" si="17"/>
        <v>0</v>
      </c>
      <c r="AL66" s="466">
        <f t="shared" si="18"/>
        <v>0</v>
      </c>
      <c r="AW66" s="2"/>
      <c r="AX66" s="2"/>
      <c r="BF66" s="2"/>
      <c r="BG66" s="2"/>
    </row>
    <row r="67" spans="1:59">
      <c r="A67" s="3"/>
      <c r="B67" s="114">
        <v>411</v>
      </c>
      <c r="C67" s="78" t="s">
        <v>750</v>
      </c>
      <c r="D67" s="28">
        <v>41</v>
      </c>
      <c r="E67" s="20"/>
      <c r="F67" s="43"/>
      <c r="O67" s="20"/>
      <c r="P67" s="20"/>
      <c r="W67" s="24">
        <f t="shared" si="21"/>
        <v>62</v>
      </c>
      <c r="X67" s="467">
        <v>411</v>
      </c>
      <c r="Y67" s="78" t="s">
        <v>750</v>
      </c>
      <c r="Z67" s="462">
        <f>消費波及!Z67+開催波及!Z67</f>
        <v>0</v>
      </c>
      <c r="AA67" s="462">
        <f>消費波及!AA67+開催波及!AA67</f>
        <v>0</v>
      </c>
      <c r="AB67" s="462">
        <f>消費波及!AB67+開催波及!AB67</f>
        <v>0</v>
      </c>
      <c r="AC67" s="462">
        <f>消費波及!AC67+開催波及!AC67</f>
        <v>0</v>
      </c>
      <c r="AD67" s="463">
        <f t="shared" si="13"/>
        <v>5.8899999999999995E-5</v>
      </c>
      <c r="AE67" s="3"/>
      <c r="AF67" s="262">
        <v>62</v>
      </c>
      <c r="AG67" s="464">
        <f t="shared" si="22"/>
        <v>411</v>
      </c>
      <c r="AH67" s="480" t="str">
        <f t="shared" si="14"/>
        <v>建築</v>
      </c>
      <c r="AI67" s="466">
        <f t="shared" si="15"/>
        <v>0</v>
      </c>
      <c r="AJ67" s="466">
        <f t="shared" si="16"/>
        <v>0</v>
      </c>
      <c r="AK67" s="466">
        <f t="shared" si="17"/>
        <v>0</v>
      </c>
      <c r="AL67" s="466">
        <f t="shared" si="18"/>
        <v>0</v>
      </c>
      <c r="AW67" s="2"/>
      <c r="AX67" s="2"/>
      <c r="BF67" s="2"/>
      <c r="BG67" s="2"/>
    </row>
    <row r="68" spans="1:59">
      <c r="A68" s="3"/>
      <c r="B68" s="115">
        <v>412</v>
      </c>
      <c r="C68" s="80" t="s">
        <v>751</v>
      </c>
      <c r="D68" s="28">
        <v>41</v>
      </c>
      <c r="E68" s="20"/>
      <c r="F68" s="43"/>
      <c r="O68" s="20"/>
      <c r="P68" s="20"/>
      <c r="W68" s="24">
        <f t="shared" si="21"/>
        <v>63</v>
      </c>
      <c r="X68" s="468">
        <v>412</v>
      </c>
      <c r="Y68" s="80" t="s">
        <v>751</v>
      </c>
      <c r="Z68" s="462">
        <f>消費波及!Z68+開催波及!Z68</f>
        <v>0</v>
      </c>
      <c r="AA68" s="462">
        <f>消費波及!AA68+開催波及!AA68</f>
        <v>0</v>
      </c>
      <c r="AB68" s="462">
        <f>消費波及!AB68+開催波及!AB68</f>
        <v>0</v>
      </c>
      <c r="AC68" s="462">
        <f>消費波及!AC68+開催波及!AC68</f>
        <v>0</v>
      </c>
      <c r="AD68" s="463">
        <f t="shared" si="13"/>
        <v>5.8799999999999999E-5</v>
      </c>
      <c r="AE68" s="3"/>
      <c r="AF68" s="262">
        <v>63</v>
      </c>
      <c r="AG68" s="464">
        <f t="shared" si="22"/>
        <v>412</v>
      </c>
      <c r="AH68" s="480" t="str">
        <f t="shared" si="14"/>
        <v>建設補修</v>
      </c>
      <c r="AI68" s="466">
        <f t="shared" si="15"/>
        <v>0</v>
      </c>
      <c r="AJ68" s="466">
        <f t="shared" si="16"/>
        <v>0</v>
      </c>
      <c r="AK68" s="466">
        <f t="shared" si="17"/>
        <v>0</v>
      </c>
      <c r="AL68" s="466">
        <f t="shared" si="18"/>
        <v>0</v>
      </c>
      <c r="AW68" s="2"/>
      <c r="AX68" s="2"/>
      <c r="BF68" s="2"/>
      <c r="BG68" s="2"/>
    </row>
    <row r="69" spans="1:59">
      <c r="A69" s="3"/>
      <c r="B69" s="114">
        <v>413</v>
      </c>
      <c r="C69" s="79" t="s">
        <v>752</v>
      </c>
      <c r="D69" s="28">
        <v>41</v>
      </c>
      <c r="E69" s="20"/>
      <c r="F69" s="43"/>
      <c r="O69" s="20"/>
      <c r="P69" s="20"/>
      <c r="W69" s="24">
        <f t="shared" si="21"/>
        <v>64</v>
      </c>
      <c r="X69" s="467">
        <v>413</v>
      </c>
      <c r="Y69" s="79" t="s">
        <v>752</v>
      </c>
      <c r="Z69" s="462">
        <f>消費波及!Z69+開催波及!Z69</f>
        <v>0</v>
      </c>
      <c r="AA69" s="462">
        <f>消費波及!AA69+開催波及!AA69</f>
        <v>0</v>
      </c>
      <c r="AB69" s="462">
        <f>消費波及!AB69+開催波及!AB69</f>
        <v>0</v>
      </c>
      <c r="AC69" s="462">
        <f>消費波及!AC69+開催波及!AC69</f>
        <v>0</v>
      </c>
      <c r="AD69" s="463">
        <f t="shared" si="13"/>
        <v>5.8699999999999997E-5</v>
      </c>
      <c r="AE69" s="3"/>
      <c r="AF69" s="262">
        <v>64</v>
      </c>
      <c r="AG69" s="464">
        <f t="shared" si="22"/>
        <v>413</v>
      </c>
      <c r="AH69" s="480" t="str">
        <f t="shared" si="14"/>
        <v>公共事業</v>
      </c>
      <c r="AI69" s="466">
        <f t="shared" si="15"/>
        <v>0</v>
      </c>
      <c r="AJ69" s="466">
        <f t="shared" si="16"/>
        <v>0</v>
      </c>
      <c r="AK69" s="466">
        <f t="shared" si="17"/>
        <v>0</v>
      </c>
      <c r="AL69" s="466">
        <f t="shared" si="18"/>
        <v>0</v>
      </c>
      <c r="AW69" s="2"/>
      <c r="AX69" s="2"/>
      <c r="BF69" s="2"/>
      <c r="BG69" s="2"/>
    </row>
    <row r="70" spans="1:59">
      <c r="A70" s="3"/>
      <c r="B70" s="114">
        <v>419</v>
      </c>
      <c r="C70" s="78" t="s">
        <v>753</v>
      </c>
      <c r="D70" s="28">
        <v>41</v>
      </c>
      <c r="E70" s="20"/>
      <c r="F70" s="43"/>
      <c r="O70" s="20"/>
      <c r="P70" s="20"/>
      <c r="W70" s="24">
        <f t="shared" ref="W70:W101" si="31">RANK(AD70,$AD$6:$AD$109,0)</f>
        <v>65</v>
      </c>
      <c r="X70" s="467">
        <v>419</v>
      </c>
      <c r="Y70" s="78" t="s">
        <v>753</v>
      </c>
      <c r="Z70" s="462">
        <f>消費波及!Z70+開催波及!Z70</f>
        <v>0</v>
      </c>
      <c r="AA70" s="462">
        <f>消費波及!AA70+開催波及!AA70</f>
        <v>0</v>
      </c>
      <c r="AB70" s="462">
        <f>消費波及!AB70+開催波及!AB70</f>
        <v>0</v>
      </c>
      <c r="AC70" s="462">
        <f>消費波及!AC70+開催波及!AC70</f>
        <v>0</v>
      </c>
      <c r="AD70" s="463">
        <f t="shared" si="13"/>
        <v>5.8099999999999996E-5</v>
      </c>
      <c r="AE70" s="3"/>
      <c r="AF70" s="262">
        <v>65</v>
      </c>
      <c r="AG70" s="464">
        <f t="shared" ref="AG70:AG101" si="32">VLOOKUP($AF70,$W$6:$AC$109,2,0)</f>
        <v>419</v>
      </c>
      <c r="AH70" s="480" t="str">
        <f t="shared" si="14"/>
        <v>その他の土木建設</v>
      </c>
      <c r="AI70" s="466">
        <f t="shared" si="15"/>
        <v>0</v>
      </c>
      <c r="AJ70" s="466">
        <f t="shared" si="16"/>
        <v>0</v>
      </c>
      <c r="AK70" s="466">
        <f t="shared" si="17"/>
        <v>0</v>
      </c>
      <c r="AL70" s="466">
        <f t="shared" si="18"/>
        <v>0</v>
      </c>
      <c r="AW70" s="2"/>
      <c r="AX70" s="2"/>
      <c r="BF70" s="2"/>
      <c r="BG70" s="2"/>
    </row>
    <row r="71" spans="1:59">
      <c r="A71" s="3"/>
      <c r="B71" s="114">
        <v>461</v>
      </c>
      <c r="C71" s="78" t="s">
        <v>754</v>
      </c>
      <c r="D71" s="28">
        <v>46</v>
      </c>
      <c r="E71" s="20"/>
      <c r="F71" s="43"/>
      <c r="O71" s="20"/>
      <c r="P71" s="20"/>
      <c r="W71" s="24">
        <f t="shared" si="31"/>
        <v>66</v>
      </c>
      <c r="X71" s="467">
        <v>461</v>
      </c>
      <c r="Y71" s="78" t="s">
        <v>754</v>
      </c>
      <c r="Z71" s="462">
        <f>消費波及!Z71+開催波及!Z71</f>
        <v>0</v>
      </c>
      <c r="AA71" s="462">
        <f>消費波及!AA71+開催波及!AA71</f>
        <v>0</v>
      </c>
      <c r="AB71" s="462">
        <f>消費波及!AB71+開催波及!AB71</f>
        <v>0</v>
      </c>
      <c r="AC71" s="462">
        <f>消費波及!AC71+開催波及!AC71</f>
        <v>0</v>
      </c>
      <c r="AD71" s="463">
        <f t="shared" ref="AD71:AD109" si="33">AC71+(1000-X71)*0.0000001</f>
        <v>5.3899999999999996E-5</v>
      </c>
      <c r="AE71" s="3"/>
      <c r="AF71" s="262">
        <v>66</v>
      </c>
      <c r="AG71" s="464">
        <f t="shared" si="32"/>
        <v>461</v>
      </c>
      <c r="AH71" s="480" t="str">
        <f t="shared" ref="AH71:AH109" si="34">VLOOKUP($AF71,$W$6:$AC$109,3,0)</f>
        <v>電力</v>
      </c>
      <c r="AI71" s="466">
        <f t="shared" ref="AI71:AI109" si="35">VLOOKUP($AF71,$W$6:$AC$109,4,0)</f>
        <v>0</v>
      </c>
      <c r="AJ71" s="466">
        <f t="shared" ref="AJ71:AJ109" si="36">VLOOKUP($AF71,$W$6:$AC$109,5,0)</f>
        <v>0</v>
      </c>
      <c r="AK71" s="466">
        <f t="shared" ref="AK71:AK109" si="37">VLOOKUP($AF71,$W$6:$AC$109,6,0)</f>
        <v>0</v>
      </c>
      <c r="AL71" s="466">
        <f t="shared" ref="AL71:AL109" si="38">VLOOKUP($AF71,$W$6:$AC$109,7,0)</f>
        <v>0</v>
      </c>
      <c r="AW71" s="2"/>
      <c r="AX71" s="2"/>
      <c r="BF71" s="2"/>
      <c r="BG71" s="2"/>
    </row>
    <row r="72" spans="1:59">
      <c r="A72" s="3"/>
      <c r="B72" s="114">
        <v>462</v>
      </c>
      <c r="C72" s="78" t="s">
        <v>755</v>
      </c>
      <c r="D72" s="28">
        <v>46</v>
      </c>
      <c r="E72" s="20"/>
      <c r="F72" s="43"/>
      <c r="O72" s="20"/>
      <c r="P72" s="20"/>
      <c r="W72" s="24">
        <f t="shared" si="31"/>
        <v>67</v>
      </c>
      <c r="X72" s="467">
        <v>462</v>
      </c>
      <c r="Y72" s="78" t="s">
        <v>755</v>
      </c>
      <c r="Z72" s="462">
        <f>消費波及!Z72+開催波及!Z72</f>
        <v>0</v>
      </c>
      <c r="AA72" s="462">
        <f>消費波及!AA72+開催波及!AA72</f>
        <v>0</v>
      </c>
      <c r="AB72" s="462">
        <f>消費波及!AB72+開催波及!AB72</f>
        <v>0</v>
      </c>
      <c r="AC72" s="462">
        <f>消費波及!AC72+開催波及!AC72</f>
        <v>0</v>
      </c>
      <c r="AD72" s="463">
        <f t="shared" si="33"/>
        <v>5.38E-5</v>
      </c>
      <c r="AE72" s="3"/>
      <c r="AF72" s="262">
        <v>67</v>
      </c>
      <c r="AG72" s="464">
        <f t="shared" si="32"/>
        <v>462</v>
      </c>
      <c r="AH72" s="480" t="str">
        <f t="shared" si="34"/>
        <v>ガス・熱供給</v>
      </c>
      <c r="AI72" s="466">
        <f t="shared" si="35"/>
        <v>0</v>
      </c>
      <c r="AJ72" s="466">
        <f t="shared" si="36"/>
        <v>0</v>
      </c>
      <c r="AK72" s="466">
        <f t="shared" si="37"/>
        <v>0</v>
      </c>
      <c r="AL72" s="466">
        <f t="shared" si="38"/>
        <v>0</v>
      </c>
      <c r="AW72" s="2"/>
      <c r="AX72" s="2"/>
      <c r="BF72" s="2"/>
      <c r="BG72" s="2"/>
    </row>
    <row r="73" spans="1:59">
      <c r="A73" s="3"/>
      <c r="B73" s="114">
        <v>471</v>
      </c>
      <c r="C73" s="78" t="s">
        <v>756</v>
      </c>
      <c r="D73" s="28">
        <v>47</v>
      </c>
      <c r="E73" s="20"/>
      <c r="F73" s="43"/>
      <c r="O73" s="20"/>
      <c r="P73" s="20"/>
      <c r="W73" s="24">
        <f t="shared" si="31"/>
        <v>68</v>
      </c>
      <c r="X73" s="467">
        <v>471</v>
      </c>
      <c r="Y73" s="78" t="s">
        <v>756</v>
      </c>
      <c r="Z73" s="462">
        <f>消費波及!Z73+開催波及!Z73</f>
        <v>0</v>
      </c>
      <c r="AA73" s="462">
        <f>消費波及!AA73+開催波及!AA73</f>
        <v>0</v>
      </c>
      <c r="AB73" s="462">
        <f>消費波及!AB73+開催波及!AB73</f>
        <v>0</v>
      </c>
      <c r="AC73" s="462">
        <f>消費波及!AC73+開催波及!AC73</f>
        <v>0</v>
      </c>
      <c r="AD73" s="463">
        <f t="shared" si="33"/>
        <v>5.2899999999999998E-5</v>
      </c>
      <c r="AE73" s="3"/>
      <c r="AF73" s="262">
        <v>68</v>
      </c>
      <c r="AG73" s="464">
        <f t="shared" si="32"/>
        <v>471</v>
      </c>
      <c r="AH73" s="480" t="str">
        <f t="shared" si="34"/>
        <v>水道</v>
      </c>
      <c r="AI73" s="466">
        <f t="shared" si="35"/>
        <v>0</v>
      </c>
      <c r="AJ73" s="466">
        <f t="shared" si="36"/>
        <v>0</v>
      </c>
      <c r="AK73" s="466">
        <f t="shared" si="37"/>
        <v>0</v>
      </c>
      <c r="AL73" s="466">
        <f t="shared" si="38"/>
        <v>0</v>
      </c>
      <c r="AW73" s="2"/>
      <c r="AX73" s="2"/>
      <c r="BF73" s="2"/>
      <c r="BG73" s="2"/>
    </row>
    <row r="74" spans="1:59">
      <c r="A74" s="3"/>
      <c r="B74" s="114">
        <v>481</v>
      </c>
      <c r="C74" s="78" t="s">
        <v>757</v>
      </c>
      <c r="D74" s="28">
        <v>48</v>
      </c>
      <c r="E74" s="20"/>
      <c r="F74" s="43"/>
      <c r="O74" s="20"/>
      <c r="P74" s="20"/>
      <c r="W74" s="24">
        <f t="shared" si="31"/>
        <v>69</v>
      </c>
      <c r="X74" s="467">
        <v>481</v>
      </c>
      <c r="Y74" s="78" t="s">
        <v>757</v>
      </c>
      <c r="Z74" s="462">
        <f>消費波及!Z74+開催波及!Z74</f>
        <v>0</v>
      </c>
      <c r="AA74" s="462">
        <f>消費波及!AA74+開催波及!AA74</f>
        <v>0</v>
      </c>
      <c r="AB74" s="462">
        <f>消費波及!AB74+開催波及!AB74</f>
        <v>0</v>
      </c>
      <c r="AC74" s="462">
        <f>消費波及!AC74+開催波及!AC74</f>
        <v>0</v>
      </c>
      <c r="AD74" s="463">
        <f t="shared" si="33"/>
        <v>5.1899999999999994E-5</v>
      </c>
      <c r="AE74" s="3"/>
      <c r="AF74" s="262">
        <v>69</v>
      </c>
      <c r="AG74" s="464">
        <f t="shared" si="32"/>
        <v>481</v>
      </c>
      <c r="AH74" s="480" t="str">
        <f t="shared" si="34"/>
        <v>廃棄物処理</v>
      </c>
      <c r="AI74" s="466">
        <f t="shared" si="35"/>
        <v>0</v>
      </c>
      <c r="AJ74" s="466">
        <f t="shared" si="36"/>
        <v>0</v>
      </c>
      <c r="AK74" s="466">
        <f t="shared" si="37"/>
        <v>0</v>
      </c>
      <c r="AL74" s="466">
        <f t="shared" si="38"/>
        <v>0</v>
      </c>
      <c r="AW74" s="2"/>
      <c r="AX74" s="2"/>
      <c r="BF74" s="2"/>
      <c r="BG74" s="2"/>
    </row>
    <row r="75" spans="1:59">
      <c r="A75" s="3"/>
      <c r="B75" s="114">
        <v>511</v>
      </c>
      <c r="C75" s="78" t="s">
        <v>758</v>
      </c>
      <c r="D75" s="28">
        <v>51</v>
      </c>
      <c r="E75" s="20"/>
      <c r="F75" s="43"/>
      <c r="O75" s="20"/>
      <c r="P75" s="20"/>
      <c r="W75" s="24">
        <f t="shared" si="31"/>
        <v>70</v>
      </c>
      <c r="X75" s="467">
        <v>511</v>
      </c>
      <c r="Y75" s="78" t="s">
        <v>758</v>
      </c>
      <c r="Z75" s="462">
        <f>消費波及!Z75+開催波及!Z75</f>
        <v>0</v>
      </c>
      <c r="AA75" s="462">
        <f>消費波及!AA75+開催波及!AA75</f>
        <v>0</v>
      </c>
      <c r="AB75" s="462">
        <f>消費波及!AB75+開催波及!AB75</f>
        <v>0</v>
      </c>
      <c r="AC75" s="462">
        <f>消費波及!AC75+開催波及!AC75</f>
        <v>0</v>
      </c>
      <c r="AD75" s="463">
        <f t="shared" si="33"/>
        <v>4.8899999999999996E-5</v>
      </c>
      <c r="AE75" s="3"/>
      <c r="AF75" s="262">
        <v>70</v>
      </c>
      <c r="AG75" s="464">
        <f t="shared" si="32"/>
        <v>511</v>
      </c>
      <c r="AH75" s="480" t="str">
        <f t="shared" si="34"/>
        <v>商業</v>
      </c>
      <c r="AI75" s="466">
        <f t="shared" si="35"/>
        <v>0</v>
      </c>
      <c r="AJ75" s="466">
        <f t="shared" si="36"/>
        <v>0</v>
      </c>
      <c r="AK75" s="466">
        <f t="shared" si="37"/>
        <v>0</v>
      </c>
      <c r="AL75" s="466">
        <f t="shared" si="38"/>
        <v>0</v>
      </c>
      <c r="AW75" s="2"/>
      <c r="AX75" s="2"/>
      <c r="BF75" s="2"/>
      <c r="BG75" s="2"/>
    </row>
    <row r="76" spans="1:59">
      <c r="A76" s="3"/>
      <c r="B76" s="114">
        <v>531</v>
      </c>
      <c r="C76" s="78" t="s">
        <v>759</v>
      </c>
      <c r="D76" s="28">
        <v>53</v>
      </c>
      <c r="E76" s="20"/>
      <c r="F76" s="43"/>
      <c r="O76" s="20"/>
      <c r="P76" s="20"/>
      <c r="W76" s="24">
        <f t="shared" si="31"/>
        <v>71</v>
      </c>
      <c r="X76" s="467">
        <v>531</v>
      </c>
      <c r="Y76" s="78" t="s">
        <v>759</v>
      </c>
      <c r="Z76" s="462">
        <f>消費波及!Z76+開催波及!Z76</f>
        <v>0</v>
      </c>
      <c r="AA76" s="462">
        <f>消費波及!AA76+開催波及!AA76</f>
        <v>0</v>
      </c>
      <c r="AB76" s="462">
        <f>消費波及!AB76+開催波及!AB76</f>
        <v>0</v>
      </c>
      <c r="AC76" s="462">
        <f>消費波及!AC76+開催波及!AC76</f>
        <v>0</v>
      </c>
      <c r="AD76" s="463">
        <f t="shared" si="33"/>
        <v>4.6899999999999995E-5</v>
      </c>
      <c r="AE76" s="3"/>
      <c r="AF76" s="262">
        <v>71</v>
      </c>
      <c r="AG76" s="464">
        <f t="shared" si="32"/>
        <v>531</v>
      </c>
      <c r="AH76" s="480" t="str">
        <f t="shared" si="34"/>
        <v>金融・保険</v>
      </c>
      <c r="AI76" s="466">
        <f t="shared" si="35"/>
        <v>0</v>
      </c>
      <c r="AJ76" s="466">
        <f t="shared" si="36"/>
        <v>0</v>
      </c>
      <c r="AK76" s="466">
        <f t="shared" si="37"/>
        <v>0</v>
      </c>
      <c r="AL76" s="466">
        <f t="shared" si="38"/>
        <v>0</v>
      </c>
      <c r="AW76" s="2"/>
      <c r="AX76" s="2"/>
      <c r="BF76" s="2"/>
      <c r="BG76" s="2"/>
    </row>
    <row r="77" spans="1:59">
      <c r="A77" s="3"/>
      <c r="B77" s="114">
        <v>551</v>
      </c>
      <c r="C77" s="78" t="s">
        <v>760</v>
      </c>
      <c r="D77" s="28">
        <v>55</v>
      </c>
      <c r="E77" s="20"/>
      <c r="F77" s="43"/>
      <c r="O77" s="20"/>
      <c r="P77" s="20"/>
      <c r="W77" s="24">
        <f t="shared" si="31"/>
        <v>72</v>
      </c>
      <c r="X77" s="467">
        <v>551</v>
      </c>
      <c r="Y77" s="78" t="s">
        <v>760</v>
      </c>
      <c r="Z77" s="462">
        <f>消費波及!Z77+開催波及!Z77</f>
        <v>0</v>
      </c>
      <c r="AA77" s="462">
        <f>消費波及!AA77+開催波及!AA77</f>
        <v>0</v>
      </c>
      <c r="AB77" s="462">
        <f>消費波及!AB77+開催波及!AB77</f>
        <v>0</v>
      </c>
      <c r="AC77" s="462">
        <f>消費波及!AC77+開催波及!AC77</f>
        <v>0</v>
      </c>
      <c r="AD77" s="463">
        <f t="shared" si="33"/>
        <v>4.49E-5</v>
      </c>
      <c r="AE77" s="3"/>
      <c r="AF77" s="262">
        <v>72</v>
      </c>
      <c r="AG77" s="464">
        <f t="shared" si="32"/>
        <v>551</v>
      </c>
      <c r="AH77" s="480" t="str">
        <f t="shared" si="34"/>
        <v>不動産仲介及び賃貸</v>
      </c>
      <c r="AI77" s="466">
        <f t="shared" si="35"/>
        <v>0</v>
      </c>
      <c r="AJ77" s="466">
        <f t="shared" si="36"/>
        <v>0</v>
      </c>
      <c r="AK77" s="466">
        <f t="shared" si="37"/>
        <v>0</v>
      </c>
      <c r="AL77" s="466">
        <f t="shared" si="38"/>
        <v>0</v>
      </c>
      <c r="AW77" s="2"/>
      <c r="AX77" s="2"/>
      <c r="BF77" s="2"/>
      <c r="BG77" s="2"/>
    </row>
    <row r="78" spans="1:59">
      <c r="A78" s="3"/>
      <c r="B78" s="114">
        <v>552</v>
      </c>
      <c r="C78" s="78" t="s">
        <v>761</v>
      </c>
      <c r="D78" s="28">
        <v>55</v>
      </c>
      <c r="E78" s="20"/>
      <c r="F78" s="43"/>
      <c r="O78" s="20"/>
      <c r="P78" s="20"/>
      <c r="W78" s="24">
        <f t="shared" si="31"/>
        <v>73</v>
      </c>
      <c r="X78" s="467">
        <v>552</v>
      </c>
      <c r="Y78" s="78" t="s">
        <v>761</v>
      </c>
      <c r="Z78" s="462">
        <f>消費波及!Z78+開催波及!Z78</f>
        <v>0</v>
      </c>
      <c r="AA78" s="462">
        <f>消費波及!AA78+開催波及!AA78</f>
        <v>0</v>
      </c>
      <c r="AB78" s="462">
        <f>消費波及!AB78+開催波及!AB78</f>
        <v>0</v>
      </c>
      <c r="AC78" s="462">
        <f>消費波及!AC78+開催波及!AC78</f>
        <v>0</v>
      </c>
      <c r="AD78" s="463">
        <f t="shared" si="33"/>
        <v>4.4799999999999998E-5</v>
      </c>
      <c r="AE78" s="3"/>
      <c r="AF78" s="262">
        <v>73</v>
      </c>
      <c r="AG78" s="464">
        <f t="shared" si="32"/>
        <v>552</v>
      </c>
      <c r="AH78" s="480" t="str">
        <f t="shared" si="34"/>
        <v>住宅賃貸料</v>
      </c>
      <c r="AI78" s="466">
        <f t="shared" si="35"/>
        <v>0</v>
      </c>
      <c r="AJ78" s="466">
        <f t="shared" si="36"/>
        <v>0</v>
      </c>
      <c r="AK78" s="466">
        <f t="shared" si="37"/>
        <v>0</v>
      </c>
      <c r="AL78" s="466">
        <f t="shared" si="38"/>
        <v>0</v>
      </c>
      <c r="AW78" s="2"/>
      <c r="AX78" s="2"/>
      <c r="BF78" s="2"/>
      <c r="BG78" s="2"/>
    </row>
    <row r="79" spans="1:59">
      <c r="A79" s="3"/>
      <c r="B79" s="114">
        <v>553</v>
      </c>
      <c r="C79" s="78" t="s">
        <v>762</v>
      </c>
      <c r="D79" s="28">
        <v>70</v>
      </c>
      <c r="E79" s="20"/>
      <c r="F79" s="43"/>
      <c r="O79" s="20"/>
      <c r="P79" s="20"/>
      <c r="W79" s="24">
        <f t="shared" si="31"/>
        <v>74</v>
      </c>
      <c r="X79" s="467">
        <v>571</v>
      </c>
      <c r="Y79" s="78" t="s">
        <v>763</v>
      </c>
      <c r="Z79" s="462">
        <f>消費波及!Z80+開催波及!Z80</f>
        <v>0</v>
      </c>
      <c r="AA79" s="462">
        <f>消費波及!AA80+開催波及!AA80</f>
        <v>0</v>
      </c>
      <c r="AB79" s="462">
        <f>消費波及!AB80+開催波及!AB80</f>
        <v>0</v>
      </c>
      <c r="AC79" s="462">
        <f>消費波及!AC80+開催波及!AC80</f>
        <v>0</v>
      </c>
      <c r="AD79" s="463">
        <f t="shared" si="33"/>
        <v>4.2899999999999999E-5</v>
      </c>
      <c r="AE79" s="3"/>
      <c r="AF79" s="262">
        <v>74</v>
      </c>
      <c r="AG79" s="464">
        <f t="shared" si="32"/>
        <v>571</v>
      </c>
      <c r="AH79" s="480" t="str">
        <f t="shared" si="34"/>
        <v>鉄道輸送</v>
      </c>
      <c r="AI79" s="466">
        <f t="shared" si="35"/>
        <v>0</v>
      </c>
      <c r="AJ79" s="466">
        <f t="shared" si="36"/>
        <v>0</v>
      </c>
      <c r="AK79" s="466">
        <f t="shared" si="37"/>
        <v>0</v>
      </c>
      <c r="AL79" s="466">
        <f t="shared" si="38"/>
        <v>0</v>
      </c>
      <c r="AW79" s="2"/>
      <c r="AX79" s="2"/>
      <c r="BF79" s="2"/>
      <c r="BG79" s="2"/>
    </row>
    <row r="80" spans="1:59">
      <c r="A80" s="3"/>
      <c r="B80" s="114">
        <v>571</v>
      </c>
      <c r="C80" s="78" t="s">
        <v>763</v>
      </c>
      <c r="D80" s="28">
        <v>57</v>
      </c>
      <c r="E80" s="20"/>
      <c r="F80" s="43"/>
      <c r="O80" s="20"/>
      <c r="P80" s="20"/>
      <c r="W80" s="24">
        <f t="shared" si="31"/>
        <v>75</v>
      </c>
      <c r="X80" s="467">
        <v>572</v>
      </c>
      <c r="Y80" s="78" t="s">
        <v>764</v>
      </c>
      <c r="Z80" s="462">
        <f>消費波及!Z81+開催波及!Z81</f>
        <v>0</v>
      </c>
      <c r="AA80" s="462">
        <f>消費波及!AA81+開催波及!AA81</f>
        <v>0</v>
      </c>
      <c r="AB80" s="462">
        <f>消費波及!AB81+開催波及!AB81</f>
        <v>0</v>
      </c>
      <c r="AC80" s="462">
        <f>消費波及!AC81+開催波及!AC81</f>
        <v>0</v>
      </c>
      <c r="AD80" s="463">
        <f t="shared" si="33"/>
        <v>4.2799999999999997E-5</v>
      </c>
      <c r="AE80" s="3"/>
      <c r="AF80" s="262">
        <v>75</v>
      </c>
      <c r="AG80" s="464">
        <f t="shared" si="32"/>
        <v>572</v>
      </c>
      <c r="AH80" s="480" t="str">
        <f t="shared" si="34"/>
        <v>道路輸送（自家輸送を除く。）</v>
      </c>
      <c r="AI80" s="466">
        <f t="shared" si="35"/>
        <v>0</v>
      </c>
      <c r="AJ80" s="466">
        <f t="shared" si="36"/>
        <v>0</v>
      </c>
      <c r="AK80" s="466">
        <f t="shared" si="37"/>
        <v>0</v>
      </c>
      <c r="AL80" s="466">
        <f t="shared" si="38"/>
        <v>0</v>
      </c>
      <c r="AW80" s="2"/>
      <c r="AX80" s="2"/>
      <c r="BF80" s="2"/>
      <c r="BG80" s="2"/>
    </row>
    <row r="81" spans="1:59">
      <c r="A81" s="3"/>
      <c r="B81" s="114">
        <v>572</v>
      </c>
      <c r="C81" s="78" t="s">
        <v>764</v>
      </c>
      <c r="D81" s="28">
        <v>57</v>
      </c>
      <c r="E81" s="20"/>
      <c r="F81" s="43"/>
      <c r="O81" s="20"/>
      <c r="P81" s="20"/>
      <c r="W81" s="24">
        <f t="shared" si="31"/>
        <v>76</v>
      </c>
      <c r="X81" s="467">
        <v>574</v>
      </c>
      <c r="Y81" s="78" t="s">
        <v>766</v>
      </c>
      <c r="Z81" s="462">
        <f>消費波及!Z83+開催波及!Z83</f>
        <v>0</v>
      </c>
      <c r="AA81" s="462">
        <f>消費波及!AA83+開催波及!AA83</f>
        <v>0</v>
      </c>
      <c r="AB81" s="462">
        <f>消費波及!AB83+開催波及!AB83</f>
        <v>0</v>
      </c>
      <c r="AC81" s="462">
        <f>消費波及!AC83+開催波及!AC83</f>
        <v>0</v>
      </c>
      <c r="AD81" s="463">
        <f t="shared" si="33"/>
        <v>4.2599999999999999E-5</v>
      </c>
      <c r="AE81" s="3"/>
      <c r="AF81" s="262">
        <v>76</v>
      </c>
      <c r="AG81" s="464">
        <f t="shared" si="32"/>
        <v>574</v>
      </c>
      <c r="AH81" s="480" t="str">
        <f t="shared" si="34"/>
        <v>水運</v>
      </c>
      <c r="AI81" s="466">
        <f t="shared" si="35"/>
        <v>0</v>
      </c>
      <c r="AJ81" s="466">
        <f t="shared" si="36"/>
        <v>0</v>
      </c>
      <c r="AK81" s="466">
        <f t="shared" si="37"/>
        <v>0</v>
      </c>
      <c r="AL81" s="466">
        <f t="shared" si="38"/>
        <v>0</v>
      </c>
      <c r="AW81" s="2"/>
      <c r="AX81" s="2"/>
      <c r="BF81" s="2"/>
      <c r="BG81" s="2"/>
    </row>
    <row r="82" spans="1:59">
      <c r="A82" s="3"/>
      <c r="B82" s="114">
        <v>573</v>
      </c>
      <c r="C82" s="78" t="s">
        <v>765</v>
      </c>
      <c r="D82" s="28">
        <v>71</v>
      </c>
      <c r="E82" s="20"/>
      <c r="F82" s="43"/>
      <c r="O82" s="20"/>
      <c r="P82" s="20"/>
      <c r="W82" s="24">
        <f t="shared" si="31"/>
        <v>77</v>
      </c>
      <c r="X82" s="467">
        <v>575</v>
      </c>
      <c r="Y82" s="78" t="s">
        <v>767</v>
      </c>
      <c r="Z82" s="462">
        <f>消費波及!Z84+開催波及!Z84</f>
        <v>0</v>
      </c>
      <c r="AA82" s="462">
        <f>消費波及!AA84+開催波及!AA84</f>
        <v>0</v>
      </c>
      <c r="AB82" s="462">
        <f>消費波及!AB84+開催波及!AB84</f>
        <v>0</v>
      </c>
      <c r="AC82" s="462">
        <f>消費波及!AC84+開催波及!AC84</f>
        <v>0</v>
      </c>
      <c r="AD82" s="463">
        <f t="shared" si="33"/>
        <v>4.2499999999999996E-5</v>
      </c>
      <c r="AE82" s="3"/>
      <c r="AF82" s="262">
        <v>77</v>
      </c>
      <c r="AG82" s="464">
        <f t="shared" si="32"/>
        <v>575</v>
      </c>
      <c r="AH82" s="480" t="str">
        <f t="shared" si="34"/>
        <v>航空輸送</v>
      </c>
      <c r="AI82" s="466">
        <f t="shared" si="35"/>
        <v>0</v>
      </c>
      <c r="AJ82" s="466">
        <f t="shared" si="36"/>
        <v>0</v>
      </c>
      <c r="AK82" s="466">
        <f t="shared" si="37"/>
        <v>0</v>
      </c>
      <c r="AL82" s="466">
        <f t="shared" si="38"/>
        <v>0</v>
      </c>
      <c r="AW82" s="2"/>
      <c r="AX82" s="2"/>
      <c r="BF82" s="2"/>
      <c r="BG82" s="2"/>
    </row>
    <row r="83" spans="1:59">
      <c r="A83" s="3"/>
      <c r="B83" s="114">
        <v>574</v>
      </c>
      <c r="C83" s="78" t="s">
        <v>766</v>
      </c>
      <c r="D83" s="28">
        <v>57</v>
      </c>
      <c r="E83" s="20"/>
      <c r="F83" s="43"/>
      <c r="O83" s="20"/>
      <c r="P83" s="20"/>
      <c r="W83" s="24">
        <f t="shared" si="31"/>
        <v>78</v>
      </c>
      <c r="X83" s="467">
        <v>576</v>
      </c>
      <c r="Y83" s="78" t="s">
        <v>768</v>
      </c>
      <c r="Z83" s="462">
        <f>消費波及!Z85+開催波及!Z85</f>
        <v>0</v>
      </c>
      <c r="AA83" s="462">
        <f>消費波及!AA85+開催波及!AA85</f>
        <v>0</v>
      </c>
      <c r="AB83" s="462">
        <f>消費波及!AB85+開催波及!AB85</f>
        <v>0</v>
      </c>
      <c r="AC83" s="462">
        <f>消費波及!AC85+開催波及!AC85</f>
        <v>0</v>
      </c>
      <c r="AD83" s="463">
        <f t="shared" si="33"/>
        <v>4.2400000000000001E-5</v>
      </c>
      <c r="AE83" s="3"/>
      <c r="AF83" s="262">
        <v>78</v>
      </c>
      <c r="AG83" s="464">
        <f t="shared" si="32"/>
        <v>576</v>
      </c>
      <c r="AH83" s="480" t="str">
        <f t="shared" si="34"/>
        <v>貨物利用運送</v>
      </c>
      <c r="AI83" s="466">
        <f t="shared" si="35"/>
        <v>0</v>
      </c>
      <c r="AJ83" s="466">
        <f t="shared" si="36"/>
        <v>0</v>
      </c>
      <c r="AK83" s="466">
        <f t="shared" si="37"/>
        <v>0</v>
      </c>
      <c r="AL83" s="466">
        <f t="shared" si="38"/>
        <v>0</v>
      </c>
      <c r="AW83" s="2"/>
      <c r="AX83" s="2"/>
      <c r="BF83" s="2"/>
      <c r="BG83" s="2"/>
    </row>
    <row r="84" spans="1:59">
      <c r="A84" s="3"/>
      <c r="B84" s="114">
        <v>575</v>
      </c>
      <c r="C84" s="78" t="s">
        <v>767</v>
      </c>
      <c r="D84" s="28">
        <v>57</v>
      </c>
      <c r="E84" s="20"/>
      <c r="F84" s="43"/>
      <c r="O84" s="20"/>
      <c r="P84" s="20"/>
      <c r="W84" s="24">
        <f t="shared" si="31"/>
        <v>79</v>
      </c>
      <c r="X84" s="467">
        <v>577</v>
      </c>
      <c r="Y84" s="78" t="s">
        <v>769</v>
      </c>
      <c r="Z84" s="462">
        <f>消費波及!Z86+開催波及!Z86</f>
        <v>0</v>
      </c>
      <c r="AA84" s="462">
        <f>消費波及!AA86+開催波及!AA86</f>
        <v>0</v>
      </c>
      <c r="AB84" s="462">
        <f>消費波及!AB86+開催波及!AB86</f>
        <v>0</v>
      </c>
      <c r="AC84" s="462">
        <f>消費波及!AC86+開催波及!AC86</f>
        <v>0</v>
      </c>
      <c r="AD84" s="463">
        <f t="shared" si="33"/>
        <v>4.2299999999999998E-5</v>
      </c>
      <c r="AE84" s="3"/>
      <c r="AF84" s="262">
        <v>79</v>
      </c>
      <c r="AG84" s="464">
        <f t="shared" si="32"/>
        <v>577</v>
      </c>
      <c r="AH84" s="480" t="str">
        <f t="shared" si="34"/>
        <v>倉庫</v>
      </c>
      <c r="AI84" s="466">
        <f t="shared" si="35"/>
        <v>0</v>
      </c>
      <c r="AJ84" s="466">
        <f t="shared" si="36"/>
        <v>0</v>
      </c>
      <c r="AK84" s="466">
        <f t="shared" si="37"/>
        <v>0</v>
      </c>
      <c r="AL84" s="466">
        <f t="shared" si="38"/>
        <v>0</v>
      </c>
      <c r="AW84" s="2"/>
      <c r="AX84" s="2"/>
      <c r="BF84" s="2"/>
      <c r="BG84" s="2"/>
    </row>
    <row r="85" spans="1:59">
      <c r="A85" s="3"/>
      <c r="B85" s="114">
        <v>576</v>
      </c>
      <c r="C85" s="78" t="s">
        <v>768</v>
      </c>
      <c r="D85" s="28">
        <v>57</v>
      </c>
      <c r="E85" s="20"/>
      <c r="F85" s="43"/>
      <c r="O85" s="20"/>
      <c r="P85" s="20"/>
      <c r="W85" s="24">
        <f t="shared" si="31"/>
        <v>80</v>
      </c>
      <c r="X85" s="467">
        <v>578</v>
      </c>
      <c r="Y85" s="78" t="s">
        <v>770</v>
      </c>
      <c r="Z85" s="462">
        <f>消費波及!Z87+開催波及!Z87</f>
        <v>0</v>
      </c>
      <c r="AA85" s="462">
        <f>消費波及!AA87+開催波及!AA87</f>
        <v>0</v>
      </c>
      <c r="AB85" s="462">
        <f>消費波及!AB87+開催波及!AB87</f>
        <v>0</v>
      </c>
      <c r="AC85" s="462">
        <f>消費波及!AC87+開催波及!AC87</f>
        <v>0</v>
      </c>
      <c r="AD85" s="463">
        <f t="shared" si="33"/>
        <v>4.2199999999999996E-5</v>
      </c>
      <c r="AE85" s="3"/>
      <c r="AF85" s="262">
        <v>80</v>
      </c>
      <c r="AG85" s="464">
        <f t="shared" si="32"/>
        <v>578</v>
      </c>
      <c r="AH85" s="480" t="str">
        <f t="shared" si="34"/>
        <v>運輸附帯サービス</v>
      </c>
      <c r="AI85" s="466">
        <f t="shared" si="35"/>
        <v>0</v>
      </c>
      <c r="AJ85" s="466">
        <f t="shared" si="36"/>
        <v>0</v>
      </c>
      <c r="AK85" s="466">
        <f t="shared" si="37"/>
        <v>0</v>
      </c>
      <c r="AL85" s="466">
        <f t="shared" si="38"/>
        <v>0</v>
      </c>
      <c r="AW85" s="2"/>
      <c r="AX85" s="2"/>
      <c r="BF85" s="2"/>
      <c r="BG85" s="2"/>
    </row>
    <row r="86" spans="1:59">
      <c r="A86" s="3"/>
      <c r="B86" s="114">
        <v>577</v>
      </c>
      <c r="C86" s="78" t="s">
        <v>769</v>
      </c>
      <c r="D86" s="28">
        <v>57</v>
      </c>
      <c r="E86" s="20"/>
      <c r="F86" s="43"/>
      <c r="O86" s="20"/>
      <c r="P86" s="20"/>
      <c r="W86" s="24">
        <f t="shared" si="31"/>
        <v>81</v>
      </c>
      <c r="X86" s="467">
        <v>579</v>
      </c>
      <c r="Y86" s="78" t="s">
        <v>771</v>
      </c>
      <c r="Z86" s="462">
        <f>消費波及!Z88+開催波及!Z88</f>
        <v>0</v>
      </c>
      <c r="AA86" s="462">
        <f>消費波及!AA88+開催波及!AA88</f>
        <v>0</v>
      </c>
      <c r="AB86" s="462">
        <f>消費波及!AB88+開催波及!AB88</f>
        <v>0</v>
      </c>
      <c r="AC86" s="462">
        <f>消費波及!AC88+開催波及!AC88</f>
        <v>0</v>
      </c>
      <c r="AD86" s="463">
        <f t="shared" si="33"/>
        <v>4.21E-5</v>
      </c>
      <c r="AE86" s="3"/>
      <c r="AF86" s="262">
        <v>81</v>
      </c>
      <c r="AG86" s="464">
        <f t="shared" si="32"/>
        <v>579</v>
      </c>
      <c r="AH86" s="480" t="str">
        <f t="shared" si="34"/>
        <v>郵便・信書便</v>
      </c>
      <c r="AI86" s="466">
        <f t="shared" si="35"/>
        <v>0</v>
      </c>
      <c r="AJ86" s="466">
        <f t="shared" si="36"/>
        <v>0</v>
      </c>
      <c r="AK86" s="466">
        <f t="shared" si="37"/>
        <v>0</v>
      </c>
      <c r="AL86" s="466">
        <f t="shared" si="38"/>
        <v>0</v>
      </c>
      <c r="AW86" s="2"/>
      <c r="AX86" s="2"/>
      <c r="BF86" s="2"/>
      <c r="BG86" s="2"/>
    </row>
    <row r="87" spans="1:59">
      <c r="A87" s="3"/>
      <c r="B87" s="114">
        <v>578</v>
      </c>
      <c r="C87" s="78" t="s">
        <v>770</v>
      </c>
      <c r="D87" s="28">
        <v>57</v>
      </c>
      <c r="E87" s="20"/>
      <c r="F87" s="43"/>
      <c r="O87" s="20"/>
      <c r="P87" s="20"/>
      <c r="W87" s="24">
        <f t="shared" si="31"/>
        <v>82</v>
      </c>
      <c r="X87" s="467">
        <v>591</v>
      </c>
      <c r="Y87" s="78" t="s">
        <v>772</v>
      </c>
      <c r="Z87" s="462">
        <f>消費波及!Z89+開催波及!Z89</f>
        <v>0</v>
      </c>
      <c r="AA87" s="462">
        <f>消費波及!AA89+開催波及!AA89</f>
        <v>0</v>
      </c>
      <c r="AB87" s="462">
        <f>消費波及!AB89+開催波及!AB89</f>
        <v>0</v>
      </c>
      <c r="AC87" s="462">
        <f>消費波及!AC89+開催波及!AC89</f>
        <v>0</v>
      </c>
      <c r="AD87" s="463">
        <f t="shared" si="33"/>
        <v>4.0899999999999998E-5</v>
      </c>
      <c r="AE87" s="3"/>
      <c r="AF87" s="262">
        <v>82</v>
      </c>
      <c r="AG87" s="464">
        <f t="shared" si="32"/>
        <v>591</v>
      </c>
      <c r="AH87" s="480" t="str">
        <f t="shared" si="34"/>
        <v>通信</v>
      </c>
      <c r="AI87" s="466">
        <f t="shared" si="35"/>
        <v>0</v>
      </c>
      <c r="AJ87" s="466">
        <f t="shared" si="36"/>
        <v>0</v>
      </c>
      <c r="AK87" s="466">
        <f t="shared" si="37"/>
        <v>0</v>
      </c>
      <c r="AL87" s="466">
        <f t="shared" si="38"/>
        <v>0</v>
      </c>
      <c r="AW87" s="2"/>
      <c r="AX87" s="2"/>
      <c r="BF87" s="2"/>
      <c r="BG87" s="2"/>
    </row>
    <row r="88" spans="1:59">
      <c r="A88" s="3"/>
      <c r="B88" s="114">
        <v>579</v>
      </c>
      <c r="C88" s="78" t="s">
        <v>771</v>
      </c>
      <c r="D88" s="28">
        <v>57</v>
      </c>
      <c r="E88" s="20"/>
      <c r="F88" s="43"/>
      <c r="O88" s="20"/>
      <c r="P88" s="20"/>
      <c r="W88" s="24">
        <f t="shared" si="31"/>
        <v>83</v>
      </c>
      <c r="X88" s="467">
        <v>592</v>
      </c>
      <c r="Y88" s="78" t="s">
        <v>773</v>
      </c>
      <c r="Z88" s="462">
        <f>消費波及!Z90+開催波及!Z90</f>
        <v>0</v>
      </c>
      <c r="AA88" s="462">
        <f>消費波及!AA90+開催波及!AA90</f>
        <v>0</v>
      </c>
      <c r="AB88" s="462">
        <f>消費波及!AB90+開催波及!AB90</f>
        <v>0</v>
      </c>
      <c r="AC88" s="462">
        <f>消費波及!AC90+開催波及!AC90</f>
        <v>0</v>
      </c>
      <c r="AD88" s="463">
        <f t="shared" si="33"/>
        <v>4.0799999999999996E-5</v>
      </c>
      <c r="AE88" s="3"/>
      <c r="AF88" s="262">
        <v>83</v>
      </c>
      <c r="AG88" s="464">
        <f t="shared" si="32"/>
        <v>592</v>
      </c>
      <c r="AH88" s="480" t="str">
        <f t="shared" si="34"/>
        <v>放送</v>
      </c>
      <c r="AI88" s="466">
        <f t="shared" si="35"/>
        <v>0</v>
      </c>
      <c r="AJ88" s="466">
        <f t="shared" si="36"/>
        <v>0</v>
      </c>
      <c r="AK88" s="466">
        <f t="shared" si="37"/>
        <v>0</v>
      </c>
      <c r="AL88" s="466">
        <f t="shared" si="38"/>
        <v>0</v>
      </c>
      <c r="AW88" s="2"/>
      <c r="AX88" s="2"/>
      <c r="BF88" s="2"/>
      <c r="BG88" s="2"/>
    </row>
    <row r="89" spans="1:59">
      <c r="A89" s="3"/>
      <c r="B89" s="114">
        <v>591</v>
      </c>
      <c r="C89" s="78" t="s">
        <v>772</v>
      </c>
      <c r="D89" s="28">
        <v>59</v>
      </c>
      <c r="E89" s="20"/>
      <c r="F89" s="43"/>
      <c r="O89" s="20"/>
      <c r="P89" s="20"/>
      <c r="W89" s="24">
        <f t="shared" si="31"/>
        <v>84</v>
      </c>
      <c r="X89" s="467">
        <v>593</v>
      </c>
      <c r="Y89" s="78" t="s">
        <v>774</v>
      </c>
      <c r="Z89" s="462">
        <f>消費波及!Z91+開催波及!Z91</f>
        <v>0</v>
      </c>
      <c r="AA89" s="462">
        <f>消費波及!AA91+開催波及!AA91</f>
        <v>0</v>
      </c>
      <c r="AB89" s="462">
        <f>消費波及!AB91+開催波及!AB91</f>
        <v>0</v>
      </c>
      <c r="AC89" s="462">
        <f>消費波及!AC91+開催波及!AC91</f>
        <v>0</v>
      </c>
      <c r="AD89" s="463">
        <f t="shared" si="33"/>
        <v>4.07E-5</v>
      </c>
      <c r="AE89" s="3"/>
      <c r="AF89" s="262">
        <v>84</v>
      </c>
      <c r="AG89" s="464">
        <f t="shared" si="32"/>
        <v>593</v>
      </c>
      <c r="AH89" s="480" t="str">
        <f t="shared" si="34"/>
        <v>情報サービス</v>
      </c>
      <c r="AI89" s="466">
        <f t="shared" si="35"/>
        <v>0</v>
      </c>
      <c r="AJ89" s="466">
        <f t="shared" si="36"/>
        <v>0</v>
      </c>
      <c r="AK89" s="466">
        <f t="shared" si="37"/>
        <v>0</v>
      </c>
      <c r="AL89" s="466">
        <f t="shared" si="38"/>
        <v>0</v>
      </c>
      <c r="AW89" s="2"/>
      <c r="AX89" s="2"/>
      <c r="BF89" s="2"/>
      <c r="BG89" s="2"/>
    </row>
    <row r="90" spans="1:59">
      <c r="A90" s="3"/>
      <c r="B90" s="114">
        <v>592</v>
      </c>
      <c r="C90" s="78" t="s">
        <v>773</v>
      </c>
      <c r="D90" s="28">
        <v>59</v>
      </c>
      <c r="E90" s="20"/>
      <c r="F90" s="43"/>
      <c r="O90" s="20"/>
      <c r="P90" s="20"/>
      <c r="W90" s="24">
        <f t="shared" si="31"/>
        <v>85</v>
      </c>
      <c r="X90" s="467">
        <v>594</v>
      </c>
      <c r="Y90" s="78" t="s">
        <v>775</v>
      </c>
      <c r="Z90" s="462">
        <f>消費波及!Z92+開催波及!Z92</f>
        <v>0</v>
      </c>
      <c r="AA90" s="462">
        <f>消費波及!AA92+開催波及!AA92</f>
        <v>0</v>
      </c>
      <c r="AB90" s="462">
        <f>消費波及!AB92+開催波及!AB92</f>
        <v>0</v>
      </c>
      <c r="AC90" s="462">
        <f>消費波及!AC92+開催波及!AC92</f>
        <v>0</v>
      </c>
      <c r="AD90" s="463">
        <f t="shared" si="33"/>
        <v>4.0599999999999998E-5</v>
      </c>
      <c r="AE90" s="3"/>
      <c r="AF90" s="262">
        <v>85</v>
      </c>
      <c r="AG90" s="464">
        <f t="shared" si="32"/>
        <v>594</v>
      </c>
      <c r="AH90" s="480" t="str">
        <f t="shared" si="34"/>
        <v>インターネット附随サービス</v>
      </c>
      <c r="AI90" s="466">
        <f t="shared" si="35"/>
        <v>0</v>
      </c>
      <c r="AJ90" s="466">
        <f t="shared" si="36"/>
        <v>0</v>
      </c>
      <c r="AK90" s="466">
        <f t="shared" si="37"/>
        <v>0</v>
      </c>
      <c r="AL90" s="466">
        <f t="shared" si="38"/>
        <v>0</v>
      </c>
      <c r="AW90" s="2"/>
      <c r="AX90" s="2"/>
      <c r="BF90" s="2"/>
      <c r="BG90" s="2"/>
    </row>
    <row r="91" spans="1:59">
      <c r="A91" s="3"/>
      <c r="B91" s="114">
        <v>593</v>
      </c>
      <c r="C91" s="78" t="s">
        <v>774</v>
      </c>
      <c r="D91" s="28">
        <v>59</v>
      </c>
      <c r="E91" s="20"/>
      <c r="F91" s="43"/>
      <c r="O91" s="20"/>
      <c r="P91" s="20"/>
      <c r="W91" s="24">
        <f t="shared" si="31"/>
        <v>86</v>
      </c>
      <c r="X91" s="467">
        <v>595</v>
      </c>
      <c r="Y91" s="78" t="s">
        <v>776</v>
      </c>
      <c r="Z91" s="462">
        <f>消費波及!Z93+開催波及!Z93</f>
        <v>0</v>
      </c>
      <c r="AA91" s="462">
        <f>消費波及!AA93+開催波及!AA93</f>
        <v>0</v>
      </c>
      <c r="AB91" s="462">
        <f>消費波及!AB93+開催波及!AB93</f>
        <v>0</v>
      </c>
      <c r="AC91" s="462">
        <f>消費波及!AC93+開催波及!AC93</f>
        <v>0</v>
      </c>
      <c r="AD91" s="463">
        <f t="shared" si="33"/>
        <v>4.0499999999999995E-5</v>
      </c>
      <c r="AE91" s="3"/>
      <c r="AF91" s="262">
        <v>86</v>
      </c>
      <c r="AG91" s="464">
        <f t="shared" si="32"/>
        <v>595</v>
      </c>
      <c r="AH91" s="480" t="str">
        <f t="shared" si="34"/>
        <v>映像・音声・文字情報制作</v>
      </c>
      <c r="AI91" s="466">
        <f t="shared" si="35"/>
        <v>0</v>
      </c>
      <c r="AJ91" s="466">
        <f t="shared" si="36"/>
        <v>0</v>
      </c>
      <c r="AK91" s="466">
        <f t="shared" si="37"/>
        <v>0</v>
      </c>
      <c r="AL91" s="466">
        <f t="shared" si="38"/>
        <v>0</v>
      </c>
      <c r="AW91" s="2"/>
      <c r="AX91" s="2"/>
      <c r="BF91" s="2"/>
      <c r="BG91" s="2"/>
    </row>
    <row r="92" spans="1:59">
      <c r="A92" s="3"/>
      <c r="B92" s="114">
        <v>594</v>
      </c>
      <c r="C92" s="78" t="s">
        <v>775</v>
      </c>
      <c r="D92" s="28">
        <v>59</v>
      </c>
      <c r="E92" s="20"/>
      <c r="F92" s="43"/>
      <c r="O92" s="20"/>
      <c r="P92" s="20"/>
      <c r="W92" s="24">
        <f t="shared" si="31"/>
        <v>87</v>
      </c>
      <c r="X92" s="467">
        <v>611</v>
      </c>
      <c r="Y92" s="78" t="s">
        <v>777</v>
      </c>
      <c r="Z92" s="462">
        <f>消費波及!Z94+開催波及!Z94</f>
        <v>0</v>
      </c>
      <c r="AA92" s="462">
        <f>消費波及!AA94+開催波及!AA94</f>
        <v>0</v>
      </c>
      <c r="AB92" s="462">
        <f>消費波及!AB94+開催波及!AB94</f>
        <v>0</v>
      </c>
      <c r="AC92" s="462">
        <f>消費波及!AC94+開催波及!AC94</f>
        <v>0</v>
      </c>
      <c r="AD92" s="463">
        <f t="shared" si="33"/>
        <v>3.8899999999999997E-5</v>
      </c>
      <c r="AE92" s="3"/>
      <c r="AF92" s="262">
        <v>87</v>
      </c>
      <c r="AG92" s="464">
        <f t="shared" si="32"/>
        <v>611</v>
      </c>
      <c r="AH92" s="480" t="str">
        <f t="shared" si="34"/>
        <v>公務</v>
      </c>
      <c r="AI92" s="466">
        <f t="shared" si="35"/>
        <v>0</v>
      </c>
      <c r="AJ92" s="466">
        <f t="shared" si="36"/>
        <v>0</v>
      </c>
      <c r="AK92" s="466">
        <f t="shared" si="37"/>
        <v>0</v>
      </c>
      <c r="AL92" s="466">
        <f t="shared" si="38"/>
        <v>0</v>
      </c>
      <c r="AW92" s="2"/>
      <c r="AX92" s="2"/>
      <c r="BF92" s="2"/>
      <c r="BG92" s="2"/>
    </row>
    <row r="93" spans="1:59">
      <c r="A93" s="3"/>
      <c r="B93" s="114">
        <v>595</v>
      </c>
      <c r="C93" s="78" t="s">
        <v>776</v>
      </c>
      <c r="D93" s="28">
        <v>59</v>
      </c>
      <c r="E93" s="20"/>
      <c r="F93" s="43"/>
      <c r="O93" s="20"/>
      <c r="P93" s="20"/>
      <c r="W93" s="24">
        <f t="shared" si="31"/>
        <v>88</v>
      </c>
      <c r="X93" s="467">
        <v>631</v>
      </c>
      <c r="Y93" s="78" t="s">
        <v>778</v>
      </c>
      <c r="Z93" s="462">
        <f>消費波及!Z95+開催波及!Z95</f>
        <v>0</v>
      </c>
      <c r="AA93" s="462">
        <f>消費波及!AA95+開催波及!AA95</f>
        <v>0</v>
      </c>
      <c r="AB93" s="462">
        <f>消費波及!AB95+開催波及!AB95</f>
        <v>0</v>
      </c>
      <c r="AC93" s="462">
        <f>消費波及!AC95+開催波及!AC95</f>
        <v>0</v>
      </c>
      <c r="AD93" s="463">
        <f t="shared" si="33"/>
        <v>3.6899999999999996E-5</v>
      </c>
      <c r="AE93" s="3"/>
      <c r="AF93" s="262">
        <v>88</v>
      </c>
      <c r="AG93" s="464">
        <f t="shared" si="32"/>
        <v>631</v>
      </c>
      <c r="AH93" s="480" t="str">
        <f t="shared" si="34"/>
        <v>教育</v>
      </c>
      <c r="AI93" s="466">
        <f t="shared" si="35"/>
        <v>0</v>
      </c>
      <c r="AJ93" s="466">
        <f t="shared" si="36"/>
        <v>0</v>
      </c>
      <c r="AK93" s="466">
        <f t="shared" si="37"/>
        <v>0</v>
      </c>
      <c r="AL93" s="466">
        <f t="shared" si="38"/>
        <v>0</v>
      </c>
      <c r="AW93" s="2"/>
      <c r="AX93" s="2"/>
      <c r="BF93" s="2"/>
      <c r="BG93" s="2"/>
    </row>
    <row r="94" spans="1:59">
      <c r="A94" s="3"/>
      <c r="B94" s="114">
        <v>611</v>
      </c>
      <c r="C94" s="78" t="s">
        <v>777</v>
      </c>
      <c r="D94" s="28">
        <v>61</v>
      </c>
      <c r="E94" s="20"/>
      <c r="F94" s="43"/>
      <c r="O94" s="20"/>
      <c r="P94" s="20"/>
      <c r="W94" s="24">
        <f t="shared" si="31"/>
        <v>89</v>
      </c>
      <c r="X94" s="467">
        <v>632</v>
      </c>
      <c r="Y94" s="78" t="s">
        <v>779</v>
      </c>
      <c r="Z94" s="462">
        <f>消費波及!Z96+開催波及!Z96</f>
        <v>0</v>
      </c>
      <c r="AA94" s="462">
        <f>消費波及!AA96+開催波及!AA96</f>
        <v>0</v>
      </c>
      <c r="AB94" s="462">
        <f>消費波及!AB96+開催波及!AB96</f>
        <v>0</v>
      </c>
      <c r="AC94" s="462">
        <f>消費波及!AC96+開催波及!AC96</f>
        <v>0</v>
      </c>
      <c r="AD94" s="463">
        <f t="shared" si="33"/>
        <v>3.68E-5</v>
      </c>
      <c r="AE94" s="3"/>
      <c r="AF94" s="262">
        <v>89</v>
      </c>
      <c r="AG94" s="464">
        <f t="shared" si="32"/>
        <v>632</v>
      </c>
      <c r="AH94" s="480" t="str">
        <f t="shared" si="34"/>
        <v>研究</v>
      </c>
      <c r="AI94" s="466">
        <f t="shared" si="35"/>
        <v>0</v>
      </c>
      <c r="AJ94" s="466">
        <f t="shared" si="36"/>
        <v>0</v>
      </c>
      <c r="AK94" s="466">
        <f t="shared" si="37"/>
        <v>0</v>
      </c>
      <c r="AL94" s="466">
        <f t="shared" si="38"/>
        <v>0</v>
      </c>
      <c r="AW94" s="2"/>
      <c r="AX94" s="2"/>
      <c r="BF94" s="2"/>
      <c r="BG94" s="2"/>
    </row>
    <row r="95" spans="1:59">
      <c r="A95" s="3"/>
      <c r="B95" s="114">
        <v>631</v>
      </c>
      <c r="C95" s="78" t="s">
        <v>778</v>
      </c>
      <c r="D95" s="28">
        <v>63</v>
      </c>
      <c r="E95" s="20"/>
      <c r="F95" s="43"/>
      <c r="O95" s="20"/>
      <c r="P95" s="20"/>
      <c r="W95" s="24">
        <f t="shared" si="31"/>
        <v>90</v>
      </c>
      <c r="X95" s="467">
        <v>641</v>
      </c>
      <c r="Y95" s="78" t="s">
        <v>780</v>
      </c>
      <c r="Z95" s="462">
        <f>消費波及!Z97+開催波及!Z97</f>
        <v>0</v>
      </c>
      <c r="AA95" s="462">
        <f>消費波及!AA97+開催波及!AA97</f>
        <v>0</v>
      </c>
      <c r="AB95" s="462">
        <f>消費波及!AB97+開催波及!AB97</f>
        <v>0</v>
      </c>
      <c r="AC95" s="462">
        <f>消費波及!AC97+開催波及!AC97</f>
        <v>0</v>
      </c>
      <c r="AD95" s="463">
        <f t="shared" si="33"/>
        <v>3.5899999999999998E-5</v>
      </c>
      <c r="AE95" s="3"/>
      <c r="AF95" s="262">
        <v>90</v>
      </c>
      <c r="AG95" s="464">
        <f t="shared" si="32"/>
        <v>641</v>
      </c>
      <c r="AH95" s="480" t="str">
        <f t="shared" si="34"/>
        <v>医療</v>
      </c>
      <c r="AI95" s="466">
        <f t="shared" si="35"/>
        <v>0</v>
      </c>
      <c r="AJ95" s="466">
        <f t="shared" si="36"/>
        <v>0</v>
      </c>
      <c r="AK95" s="466">
        <f t="shared" si="37"/>
        <v>0</v>
      </c>
      <c r="AL95" s="466">
        <f t="shared" si="38"/>
        <v>0</v>
      </c>
      <c r="AW95" s="2"/>
      <c r="AX95" s="2"/>
      <c r="BF95" s="2"/>
      <c r="BG95" s="2"/>
    </row>
    <row r="96" spans="1:59">
      <c r="A96" s="3"/>
      <c r="B96" s="114">
        <v>632</v>
      </c>
      <c r="C96" s="78" t="s">
        <v>779</v>
      </c>
      <c r="D96" s="28">
        <v>63</v>
      </c>
      <c r="E96" s="20"/>
      <c r="F96" s="43"/>
      <c r="O96" s="20"/>
      <c r="P96" s="20"/>
      <c r="W96" s="24">
        <f t="shared" si="31"/>
        <v>91</v>
      </c>
      <c r="X96" s="467">
        <v>642</v>
      </c>
      <c r="Y96" s="78" t="s">
        <v>781</v>
      </c>
      <c r="Z96" s="462">
        <f>消費波及!Z98+開催波及!Z98</f>
        <v>0</v>
      </c>
      <c r="AA96" s="462">
        <f>消費波及!AA98+開催波及!AA98</f>
        <v>0</v>
      </c>
      <c r="AB96" s="462">
        <f>消費波及!AB98+開催波及!AB98</f>
        <v>0</v>
      </c>
      <c r="AC96" s="462">
        <f>消費波及!AC98+開催波及!AC98</f>
        <v>0</v>
      </c>
      <c r="AD96" s="463">
        <f t="shared" si="33"/>
        <v>3.5799999999999996E-5</v>
      </c>
      <c r="AE96" s="3"/>
      <c r="AF96" s="262">
        <v>91</v>
      </c>
      <c r="AG96" s="464">
        <f t="shared" si="32"/>
        <v>642</v>
      </c>
      <c r="AH96" s="480" t="str">
        <f t="shared" si="34"/>
        <v>保健衛生</v>
      </c>
      <c r="AI96" s="466">
        <f t="shared" si="35"/>
        <v>0</v>
      </c>
      <c r="AJ96" s="466">
        <f t="shared" si="36"/>
        <v>0</v>
      </c>
      <c r="AK96" s="466">
        <f t="shared" si="37"/>
        <v>0</v>
      </c>
      <c r="AL96" s="466">
        <f t="shared" si="38"/>
        <v>0</v>
      </c>
      <c r="AW96" s="2"/>
      <c r="AX96" s="2"/>
      <c r="BF96" s="2"/>
      <c r="BG96" s="2"/>
    </row>
    <row r="97" spans="1:59">
      <c r="A97" s="3"/>
      <c r="B97" s="114">
        <v>641</v>
      </c>
      <c r="C97" s="78" t="s">
        <v>780</v>
      </c>
      <c r="D97" s="28">
        <v>64</v>
      </c>
      <c r="E97" s="20"/>
      <c r="F97" s="43"/>
      <c r="O97" s="20"/>
      <c r="P97" s="20"/>
      <c r="W97" s="24">
        <f t="shared" si="31"/>
        <v>92</v>
      </c>
      <c r="X97" s="467">
        <v>643</v>
      </c>
      <c r="Y97" s="78" t="s">
        <v>782</v>
      </c>
      <c r="Z97" s="462">
        <f>消費波及!Z99+開催波及!Z99</f>
        <v>0</v>
      </c>
      <c r="AA97" s="462">
        <f>消費波及!AA99+開催波及!AA99</f>
        <v>0</v>
      </c>
      <c r="AB97" s="462">
        <f>消費波及!AB99+開催波及!AB99</f>
        <v>0</v>
      </c>
      <c r="AC97" s="462">
        <f>消費波及!AC99+開催波及!AC99</f>
        <v>0</v>
      </c>
      <c r="AD97" s="463">
        <f t="shared" si="33"/>
        <v>3.57E-5</v>
      </c>
      <c r="AE97" s="3"/>
      <c r="AF97" s="262">
        <v>92</v>
      </c>
      <c r="AG97" s="464">
        <f t="shared" si="32"/>
        <v>643</v>
      </c>
      <c r="AH97" s="480" t="str">
        <f t="shared" si="34"/>
        <v>社会保険・社会福祉</v>
      </c>
      <c r="AI97" s="466">
        <f t="shared" si="35"/>
        <v>0</v>
      </c>
      <c r="AJ97" s="466">
        <f t="shared" si="36"/>
        <v>0</v>
      </c>
      <c r="AK97" s="466">
        <f t="shared" si="37"/>
        <v>0</v>
      </c>
      <c r="AL97" s="466">
        <f t="shared" si="38"/>
        <v>0</v>
      </c>
      <c r="AW97" s="2"/>
      <c r="AX97" s="2"/>
      <c r="BF97" s="2"/>
      <c r="BG97" s="2"/>
    </row>
    <row r="98" spans="1:59">
      <c r="A98" s="3"/>
      <c r="B98" s="114">
        <v>642</v>
      </c>
      <c r="C98" s="78" t="s">
        <v>781</v>
      </c>
      <c r="D98" s="28">
        <v>64</v>
      </c>
      <c r="E98" s="20"/>
      <c r="F98" s="43"/>
      <c r="O98" s="20"/>
      <c r="P98" s="20"/>
      <c r="W98" s="24">
        <f t="shared" si="31"/>
        <v>93</v>
      </c>
      <c r="X98" s="467">
        <v>644</v>
      </c>
      <c r="Y98" s="78" t="s">
        <v>783</v>
      </c>
      <c r="Z98" s="462">
        <f>消費波及!Z100+開催波及!Z100</f>
        <v>0</v>
      </c>
      <c r="AA98" s="462">
        <f>消費波及!AA100+開催波及!AA100</f>
        <v>0</v>
      </c>
      <c r="AB98" s="462">
        <f>消費波及!AB100+開催波及!AB100</f>
        <v>0</v>
      </c>
      <c r="AC98" s="462">
        <f>消費波及!AC100+開催波及!AC100</f>
        <v>0</v>
      </c>
      <c r="AD98" s="463">
        <f t="shared" si="33"/>
        <v>3.5599999999999998E-5</v>
      </c>
      <c r="AE98" s="3"/>
      <c r="AF98" s="262">
        <v>93</v>
      </c>
      <c r="AG98" s="464">
        <f t="shared" si="32"/>
        <v>644</v>
      </c>
      <c r="AH98" s="480" t="str">
        <f t="shared" si="34"/>
        <v>介護</v>
      </c>
      <c r="AI98" s="466">
        <f t="shared" si="35"/>
        <v>0</v>
      </c>
      <c r="AJ98" s="466">
        <f t="shared" si="36"/>
        <v>0</v>
      </c>
      <c r="AK98" s="466">
        <f t="shared" si="37"/>
        <v>0</v>
      </c>
      <c r="AL98" s="466">
        <f t="shared" si="38"/>
        <v>0</v>
      </c>
      <c r="AW98" s="2"/>
      <c r="AX98" s="2"/>
      <c r="BF98" s="2"/>
      <c r="BG98" s="2"/>
    </row>
    <row r="99" spans="1:59">
      <c r="A99" s="3"/>
      <c r="B99" s="114">
        <v>643</v>
      </c>
      <c r="C99" s="78" t="s">
        <v>782</v>
      </c>
      <c r="D99" s="28">
        <v>64</v>
      </c>
      <c r="E99" s="20"/>
      <c r="F99" s="43"/>
      <c r="O99" s="20"/>
      <c r="P99" s="20"/>
      <c r="W99" s="24">
        <f t="shared" si="31"/>
        <v>94</v>
      </c>
      <c r="X99" s="467">
        <v>659</v>
      </c>
      <c r="Y99" s="78" t="s">
        <v>784</v>
      </c>
      <c r="Z99" s="462">
        <f>消費波及!Z101+開催波及!Z101</f>
        <v>0</v>
      </c>
      <c r="AA99" s="462">
        <f>消費波及!AA101+開催波及!AA101</f>
        <v>0</v>
      </c>
      <c r="AB99" s="462">
        <f>消費波及!AB101+開催波及!AB101</f>
        <v>0</v>
      </c>
      <c r="AC99" s="462">
        <f>消費波及!AC101+開催波及!AC101</f>
        <v>0</v>
      </c>
      <c r="AD99" s="463">
        <f t="shared" si="33"/>
        <v>3.4099999999999995E-5</v>
      </c>
      <c r="AE99" s="3"/>
      <c r="AF99" s="262">
        <v>94</v>
      </c>
      <c r="AG99" s="464">
        <f t="shared" si="32"/>
        <v>659</v>
      </c>
      <c r="AH99" s="480" t="str">
        <f t="shared" si="34"/>
        <v>他に分類されない会員制団体</v>
      </c>
      <c r="AI99" s="466">
        <f t="shared" si="35"/>
        <v>0</v>
      </c>
      <c r="AJ99" s="466">
        <f t="shared" si="36"/>
        <v>0</v>
      </c>
      <c r="AK99" s="466">
        <f t="shared" si="37"/>
        <v>0</v>
      </c>
      <c r="AL99" s="466">
        <f t="shared" si="38"/>
        <v>0</v>
      </c>
      <c r="AW99" s="2"/>
      <c r="AX99" s="2"/>
      <c r="BF99" s="2"/>
      <c r="BG99" s="2"/>
    </row>
    <row r="100" spans="1:59">
      <c r="A100" s="3"/>
      <c r="B100" s="114">
        <v>644</v>
      </c>
      <c r="C100" s="78" t="s">
        <v>783</v>
      </c>
      <c r="D100" s="28">
        <v>64</v>
      </c>
      <c r="E100" s="20"/>
      <c r="F100" s="43"/>
      <c r="O100" s="20"/>
      <c r="P100" s="20"/>
      <c r="W100" s="24">
        <f t="shared" si="31"/>
        <v>95</v>
      </c>
      <c r="X100" s="467">
        <v>661</v>
      </c>
      <c r="Y100" s="78" t="s">
        <v>785</v>
      </c>
      <c r="Z100" s="462">
        <f>消費波及!Z102+開催波及!Z102</f>
        <v>0</v>
      </c>
      <c r="AA100" s="462">
        <f>消費波及!AA102+開催波及!AA102</f>
        <v>0</v>
      </c>
      <c r="AB100" s="462">
        <f>消費波及!AB102+開催波及!AB102</f>
        <v>0</v>
      </c>
      <c r="AC100" s="462">
        <f>消費波及!AC102+開催波及!AC102</f>
        <v>0</v>
      </c>
      <c r="AD100" s="463">
        <f t="shared" si="33"/>
        <v>3.3899999999999997E-5</v>
      </c>
      <c r="AE100" s="3"/>
      <c r="AF100" s="262">
        <v>95</v>
      </c>
      <c r="AG100" s="464">
        <f t="shared" si="32"/>
        <v>661</v>
      </c>
      <c r="AH100" s="480" t="str">
        <f t="shared" si="34"/>
        <v>物品賃貸サービス</v>
      </c>
      <c r="AI100" s="466">
        <f t="shared" si="35"/>
        <v>0</v>
      </c>
      <c r="AJ100" s="466">
        <f t="shared" si="36"/>
        <v>0</v>
      </c>
      <c r="AK100" s="466">
        <f t="shared" si="37"/>
        <v>0</v>
      </c>
      <c r="AL100" s="466">
        <f t="shared" si="38"/>
        <v>0</v>
      </c>
      <c r="AW100" s="2"/>
      <c r="AX100" s="2"/>
      <c r="BF100" s="2"/>
      <c r="BG100" s="2"/>
    </row>
    <row r="101" spans="1:59">
      <c r="A101" s="3"/>
      <c r="B101" s="114">
        <v>659</v>
      </c>
      <c r="C101" s="78" t="s">
        <v>784</v>
      </c>
      <c r="D101" s="28">
        <v>65</v>
      </c>
      <c r="E101" s="20"/>
      <c r="F101" s="43"/>
      <c r="O101" s="20"/>
      <c r="P101" s="20"/>
      <c r="W101" s="24">
        <f t="shared" si="31"/>
        <v>96</v>
      </c>
      <c r="X101" s="467">
        <v>662</v>
      </c>
      <c r="Y101" s="79" t="s">
        <v>786</v>
      </c>
      <c r="Z101" s="462">
        <f>消費波及!Z103+開催波及!Z103</f>
        <v>0</v>
      </c>
      <c r="AA101" s="462">
        <f>消費波及!AA103+開催波及!AA103</f>
        <v>0</v>
      </c>
      <c r="AB101" s="462">
        <f>消費波及!AB103+開催波及!AB103</f>
        <v>0</v>
      </c>
      <c r="AC101" s="462">
        <f>消費波及!AC103+開催波及!AC103</f>
        <v>0</v>
      </c>
      <c r="AD101" s="463">
        <f t="shared" si="33"/>
        <v>3.3800000000000002E-5</v>
      </c>
      <c r="AE101" s="3"/>
      <c r="AF101" s="262">
        <v>96</v>
      </c>
      <c r="AG101" s="464">
        <f t="shared" si="32"/>
        <v>662</v>
      </c>
      <c r="AH101" s="480" t="str">
        <f t="shared" si="34"/>
        <v>広告</v>
      </c>
      <c r="AI101" s="466">
        <f t="shared" si="35"/>
        <v>0</v>
      </c>
      <c r="AJ101" s="466">
        <f t="shared" si="36"/>
        <v>0</v>
      </c>
      <c r="AK101" s="466">
        <f t="shared" si="37"/>
        <v>0</v>
      </c>
      <c r="AL101" s="466">
        <f t="shared" si="38"/>
        <v>0</v>
      </c>
      <c r="AW101" s="2"/>
      <c r="AX101" s="2"/>
      <c r="BF101" s="2"/>
      <c r="BG101" s="2"/>
    </row>
    <row r="102" spans="1:59">
      <c r="A102" s="3"/>
      <c r="B102" s="114">
        <v>661</v>
      </c>
      <c r="C102" s="78" t="s">
        <v>785</v>
      </c>
      <c r="D102" s="28">
        <v>66</v>
      </c>
      <c r="E102" s="20"/>
      <c r="F102" s="43"/>
      <c r="O102" s="20"/>
      <c r="P102" s="20"/>
      <c r="W102" s="24">
        <f t="shared" ref="W102:W109" si="39">RANK(AD102,$AD$6:$AD$109,0)</f>
        <v>97</v>
      </c>
      <c r="X102" s="467">
        <v>663</v>
      </c>
      <c r="Y102" s="78" t="s">
        <v>787</v>
      </c>
      <c r="Z102" s="462">
        <f>消費波及!Z104+開催波及!Z104</f>
        <v>0</v>
      </c>
      <c r="AA102" s="462">
        <f>消費波及!AA104+開催波及!AA104</f>
        <v>0</v>
      </c>
      <c r="AB102" s="462">
        <f>消費波及!AB104+開催波及!AB104</f>
        <v>0</v>
      </c>
      <c r="AC102" s="462">
        <f>消費波及!AC104+開催波及!AC104</f>
        <v>0</v>
      </c>
      <c r="AD102" s="463">
        <f t="shared" si="33"/>
        <v>3.3699999999999999E-5</v>
      </c>
      <c r="AE102" s="3"/>
      <c r="AF102" s="262">
        <v>97</v>
      </c>
      <c r="AG102" s="464">
        <f t="shared" ref="AG102:AG109" si="40">VLOOKUP($AF102,$W$6:$AC$109,2,0)</f>
        <v>663</v>
      </c>
      <c r="AH102" s="480" t="str">
        <f t="shared" si="34"/>
        <v>自動車整備・機械修理</v>
      </c>
      <c r="AI102" s="466">
        <f t="shared" si="35"/>
        <v>0</v>
      </c>
      <c r="AJ102" s="466">
        <f t="shared" si="36"/>
        <v>0</v>
      </c>
      <c r="AK102" s="466">
        <f t="shared" si="37"/>
        <v>0</v>
      </c>
      <c r="AL102" s="466">
        <f t="shared" si="38"/>
        <v>0</v>
      </c>
      <c r="AW102" s="2"/>
      <c r="AX102" s="2"/>
      <c r="BF102" s="2"/>
      <c r="BG102" s="2"/>
    </row>
    <row r="103" spans="1:59">
      <c r="A103" s="3"/>
      <c r="B103" s="114">
        <v>662</v>
      </c>
      <c r="C103" s="79" t="s">
        <v>786</v>
      </c>
      <c r="D103" s="28">
        <v>66</v>
      </c>
      <c r="E103" s="20"/>
      <c r="F103" s="43"/>
      <c r="O103" s="20"/>
      <c r="P103" s="20"/>
      <c r="W103" s="24">
        <f t="shared" si="39"/>
        <v>98</v>
      </c>
      <c r="X103" s="467">
        <v>669</v>
      </c>
      <c r="Y103" s="78" t="s">
        <v>788</v>
      </c>
      <c r="Z103" s="462">
        <f>消費波及!Z105+開催波及!Z105</f>
        <v>0</v>
      </c>
      <c r="AA103" s="462">
        <f>消費波及!AA105+開催波及!AA105</f>
        <v>0</v>
      </c>
      <c r="AB103" s="462">
        <f>消費波及!AB105+開催波及!AB105</f>
        <v>0</v>
      </c>
      <c r="AC103" s="462">
        <f>消費波及!AC105+開催波及!AC105</f>
        <v>0</v>
      </c>
      <c r="AD103" s="463">
        <f t="shared" si="33"/>
        <v>3.3099999999999998E-5</v>
      </c>
      <c r="AE103" s="3"/>
      <c r="AF103" s="262">
        <v>98</v>
      </c>
      <c r="AG103" s="464">
        <f t="shared" si="40"/>
        <v>669</v>
      </c>
      <c r="AH103" s="480" t="str">
        <f t="shared" si="34"/>
        <v>その他の対事業所サービス</v>
      </c>
      <c r="AI103" s="466">
        <f t="shared" si="35"/>
        <v>0</v>
      </c>
      <c r="AJ103" s="466">
        <f t="shared" si="36"/>
        <v>0</v>
      </c>
      <c r="AK103" s="466">
        <f t="shared" si="37"/>
        <v>0</v>
      </c>
      <c r="AL103" s="466">
        <f t="shared" si="38"/>
        <v>0</v>
      </c>
      <c r="AW103" s="2"/>
      <c r="AX103" s="2"/>
      <c r="BF103" s="2"/>
      <c r="BG103" s="2"/>
    </row>
    <row r="104" spans="1:59">
      <c r="A104" s="3"/>
      <c r="B104" s="114">
        <v>663</v>
      </c>
      <c r="C104" s="78" t="s">
        <v>787</v>
      </c>
      <c r="D104" s="28">
        <v>66</v>
      </c>
      <c r="E104" s="20"/>
      <c r="F104" s="43"/>
      <c r="O104" s="20"/>
      <c r="P104" s="20"/>
      <c r="W104" s="24">
        <f t="shared" si="39"/>
        <v>99</v>
      </c>
      <c r="X104" s="467">
        <v>671</v>
      </c>
      <c r="Y104" s="78" t="s">
        <v>789</v>
      </c>
      <c r="Z104" s="462">
        <f>消費波及!Z106+開催波及!Z106</f>
        <v>0</v>
      </c>
      <c r="AA104" s="462">
        <f>消費波及!AA106+開催波及!AA106</f>
        <v>0</v>
      </c>
      <c r="AB104" s="462">
        <f>消費波及!AB106+開催波及!AB106</f>
        <v>0</v>
      </c>
      <c r="AC104" s="462">
        <f>消費波及!AC106+開催波及!AC106</f>
        <v>0</v>
      </c>
      <c r="AD104" s="463">
        <f t="shared" si="33"/>
        <v>3.29E-5</v>
      </c>
      <c r="AE104" s="3"/>
      <c r="AF104" s="262">
        <v>99</v>
      </c>
      <c r="AG104" s="464">
        <f t="shared" si="40"/>
        <v>671</v>
      </c>
      <c r="AH104" s="480" t="str">
        <f t="shared" si="34"/>
        <v>宿泊業</v>
      </c>
      <c r="AI104" s="466">
        <f t="shared" si="35"/>
        <v>0</v>
      </c>
      <c r="AJ104" s="466">
        <f t="shared" si="36"/>
        <v>0</v>
      </c>
      <c r="AK104" s="466">
        <f t="shared" si="37"/>
        <v>0</v>
      </c>
      <c r="AL104" s="466">
        <f t="shared" si="38"/>
        <v>0</v>
      </c>
      <c r="AW104" s="2"/>
      <c r="AX104" s="2"/>
      <c r="BF104" s="2"/>
      <c r="BG104" s="2"/>
    </row>
    <row r="105" spans="1:59">
      <c r="A105" s="3"/>
      <c r="B105" s="114">
        <v>669</v>
      </c>
      <c r="C105" s="78" t="s">
        <v>788</v>
      </c>
      <c r="D105" s="28">
        <v>66</v>
      </c>
      <c r="E105" s="20"/>
      <c r="F105" s="43"/>
      <c r="O105" s="20"/>
      <c r="P105" s="20"/>
      <c r="W105" s="24">
        <f t="shared" si="39"/>
        <v>100</v>
      </c>
      <c r="X105" s="467">
        <v>672</v>
      </c>
      <c r="Y105" s="78" t="s">
        <v>790</v>
      </c>
      <c r="Z105" s="462">
        <f>消費波及!Z107+開催波及!Z107</f>
        <v>0</v>
      </c>
      <c r="AA105" s="462">
        <f>消費波及!AA107+開催波及!AA107</f>
        <v>0</v>
      </c>
      <c r="AB105" s="462">
        <f>消費波及!AB107+開催波及!AB107</f>
        <v>0</v>
      </c>
      <c r="AC105" s="462">
        <f>消費波及!AC107+開催波及!AC107</f>
        <v>0</v>
      </c>
      <c r="AD105" s="463">
        <f t="shared" si="33"/>
        <v>3.2799999999999998E-5</v>
      </c>
      <c r="AE105" s="3"/>
      <c r="AF105" s="262">
        <v>100</v>
      </c>
      <c r="AG105" s="464">
        <f t="shared" si="40"/>
        <v>672</v>
      </c>
      <c r="AH105" s="480" t="str">
        <f t="shared" si="34"/>
        <v>飲食サービス</v>
      </c>
      <c r="AI105" s="466">
        <f t="shared" si="35"/>
        <v>0</v>
      </c>
      <c r="AJ105" s="466">
        <f t="shared" si="36"/>
        <v>0</v>
      </c>
      <c r="AK105" s="466">
        <f t="shared" si="37"/>
        <v>0</v>
      </c>
      <c r="AL105" s="466">
        <f t="shared" si="38"/>
        <v>0</v>
      </c>
      <c r="AW105" s="2"/>
      <c r="AX105" s="2"/>
      <c r="BF105" s="2"/>
      <c r="BG105" s="2"/>
    </row>
    <row r="106" spans="1:59">
      <c r="A106" s="3"/>
      <c r="B106" s="114">
        <v>671</v>
      </c>
      <c r="C106" s="78" t="s">
        <v>789</v>
      </c>
      <c r="D106" s="28">
        <v>67</v>
      </c>
      <c r="E106" s="20"/>
      <c r="F106" s="43"/>
      <c r="O106" s="20"/>
      <c r="P106" s="20"/>
      <c r="W106" s="24">
        <f t="shared" si="39"/>
        <v>101</v>
      </c>
      <c r="X106" s="467">
        <v>673</v>
      </c>
      <c r="Y106" s="78" t="s">
        <v>791</v>
      </c>
      <c r="Z106" s="462">
        <f>消費波及!Z108+開催波及!Z108</f>
        <v>0</v>
      </c>
      <c r="AA106" s="462">
        <f>消費波及!AA108+開催波及!AA108</f>
        <v>0</v>
      </c>
      <c r="AB106" s="462">
        <f>消費波及!AB108+開催波及!AB108</f>
        <v>0</v>
      </c>
      <c r="AC106" s="462">
        <f>消費波及!AC108+開催波及!AC108</f>
        <v>0</v>
      </c>
      <c r="AD106" s="463">
        <f t="shared" si="33"/>
        <v>3.2699999999999995E-5</v>
      </c>
      <c r="AE106" s="3"/>
      <c r="AF106" s="262">
        <v>101</v>
      </c>
      <c r="AG106" s="464">
        <f t="shared" si="40"/>
        <v>673</v>
      </c>
      <c r="AH106" s="480" t="str">
        <f t="shared" si="34"/>
        <v>洗濯・理容・美容・浴場業</v>
      </c>
      <c r="AI106" s="466">
        <f t="shared" si="35"/>
        <v>0</v>
      </c>
      <c r="AJ106" s="466">
        <f t="shared" si="36"/>
        <v>0</v>
      </c>
      <c r="AK106" s="466">
        <f t="shared" si="37"/>
        <v>0</v>
      </c>
      <c r="AL106" s="466">
        <f t="shared" si="38"/>
        <v>0</v>
      </c>
      <c r="AW106" s="2"/>
      <c r="AX106" s="2"/>
      <c r="BF106" s="2"/>
      <c r="BG106" s="2"/>
    </row>
    <row r="107" spans="1:59">
      <c r="A107" s="3"/>
      <c r="B107" s="114">
        <v>672</v>
      </c>
      <c r="C107" s="78" t="s">
        <v>790</v>
      </c>
      <c r="D107" s="28">
        <v>67</v>
      </c>
      <c r="E107" s="20"/>
      <c r="F107" s="43"/>
      <c r="O107" s="20"/>
      <c r="P107" s="20"/>
      <c r="W107" s="24">
        <f t="shared" si="39"/>
        <v>102</v>
      </c>
      <c r="X107" s="467">
        <v>674</v>
      </c>
      <c r="Y107" s="78" t="s">
        <v>792</v>
      </c>
      <c r="Z107" s="462">
        <f>消費波及!Z109+開催波及!Z109</f>
        <v>0</v>
      </c>
      <c r="AA107" s="462">
        <f>消費波及!AA109+開催波及!AA109</f>
        <v>0</v>
      </c>
      <c r="AB107" s="462">
        <f>消費波及!AB109+開催波及!AB109</f>
        <v>0</v>
      </c>
      <c r="AC107" s="462">
        <f>消費波及!AC109+開催波及!AC109</f>
        <v>0</v>
      </c>
      <c r="AD107" s="463">
        <f t="shared" si="33"/>
        <v>3.26E-5</v>
      </c>
      <c r="AE107" s="3"/>
      <c r="AF107" s="262">
        <v>102</v>
      </c>
      <c r="AG107" s="464">
        <f t="shared" si="40"/>
        <v>674</v>
      </c>
      <c r="AH107" s="480" t="str">
        <f t="shared" si="34"/>
        <v>娯楽サービス</v>
      </c>
      <c r="AI107" s="466">
        <f t="shared" si="35"/>
        <v>0</v>
      </c>
      <c r="AJ107" s="466">
        <f t="shared" si="36"/>
        <v>0</v>
      </c>
      <c r="AK107" s="466">
        <f t="shared" si="37"/>
        <v>0</v>
      </c>
      <c r="AL107" s="466">
        <f t="shared" si="38"/>
        <v>0</v>
      </c>
      <c r="AW107" s="2"/>
      <c r="AX107" s="2"/>
      <c r="BF107" s="2"/>
      <c r="BG107" s="2"/>
    </row>
    <row r="108" spans="1:59">
      <c r="A108" s="3"/>
      <c r="B108" s="114">
        <v>673</v>
      </c>
      <c r="C108" s="78" t="s">
        <v>791</v>
      </c>
      <c r="D108" s="28">
        <v>67</v>
      </c>
      <c r="E108" s="20"/>
      <c r="F108" s="43"/>
      <c r="O108" s="20"/>
      <c r="P108" s="20"/>
      <c r="W108" s="262">
        <f t="shared" si="39"/>
        <v>103</v>
      </c>
      <c r="X108" s="467">
        <v>679</v>
      </c>
      <c r="Y108" s="79" t="s">
        <v>793</v>
      </c>
      <c r="Z108" s="462">
        <f>消費波及!Z110+開催波及!Z110</f>
        <v>0</v>
      </c>
      <c r="AA108" s="462">
        <f>消費波及!AA110+開催波及!AA110</f>
        <v>0</v>
      </c>
      <c r="AB108" s="462">
        <f>消費波及!AB110+開催波及!AB110</f>
        <v>0</v>
      </c>
      <c r="AC108" s="462">
        <f>消費波及!AC110+開催波及!AC110</f>
        <v>0</v>
      </c>
      <c r="AD108" s="463">
        <f t="shared" si="33"/>
        <v>3.2100000000000001E-5</v>
      </c>
      <c r="AE108" s="3"/>
      <c r="AF108" s="262">
        <v>103</v>
      </c>
      <c r="AG108" s="464">
        <f t="shared" si="40"/>
        <v>679</v>
      </c>
      <c r="AH108" s="480" t="str">
        <f t="shared" si="34"/>
        <v>その他の対個人サービス</v>
      </c>
      <c r="AI108" s="466">
        <f t="shared" si="35"/>
        <v>0</v>
      </c>
      <c r="AJ108" s="466">
        <f t="shared" si="36"/>
        <v>0</v>
      </c>
      <c r="AK108" s="466">
        <f t="shared" si="37"/>
        <v>0</v>
      </c>
      <c r="AL108" s="466">
        <f t="shared" si="38"/>
        <v>0</v>
      </c>
      <c r="AW108" s="2"/>
      <c r="AX108" s="2"/>
      <c r="BF108" s="2"/>
      <c r="BG108" s="2"/>
    </row>
    <row r="109" spans="1:59">
      <c r="A109" s="3"/>
      <c r="B109" s="114">
        <v>674</v>
      </c>
      <c r="C109" s="78" t="s">
        <v>792</v>
      </c>
      <c r="D109" s="28">
        <v>67</v>
      </c>
      <c r="E109" s="20"/>
      <c r="F109" s="43"/>
      <c r="O109" s="20"/>
      <c r="P109" s="20"/>
      <c r="W109" s="25">
        <f t="shared" si="39"/>
        <v>104</v>
      </c>
      <c r="X109" s="467">
        <v>911</v>
      </c>
      <c r="Y109" s="79" t="s">
        <v>976</v>
      </c>
      <c r="Z109" s="462">
        <f>開催波及!Z115</f>
        <v>0</v>
      </c>
      <c r="AA109" s="462">
        <v>0</v>
      </c>
      <c r="AB109" s="462">
        <v>0</v>
      </c>
      <c r="AC109" s="462">
        <f>開催波及!AC115</f>
        <v>0</v>
      </c>
      <c r="AD109" s="463">
        <f t="shared" si="33"/>
        <v>8.8999999999999995E-6</v>
      </c>
      <c r="AE109" s="3"/>
      <c r="AF109" s="25">
        <v>104</v>
      </c>
      <c r="AG109" s="464">
        <f t="shared" si="40"/>
        <v>911</v>
      </c>
      <c r="AH109" s="480" t="str">
        <f t="shared" si="34"/>
        <v>雇用者所得</v>
      </c>
      <c r="AI109" s="466">
        <f t="shared" si="35"/>
        <v>0</v>
      </c>
      <c r="AJ109" s="466">
        <f t="shared" si="36"/>
        <v>0</v>
      </c>
      <c r="AK109" s="466">
        <f t="shared" si="37"/>
        <v>0</v>
      </c>
      <c r="AL109" s="466">
        <f t="shared" si="38"/>
        <v>0</v>
      </c>
      <c r="AW109" s="2"/>
      <c r="AX109" s="2"/>
      <c r="BF109" s="2"/>
      <c r="BG109" s="2"/>
    </row>
    <row r="110" spans="1:59">
      <c r="A110" s="3"/>
      <c r="B110" s="114">
        <v>679</v>
      </c>
      <c r="C110" s="79" t="s">
        <v>793</v>
      </c>
      <c r="D110" s="28">
        <v>67</v>
      </c>
      <c r="E110" s="20"/>
      <c r="F110" s="43"/>
      <c r="O110" s="20"/>
      <c r="P110" s="20"/>
      <c r="W110" s="43"/>
      <c r="X110" s="467">
        <v>681</v>
      </c>
      <c r="Y110" s="78" t="s">
        <v>794</v>
      </c>
      <c r="Z110" s="462">
        <f>消費波及!Z111+開催波及!Z111</f>
        <v>0</v>
      </c>
      <c r="AA110" s="462">
        <f>消費波及!AA111+開催波及!AA111</f>
        <v>0</v>
      </c>
      <c r="AB110" s="462">
        <f>消費波及!AB111+開催波及!AB111</f>
        <v>0</v>
      </c>
      <c r="AC110" s="462">
        <f>消費波及!AC111+開催波及!AC111</f>
        <v>0</v>
      </c>
      <c r="AF110" s="64"/>
      <c r="AG110" s="467">
        <v>681</v>
      </c>
      <c r="AH110" s="78" t="s">
        <v>794</v>
      </c>
      <c r="AI110" s="159">
        <f>Z110</f>
        <v>0</v>
      </c>
      <c r="AJ110" s="159">
        <f t="shared" ref="AJ110:AL111" si="41">AA110</f>
        <v>0</v>
      </c>
      <c r="AK110" s="159">
        <f t="shared" si="41"/>
        <v>0</v>
      </c>
      <c r="AL110" s="159">
        <f t="shared" si="41"/>
        <v>0</v>
      </c>
      <c r="AW110" s="2"/>
      <c r="AX110" s="2"/>
      <c r="BF110" s="2"/>
      <c r="BG110" s="2"/>
    </row>
    <row r="111" spans="1:59">
      <c r="A111" s="3"/>
      <c r="B111" s="114">
        <v>681</v>
      </c>
      <c r="C111" s="78" t="s">
        <v>794</v>
      </c>
      <c r="D111" s="28">
        <v>68</v>
      </c>
      <c r="E111" s="20"/>
      <c r="F111" s="43"/>
      <c r="O111" s="20"/>
      <c r="P111" s="20"/>
      <c r="W111" s="43"/>
      <c r="X111" s="469">
        <v>691</v>
      </c>
      <c r="Y111" s="470" t="s">
        <v>795</v>
      </c>
      <c r="Z111" s="462">
        <f>消費波及!Z112+開催波及!Z112</f>
        <v>0</v>
      </c>
      <c r="AA111" s="462">
        <f>消費波及!AA112+開催波及!AA112</f>
        <v>0</v>
      </c>
      <c r="AB111" s="462">
        <f>消費波及!AB112+開催波及!AB112</f>
        <v>0</v>
      </c>
      <c r="AC111" s="462">
        <f>消費波及!AC112+開催波及!AC112</f>
        <v>0</v>
      </c>
      <c r="AG111" s="469">
        <v>691</v>
      </c>
      <c r="AH111" s="470" t="s">
        <v>795</v>
      </c>
      <c r="AI111" s="159">
        <f t="shared" ref="AI111" si="42">Z111</f>
        <v>0</v>
      </c>
      <c r="AJ111" s="159">
        <f t="shared" si="41"/>
        <v>0</v>
      </c>
      <c r="AK111" s="159">
        <f t="shared" si="41"/>
        <v>0</v>
      </c>
      <c r="AL111" s="159">
        <f t="shared" si="41"/>
        <v>0</v>
      </c>
      <c r="AW111" s="2"/>
      <c r="AX111" s="2"/>
      <c r="BF111" s="2"/>
      <c r="BG111" s="2"/>
    </row>
    <row r="112" spans="1:59">
      <c r="A112" s="3"/>
      <c r="B112" s="116">
        <v>691</v>
      </c>
      <c r="C112" s="81" t="s">
        <v>671</v>
      </c>
      <c r="D112" s="29">
        <v>69</v>
      </c>
      <c r="E112" s="20"/>
      <c r="F112" s="43"/>
      <c r="O112" s="20"/>
      <c r="P112" s="20"/>
      <c r="W112" s="43"/>
      <c r="X112" s="467">
        <v>553</v>
      </c>
      <c r="Y112" s="78" t="s">
        <v>762</v>
      </c>
      <c r="Z112" s="462">
        <f>消費波及!Z79+開催波及!Z79</f>
        <v>0</v>
      </c>
      <c r="AA112" s="462">
        <f>消費波及!AA79+開催波及!AA79</f>
        <v>0</v>
      </c>
      <c r="AB112" s="462">
        <f>消費波及!AB79+開催波及!AB79</f>
        <v>0</v>
      </c>
      <c r="AC112" s="462">
        <f>消費波及!AC79+開催波及!AC79</f>
        <v>0</v>
      </c>
      <c r="AG112" s="467">
        <v>553</v>
      </c>
      <c r="AH112" s="78" t="s">
        <v>762</v>
      </c>
      <c r="AI112" s="159">
        <f t="shared" ref="AI112:AI113" si="43">Z112</f>
        <v>0</v>
      </c>
      <c r="AJ112" s="159">
        <f t="shared" ref="AJ112:AJ113" si="44">AA112</f>
        <v>0</v>
      </c>
      <c r="AK112" s="159">
        <f t="shared" ref="AK112:AK113" si="45">AB112</f>
        <v>0</v>
      </c>
      <c r="AL112" s="159">
        <f t="shared" ref="AL112:AL113" si="46">AC112</f>
        <v>0</v>
      </c>
      <c r="AW112" s="2"/>
      <c r="AX112" s="2"/>
      <c r="BF112" s="2"/>
      <c r="BG112" s="2"/>
    </row>
    <row r="113" spans="1:49">
      <c r="A113" s="3"/>
      <c r="B113" s="155"/>
      <c r="C113" s="155"/>
      <c r="D113" s="6"/>
      <c r="E113" s="4"/>
      <c r="F113" s="43"/>
      <c r="O113" s="20"/>
      <c r="P113" s="20"/>
      <c r="W113" s="43"/>
      <c r="X113" s="471">
        <v>573</v>
      </c>
      <c r="Y113" s="81" t="s">
        <v>765</v>
      </c>
      <c r="Z113" s="462">
        <f>消費波及!Z82+開催波及!Z82</f>
        <v>0</v>
      </c>
      <c r="AA113" s="462">
        <f>消費波及!AA82+開催波及!AA82</f>
        <v>0</v>
      </c>
      <c r="AB113" s="462">
        <f>消費波及!AB82+開催波及!AB82</f>
        <v>0</v>
      </c>
      <c r="AC113" s="462">
        <f>消費波及!AC82+開催波及!AC82</f>
        <v>0</v>
      </c>
      <c r="AG113" s="471">
        <v>573</v>
      </c>
      <c r="AH113" s="81" t="s">
        <v>765</v>
      </c>
      <c r="AI113" s="159">
        <f t="shared" si="43"/>
        <v>0</v>
      </c>
      <c r="AJ113" s="159">
        <f t="shared" si="44"/>
        <v>0</v>
      </c>
      <c r="AK113" s="159">
        <f t="shared" si="45"/>
        <v>0</v>
      </c>
      <c r="AL113" s="159">
        <f t="shared" si="46"/>
        <v>0</v>
      </c>
      <c r="AW113" s="61"/>
    </row>
    <row r="114" spans="1:49">
      <c r="B114" s="156"/>
      <c r="C114" s="157"/>
      <c r="D114" s="7"/>
      <c r="F114" s="43"/>
      <c r="X114" s="472"/>
      <c r="Y114" s="13" t="s">
        <v>972</v>
      </c>
      <c r="Z114" s="16">
        <f>SUM(Z6:Z113)</f>
        <v>0</v>
      </c>
      <c r="AA114" s="16">
        <f>SUM(AA6:AA113)</f>
        <v>0</v>
      </c>
      <c r="AB114" s="16">
        <f>SUM(AB6:AB113)</f>
        <v>0</v>
      </c>
      <c r="AC114" s="16">
        <f>SUM(AC6:AC113)</f>
        <v>0</v>
      </c>
      <c r="AG114" s="27"/>
      <c r="AH114" s="13" t="s">
        <v>974</v>
      </c>
      <c r="AI114" s="16">
        <f>SUM(AI6:AI113)</f>
        <v>0</v>
      </c>
      <c r="AJ114" s="16">
        <f>SUM(AJ6:AJ113)</f>
        <v>0</v>
      </c>
      <c r="AK114" s="16">
        <f>SUM(AK6:AK113)</f>
        <v>0</v>
      </c>
      <c r="AL114" s="16">
        <f>SUM(AL6:AL113)</f>
        <v>0</v>
      </c>
      <c r="AW114" s="61"/>
    </row>
    <row r="115" spans="1:49">
      <c r="B115" s="152">
        <v>911</v>
      </c>
      <c r="C115" s="13" t="s">
        <v>447</v>
      </c>
      <c r="D115" s="44">
        <v>91</v>
      </c>
      <c r="F115" s="43"/>
      <c r="AG115" s="8"/>
      <c r="AH115" s="5"/>
      <c r="AI115" s="7"/>
      <c r="AJ115" s="7"/>
      <c r="AK115" s="7"/>
      <c r="AL115" s="7"/>
      <c r="AW115" s="61"/>
    </row>
    <row r="116" spans="1:49">
      <c r="B116" s="59"/>
      <c r="C116" s="60"/>
      <c r="AG116" s="44">
        <v>699</v>
      </c>
      <c r="AH116" s="1" t="s">
        <v>975</v>
      </c>
      <c r="AI116" s="32">
        <f>SUM(AI26:AI113)</f>
        <v>0</v>
      </c>
      <c r="AJ116" s="32">
        <f>SUM(AJ26:AJ113)</f>
        <v>0</v>
      </c>
      <c r="AK116" s="32">
        <f>SUM(AK26:AK113)</f>
        <v>0</v>
      </c>
      <c r="AL116" s="32">
        <f>SUM(AL26:AL113)</f>
        <v>0</v>
      </c>
      <c r="AW116" s="61"/>
    </row>
    <row r="117" spans="1:49">
      <c r="B117" s="59"/>
      <c r="C117" s="60"/>
      <c r="AW117" s="61"/>
    </row>
    <row r="118" spans="1:49">
      <c r="B118" s="59"/>
      <c r="C118" s="60"/>
      <c r="AW118" s="61"/>
    </row>
    <row r="119" spans="1:49">
      <c r="B119" s="59"/>
      <c r="C119" s="60"/>
      <c r="AW119" s="61"/>
    </row>
    <row r="120" spans="1:49">
      <c r="B120" s="59"/>
      <c r="C120" s="60"/>
      <c r="AW120" s="61"/>
    </row>
    <row r="121" spans="1:49">
      <c r="B121" s="59"/>
      <c r="C121" s="60"/>
      <c r="AW121" s="61"/>
    </row>
    <row r="122" spans="1:49">
      <c r="B122" s="59"/>
      <c r="C122" s="60"/>
      <c r="AW122" s="61"/>
    </row>
    <row r="123" spans="1:49">
      <c r="B123" s="59"/>
      <c r="C123" s="60"/>
      <c r="AW123" s="61"/>
    </row>
    <row r="124" spans="1:49">
      <c r="B124" s="59"/>
      <c r="C124" s="60"/>
      <c r="AW124" s="61"/>
    </row>
    <row r="125" spans="1:49">
      <c r="B125" s="59"/>
      <c r="C125" s="60"/>
      <c r="AW125" s="61"/>
    </row>
    <row r="126" spans="1:49">
      <c r="B126" s="59"/>
      <c r="C126" s="60"/>
      <c r="X126" s="473"/>
      <c r="Y126" s="20"/>
      <c r="AW126" s="61"/>
    </row>
    <row r="127" spans="1:49">
      <c r="B127" s="59"/>
      <c r="C127" s="60"/>
      <c r="X127" s="473"/>
      <c r="Y127" s="20"/>
      <c r="AW127" s="61"/>
    </row>
    <row r="128" spans="1:49">
      <c r="B128" s="59"/>
      <c r="C128" s="60"/>
      <c r="Z128" s="20"/>
      <c r="AA128" s="20"/>
      <c r="AB128" s="20"/>
      <c r="AC128" s="20"/>
      <c r="AD128" s="21"/>
      <c r="AE128" s="20"/>
      <c r="AW128" s="61"/>
    </row>
    <row r="129" spans="2:49">
      <c r="B129" s="59"/>
      <c r="C129" s="60"/>
      <c r="Z129" s="20"/>
      <c r="AA129" s="20"/>
      <c r="AB129" s="20"/>
      <c r="AC129" s="20"/>
      <c r="AD129" s="21"/>
      <c r="AE129" s="20"/>
      <c r="AW129" s="61"/>
    </row>
    <row r="130" spans="2:49">
      <c r="B130" s="59"/>
      <c r="C130" s="60"/>
      <c r="AW130" s="61"/>
    </row>
    <row r="131" spans="2:49">
      <c r="B131" s="59"/>
      <c r="C131" s="60"/>
      <c r="AW131" s="61"/>
    </row>
    <row r="132" spans="2:49">
      <c r="B132" s="59"/>
      <c r="C132" s="60"/>
      <c r="AW132" s="61"/>
    </row>
    <row r="133" spans="2:49">
      <c r="B133" s="59"/>
      <c r="C133" s="60"/>
      <c r="AW133" s="61"/>
    </row>
    <row r="134" spans="2:49">
      <c r="B134" s="59"/>
      <c r="C134" s="60"/>
      <c r="AW134" s="61"/>
    </row>
    <row r="135" spans="2:49">
      <c r="B135" s="59"/>
      <c r="C135" s="60"/>
      <c r="AW135" s="61"/>
    </row>
    <row r="136" spans="2:49">
      <c r="B136" s="59"/>
      <c r="C136" s="60"/>
      <c r="AW136" s="61"/>
    </row>
    <row r="137" spans="2:49">
      <c r="B137" s="59"/>
      <c r="C137" s="60"/>
      <c r="AW137" s="61"/>
    </row>
    <row r="138" spans="2:49">
      <c r="B138" s="59"/>
      <c r="C138" s="60"/>
      <c r="AW138" s="61"/>
    </row>
    <row r="139" spans="2:49">
      <c r="B139" s="59"/>
      <c r="C139" s="60"/>
      <c r="AW139" s="61"/>
    </row>
    <row r="140" spans="2:49">
      <c r="B140" s="59"/>
      <c r="C140" s="60"/>
      <c r="AW140" s="61"/>
    </row>
    <row r="141" spans="2:49">
      <c r="B141" s="59"/>
      <c r="C141" s="60"/>
      <c r="AW141" s="61"/>
    </row>
    <row r="142" spans="2:49">
      <c r="B142" s="59"/>
      <c r="C142" s="60"/>
      <c r="AW142" s="61"/>
    </row>
    <row r="143" spans="2:49">
      <c r="B143" s="59"/>
      <c r="C143" s="60"/>
      <c r="AW143" s="61"/>
    </row>
    <row r="144" spans="2:49">
      <c r="B144" s="59"/>
      <c r="C144" s="60"/>
      <c r="AW144" s="61"/>
    </row>
    <row r="145" spans="2:49">
      <c r="B145" s="59"/>
      <c r="C145" s="60"/>
      <c r="AW145" s="61"/>
    </row>
    <row r="146" spans="2:49">
      <c r="B146" s="59"/>
      <c r="C146" s="60"/>
      <c r="AW146" s="61"/>
    </row>
    <row r="147" spans="2:49">
      <c r="B147" s="59"/>
      <c r="C147" s="60"/>
      <c r="AW147" s="61"/>
    </row>
    <row r="148" spans="2:49">
      <c r="B148" s="59"/>
      <c r="C148" s="60"/>
      <c r="AW148" s="61"/>
    </row>
    <row r="149" spans="2:49">
      <c r="B149" s="59"/>
      <c r="C149" s="60"/>
      <c r="AW149" s="61"/>
    </row>
    <row r="150" spans="2:49">
      <c r="B150" s="59"/>
      <c r="C150" s="60"/>
      <c r="AW150" s="61"/>
    </row>
    <row r="151" spans="2:49">
      <c r="B151" s="59"/>
      <c r="C151" s="60"/>
      <c r="AW151" s="61"/>
    </row>
    <row r="196" spans="34:38">
      <c r="AH196" s="20"/>
      <c r="AI196" s="20"/>
      <c r="AJ196" s="20"/>
      <c r="AK196" s="20"/>
      <c r="AL196" s="20"/>
    </row>
    <row r="197" spans="34:38">
      <c r="AH197" s="20"/>
      <c r="AI197" s="20"/>
      <c r="AJ197" s="20"/>
      <c r="AK197" s="20"/>
      <c r="AL197" s="20"/>
    </row>
  </sheetData>
  <sheetProtection sheet="1" objects="1" scenarios="1"/>
  <mergeCells count="31">
    <mergeCell ref="AG2:AH5"/>
    <mergeCell ref="AC2:AC4"/>
    <mergeCell ref="AI2:AI4"/>
    <mergeCell ref="AJ2:AJ4"/>
    <mergeCell ref="W2:W5"/>
    <mergeCell ref="X2:Y5"/>
    <mergeCell ref="Z2:Z4"/>
    <mergeCell ref="AA2:AA4"/>
    <mergeCell ref="AB2:AB4"/>
    <mergeCell ref="R2:R4"/>
    <mergeCell ref="S2:S4"/>
    <mergeCell ref="T2:T4"/>
    <mergeCell ref="U2:U4"/>
    <mergeCell ref="AF2:AF5"/>
    <mergeCell ref="J2:J4"/>
    <mergeCell ref="K2:K4"/>
    <mergeCell ref="L2:L4"/>
    <mergeCell ref="O2:O5"/>
    <mergeCell ref="P2:Q5"/>
    <mergeCell ref="B2:C5"/>
    <mergeCell ref="D2:D5"/>
    <mergeCell ref="F2:F5"/>
    <mergeCell ref="G2:H5"/>
    <mergeCell ref="I2:I4"/>
    <mergeCell ref="AP2:AP4"/>
    <mergeCell ref="AQ2:AQ4"/>
    <mergeCell ref="AR2:AR4"/>
    <mergeCell ref="AS2:AS4"/>
    <mergeCell ref="AK2:AK4"/>
    <mergeCell ref="AL2:AL4"/>
    <mergeCell ref="AN2:AO5"/>
  </mergeCells>
  <phoneticPr fontId="2"/>
  <conditionalFormatting sqref="AN2:AO5">
    <cfRule type="expression" dxfId="1" priority="9">
      <formula>AN1=1</formula>
    </cfRule>
  </conditionalFormatting>
  <conditionalFormatting sqref="AP2:AS5">
    <cfRule type="expression" dxfId="0" priority="1">
      <formula>$AN$1=1</formula>
    </cfRule>
  </conditionalFormatting>
  <pageMargins left="0.70866141732283472" right="0.70866141732283472" top="0.74803149606299213" bottom="0.74803149606299213" header="0.31496062992125984" footer="0.31496062992125984"/>
  <pageSetup paperSize="8" scale="3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B1:DL429"/>
  <sheetViews>
    <sheetView showGridLines="0" showRowColHeader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RowHeight="13.5"/>
  <cols>
    <col min="1" max="1" width="1.625" customWidth="1"/>
    <col min="2" max="2" width="9" style="337"/>
    <col min="3" max="3" width="27.375" style="337" customWidth="1"/>
    <col min="4" max="116" width="12.625" customWidth="1"/>
  </cols>
  <sheetData>
    <row r="1" spans="2:116" ht="37.5" customHeight="1">
      <c r="D1" s="338"/>
      <c r="G1" s="338"/>
      <c r="I1" s="338"/>
    </row>
    <row r="2" spans="2:116" ht="13.5" customHeight="1">
      <c r="B2" s="943" t="s">
        <v>808</v>
      </c>
      <c r="C2" s="944"/>
      <c r="D2" s="946" t="s">
        <v>809</v>
      </c>
      <c r="E2" s="948" t="s">
        <v>810</v>
      </c>
      <c r="F2" s="948" t="s">
        <v>811</v>
      </c>
      <c r="G2" s="946" t="s">
        <v>812</v>
      </c>
      <c r="H2" s="949" t="s">
        <v>813</v>
      </c>
      <c r="I2" s="948" t="s">
        <v>814</v>
      </c>
      <c r="J2" s="339" t="s">
        <v>815</v>
      </c>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1"/>
      <c r="BF2" s="341"/>
      <c r="BG2" s="341"/>
      <c r="BH2" s="341"/>
      <c r="BI2" s="341"/>
      <c r="BJ2" s="341"/>
      <c r="BK2" s="341"/>
      <c r="BL2" s="341"/>
      <c r="BM2" s="341"/>
      <c r="BN2" s="341"/>
      <c r="BO2" s="341"/>
      <c r="BP2" s="341"/>
      <c r="BQ2" s="341"/>
      <c r="BR2" s="341"/>
      <c r="BS2" s="342"/>
      <c r="BT2" s="341"/>
      <c r="BU2" s="341"/>
      <c r="BV2" s="341"/>
      <c r="BW2" s="341"/>
      <c r="BX2" s="341"/>
      <c r="BY2" s="341"/>
      <c r="BZ2" s="341"/>
      <c r="CA2" s="341"/>
      <c r="CB2" s="341"/>
      <c r="CC2" s="341"/>
      <c r="CD2" s="341"/>
      <c r="CE2" s="341"/>
      <c r="CF2" s="341"/>
      <c r="CG2" s="341"/>
      <c r="CH2" s="341"/>
      <c r="CI2" s="341"/>
      <c r="CJ2" s="341"/>
      <c r="CK2" s="341"/>
      <c r="CL2" s="341"/>
      <c r="CM2" s="341"/>
      <c r="CN2" s="341"/>
      <c r="CO2" s="341"/>
      <c r="CP2" s="341"/>
      <c r="CQ2" s="341"/>
      <c r="CR2" s="341"/>
      <c r="CS2" s="341"/>
      <c r="CT2" s="341"/>
      <c r="CU2" s="341"/>
      <c r="CV2" s="341"/>
      <c r="CW2" s="341"/>
      <c r="CX2" s="341"/>
      <c r="CY2" s="341"/>
      <c r="CZ2" s="341"/>
      <c r="DA2" s="341"/>
      <c r="DB2" s="341"/>
      <c r="DC2" s="341"/>
      <c r="DD2" s="341"/>
      <c r="DE2" s="341"/>
      <c r="DF2" s="341"/>
      <c r="DG2" s="341"/>
      <c r="DH2" s="341"/>
      <c r="DI2" s="341"/>
      <c r="DJ2" s="341"/>
      <c r="DK2" s="341"/>
      <c r="DL2" s="343"/>
    </row>
    <row r="3" spans="2:116">
      <c r="B3" s="945"/>
      <c r="C3" s="945"/>
      <c r="D3" s="947"/>
      <c r="E3" s="948"/>
      <c r="F3" s="948"/>
      <c r="G3" s="947"/>
      <c r="H3" s="949"/>
      <c r="I3" s="948"/>
      <c r="J3" s="344">
        <v>11</v>
      </c>
      <c r="K3" s="344">
        <v>12</v>
      </c>
      <c r="L3" s="344">
        <v>13</v>
      </c>
      <c r="M3" s="344">
        <v>15</v>
      </c>
      <c r="N3" s="344">
        <v>17</v>
      </c>
      <c r="O3" s="344">
        <v>61</v>
      </c>
      <c r="P3" s="344">
        <v>62</v>
      </c>
      <c r="Q3" s="344">
        <v>111</v>
      </c>
      <c r="R3" s="344">
        <v>112</v>
      </c>
      <c r="S3" s="344">
        <v>113</v>
      </c>
      <c r="T3" s="344">
        <v>114</v>
      </c>
      <c r="U3" s="344">
        <v>151</v>
      </c>
      <c r="V3" s="344">
        <v>152</v>
      </c>
      <c r="W3" s="344">
        <v>161</v>
      </c>
      <c r="X3" s="344">
        <v>162</v>
      </c>
      <c r="Y3" s="344">
        <v>163</v>
      </c>
      <c r="Z3" s="344">
        <v>164</v>
      </c>
      <c r="AA3" s="344">
        <v>191</v>
      </c>
      <c r="AB3" s="344">
        <v>201</v>
      </c>
      <c r="AC3" s="344">
        <v>202</v>
      </c>
      <c r="AD3" s="344">
        <v>203</v>
      </c>
      <c r="AE3" s="344">
        <v>204</v>
      </c>
      <c r="AF3" s="344">
        <v>205</v>
      </c>
      <c r="AG3" s="344">
        <v>206</v>
      </c>
      <c r="AH3" s="344">
        <v>207</v>
      </c>
      <c r="AI3" s="344">
        <v>208</v>
      </c>
      <c r="AJ3" s="344">
        <v>211</v>
      </c>
      <c r="AK3" s="344">
        <v>212</v>
      </c>
      <c r="AL3" s="344">
        <v>221</v>
      </c>
      <c r="AM3" s="344">
        <v>222</v>
      </c>
      <c r="AN3" s="344">
        <v>231</v>
      </c>
      <c r="AO3" s="344">
        <v>251</v>
      </c>
      <c r="AP3" s="344">
        <v>252</v>
      </c>
      <c r="AQ3" s="344">
        <v>253</v>
      </c>
      <c r="AR3" s="344">
        <v>259</v>
      </c>
      <c r="AS3" s="344">
        <v>261</v>
      </c>
      <c r="AT3" s="344">
        <v>262</v>
      </c>
      <c r="AU3" s="344">
        <v>263</v>
      </c>
      <c r="AV3" s="344">
        <v>269</v>
      </c>
      <c r="AW3" s="344">
        <v>271</v>
      </c>
      <c r="AX3" s="344">
        <v>272</v>
      </c>
      <c r="AY3" s="344">
        <v>281</v>
      </c>
      <c r="AZ3" s="344">
        <v>289</v>
      </c>
      <c r="BA3" s="344">
        <v>291</v>
      </c>
      <c r="BB3" s="344">
        <v>301</v>
      </c>
      <c r="BC3" s="344">
        <v>311</v>
      </c>
      <c r="BD3" s="344">
        <v>321</v>
      </c>
      <c r="BE3" s="345">
        <v>329</v>
      </c>
      <c r="BF3" s="345">
        <v>331</v>
      </c>
      <c r="BG3" s="345">
        <v>332</v>
      </c>
      <c r="BH3" s="345">
        <v>333</v>
      </c>
      <c r="BI3" s="345">
        <v>339</v>
      </c>
      <c r="BJ3" s="345">
        <v>341</v>
      </c>
      <c r="BK3" s="345">
        <v>342</v>
      </c>
      <c r="BL3" s="345">
        <v>351</v>
      </c>
      <c r="BM3" s="345">
        <v>352</v>
      </c>
      <c r="BN3" s="345">
        <v>353</v>
      </c>
      <c r="BO3" s="345">
        <v>354</v>
      </c>
      <c r="BP3" s="345">
        <v>359</v>
      </c>
      <c r="BQ3" s="345">
        <v>391</v>
      </c>
      <c r="BR3" s="345">
        <v>392</v>
      </c>
      <c r="BS3" s="346">
        <v>411</v>
      </c>
      <c r="BT3" s="345">
        <v>412</v>
      </c>
      <c r="BU3" s="345">
        <v>413</v>
      </c>
      <c r="BV3" s="345">
        <v>419</v>
      </c>
      <c r="BW3" s="345">
        <v>461</v>
      </c>
      <c r="BX3" s="345">
        <v>462</v>
      </c>
      <c r="BY3" s="345">
        <v>471</v>
      </c>
      <c r="BZ3" s="345">
        <v>481</v>
      </c>
      <c r="CA3" s="345">
        <v>511</v>
      </c>
      <c r="CB3" s="345">
        <v>531</v>
      </c>
      <c r="CC3" s="345">
        <v>551</v>
      </c>
      <c r="CD3" s="345">
        <v>552</v>
      </c>
      <c r="CE3" s="345">
        <v>553</v>
      </c>
      <c r="CF3" s="345">
        <v>571</v>
      </c>
      <c r="CG3" s="345">
        <v>572</v>
      </c>
      <c r="CH3" s="345">
        <v>573</v>
      </c>
      <c r="CI3" s="345">
        <v>574</v>
      </c>
      <c r="CJ3" s="345">
        <v>575</v>
      </c>
      <c r="CK3" s="345">
        <v>576</v>
      </c>
      <c r="CL3" s="345">
        <v>577</v>
      </c>
      <c r="CM3" s="345">
        <v>578</v>
      </c>
      <c r="CN3" s="345">
        <v>579</v>
      </c>
      <c r="CO3" s="345">
        <v>591</v>
      </c>
      <c r="CP3" s="345">
        <v>592</v>
      </c>
      <c r="CQ3" s="345">
        <v>593</v>
      </c>
      <c r="CR3" s="345">
        <v>594</v>
      </c>
      <c r="CS3" s="345">
        <v>595</v>
      </c>
      <c r="CT3" s="345">
        <v>611</v>
      </c>
      <c r="CU3" s="345">
        <v>631</v>
      </c>
      <c r="CV3" s="345">
        <v>632</v>
      </c>
      <c r="CW3" s="345">
        <v>641</v>
      </c>
      <c r="CX3" s="345">
        <v>642</v>
      </c>
      <c r="CY3" s="345">
        <v>643</v>
      </c>
      <c r="CZ3" s="345">
        <v>644</v>
      </c>
      <c r="DA3" s="345">
        <v>659</v>
      </c>
      <c r="DB3" s="345">
        <v>661</v>
      </c>
      <c r="DC3" s="345">
        <v>662</v>
      </c>
      <c r="DD3" s="345">
        <v>663</v>
      </c>
      <c r="DE3" s="345">
        <v>669</v>
      </c>
      <c r="DF3" s="345">
        <v>671</v>
      </c>
      <c r="DG3" s="345">
        <v>672</v>
      </c>
      <c r="DH3" s="345">
        <v>673</v>
      </c>
      <c r="DI3" s="345">
        <v>674</v>
      </c>
      <c r="DJ3" s="345">
        <v>679</v>
      </c>
      <c r="DK3" s="345">
        <v>681</v>
      </c>
      <c r="DL3" s="345">
        <v>691</v>
      </c>
    </row>
    <row r="4" spans="2:116">
      <c r="B4" s="945"/>
      <c r="C4" s="945"/>
      <c r="D4" s="947"/>
      <c r="E4" s="948"/>
      <c r="F4" s="948"/>
      <c r="G4" s="947"/>
      <c r="H4" s="949"/>
      <c r="I4" s="948"/>
      <c r="J4" s="950" t="s">
        <v>689</v>
      </c>
      <c r="K4" s="950" t="s">
        <v>690</v>
      </c>
      <c r="L4" s="950" t="s">
        <v>691</v>
      </c>
      <c r="M4" s="950" t="s">
        <v>692</v>
      </c>
      <c r="N4" s="950" t="s">
        <v>693</v>
      </c>
      <c r="O4" s="950" t="s">
        <v>694</v>
      </c>
      <c r="P4" s="950" t="s">
        <v>695</v>
      </c>
      <c r="Q4" s="950" t="s">
        <v>696</v>
      </c>
      <c r="R4" s="950" t="s">
        <v>697</v>
      </c>
      <c r="S4" s="950" t="s">
        <v>698</v>
      </c>
      <c r="T4" s="950" t="s">
        <v>816</v>
      </c>
      <c r="U4" s="950" t="s">
        <v>699</v>
      </c>
      <c r="V4" s="950" t="s">
        <v>700</v>
      </c>
      <c r="W4" s="950" t="s">
        <v>701</v>
      </c>
      <c r="X4" s="950" t="s">
        <v>702</v>
      </c>
      <c r="Y4" s="950" t="s">
        <v>703</v>
      </c>
      <c r="Z4" s="950" t="s">
        <v>704</v>
      </c>
      <c r="AA4" s="950" t="s">
        <v>705</v>
      </c>
      <c r="AB4" s="950" t="s">
        <v>706</v>
      </c>
      <c r="AC4" s="950" t="s">
        <v>707</v>
      </c>
      <c r="AD4" s="950" t="s">
        <v>817</v>
      </c>
      <c r="AE4" s="950" t="s">
        <v>818</v>
      </c>
      <c r="AF4" s="950" t="s">
        <v>710</v>
      </c>
      <c r="AG4" s="950" t="s">
        <v>711</v>
      </c>
      <c r="AH4" s="950" t="s">
        <v>712</v>
      </c>
      <c r="AI4" s="950" t="s">
        <v>713</v>
      </c>
      <c r="AJ4" s="950" t="s">
        <v>715</v>
      </c>
      <c r="AK4" s="950" t="s">
        <v>716</v>
      </c>
      <c r="AL4" s="950" t="s">
        <v>717</v>
      </c>
      <c r="AM4" s="950" t="s">
        <v>718</v>
      </c>
      <c r="AN4" s="950" t="s">
        <v>819</v>
      </c>
      <c r="AO4" s="950" t="s">
        <v>720</v>
      </c>
      <c r="AP4" s="950" t="s">
        <v>721</v>
      </c>
      <c r="AQ4" s="950" t="s">
        <v>722</v>
      </c>
      <c r="AR4" s="950" t="s">
        <v>723</v>
      </c>
      <c r="AS4" s="950" t="s">
        <v>724</v>
      </c>
      <c r="AT4" s="950" t="s">
        <v>725</v>
      </c>
      <c r="AU4" s="950" t="s">
        <v>820</v>
      </c>
      <c r="AV4" s="950" t="s">
        <v>727</v>
      </c>
      <c r="AW4" s="950" t="s">
        <v>728</v>
      </c>
      <c r="AX4" s="950" t="s">
        <v>729</v>
      </c>
      <c r="AY4" s="950" t="s">
        <v>821</v>
      </c>
      <c r="AZ4" s="950" t="s">
        <v>731</v>
      </c>
      <c r="BA4" s="950" t="s">
        <v>732</v>
      </c>
      <c r="BB4" s="950" t="s">
        <v>733</v>
      </c>
      <c r="BC4" s="950" t="s">
        <v>734</v>
      </c>
      <c r="BD4" s="950" t="s">
        <v>735</v>
      </c>
      <c r="BE4" s="950" t="s">
        <v>736</v>
      </c>
      <c r="BF4" s="950" t="s">
        <v>737</v>
      </c>
      <c r="BG4" s="950" t="s">
        <v>738</v>
      </c>
      <c r="BH4" s="950" t="s">
        <v>739</v>
      </c>
      <c r="BI4" s="950" t="s">
        <v>740</v>
      </c>
      <c r="BJ4" s="950" t="s">
        <v>741</v>
      </c>
      <c r="BK4" s="950" t="s">
        <v>742</v>
      </c>
      <c r="BL4" s="950" t="s">
        <v>743</v>
      </c>
      <c r="BM4" s="950" t="s">
        <v>744</v>
      </c>
      <c r="BN4" s="950" t="s">
        <v>745</v>
      </c>
      <c r="BO4" s="950" t="s">
        <v>746</v>
      </c>
      <c r="BP4" s="950" t="s">
        <v>747</v>
      </c>
      <c r="BQ4" s="950" t="s">
        <v>748</v>
      </c>
      <c r="BR4" s="950" t="s">
        <v>749</v>
      </c>
      <c r="BS4" s="950" t="s">
        <v>750</v>
      </c>
      <c r="BT4" s="950" t="s">
        <v>751</v>
      </c>
      <c r="BU4" s="950" t="s">
        <v>752</v>
      </c>
      <c r="BV4" s="950" t="s">
        <v>753</v>
      </c>
      <c r="BW4" s="950" t="s">
        <v>754</v>
      </c>
      <c r="BX4" s="950" t="s">
        <v>755</v>
      </c>
      <c r="BY4" s="950" t="s">
        <v>756</v>
      </c>
      <c r="BZ4" s="950" t="s">
        <v>757</v>
      </c>
      <c r="CA4" s="950" t="s">
        <v>758</v>
      </c>
      <c r="CB4" s="950" t="s">
        <v>759</v>
      </c>
      <c r="CC4" s="950" t="s">
        <v>760</v>
      </c>
      <c r="CD4" s="950" t="s">
        <v>761</v>
      </c>
      <c r="CE4" s="950" t="s">
        <v>762</v>
      </c>
      <c r="CF4" s="950" t="s">
        <v>763</v>
      </c>
      <c r="CG4" s="950" t="s">
        <v>764</v>
      </c>
      <c r="CH4" s="950" t="s">
        <v>765</v>
      </c>
      <c r="CI4" s="950" t="s">
        <v>766</v>
      </c>
      <c r="CJ4" s="950" t="s">
        <v>767</v>
      </c>
      <c r="CK4" s="950" t="s">
        <v>768</v>
      </c>
      <c r="CL4" s="950" t="s">
        <v>769</v>
      </c>
      <c r="CM4" s="950" t="s">
        <v>770</v>
      </c>
      <c r="CN4" s="950" t="s">
        <v>771</v>
      </c>
      <c r="CO4" s="950" t="s">
        <v>772</v>
      </c>
      <c r="CP4" s="950" t="s">
        <v>773</v>
      </c>
      <c r="CQ4" s="950" t="s">
        <v>774</v>
      </c>
      <c r="CR4" s="950" t="s">
        <v>775</v>
      </c>
      <c r="CS4" s="950" t="s">
        <v>776</v>
      </c>
      <c r="CT4" s="950" t="s">
        <v>777</v>
      </c>
      <c r="CU4" s="950" t="s">
        <v>778</v>
      </c>
      <c r="CV4" s="950" t="s">
        <v>822</v>
      </c>
      <c r="CW4" s="950" t="s">
        <v>780</v>
      </c>
      <c r="CX4" s="950" t="s">
        <v>781</v>
      </c>
      <c r="CY4" s="950" t="s">
        <v>782</v>
      </c>
      <c r="CZ4" s="950" t="s">
        <v>783</v>
      </c>
      <c r="DA4" s="950" t="s">
        <v>823</v>
      </c>
      <c r="DB4" s="950" t="s">
        <v>785</v>
      </c>
      <c r="DC4" s="950" t="s">
        <v>786</v>
      </c>
      <c r="DD4" s="950" t="s">
        <v>787</v>
      </c>
      <c r="DE4" s="950" t="s">
        <v>788</v>
      </c>
      <c r="DF4" s="950" t="s">
        <v>789</v>
      </c>
      <c r="DG4" s="950" t="s">
        <v>790</v>
      </c>
      <c r="DH4" s="950" t="s">
        <v>791</v>
      </c>
      <c r="DI4" s="950" t="s">
        <v>792</v>
      </c>
      <c r="DJ4" s="950" t="s">
        <v>793</v>
      </c>
      <c r="DK4" s="950" t="s">
        <v>794</v>
      </c>
      <c r="DL4" s="950" t="s">
        <v>795</v>
      </c>
    </row>
    <row r="5" spans="2:116">
      <c r="B5" s="945"/>
      <c r="C5" s="945"/>
      <c r="D5" s="347">
        <v>2015</v>
      </c>
      <c r="E5" s="347">
        <v>2015</v>
      </c>
      <c r="F5" s="347">
        <v>2015</v>
      </c>
      <c r="G5" s="347">
        <v>2015</v>
      </c>
      <c r="H5" s="347">
        <v>2015</v>
      </c>
      <c r="I5" s="347">
        <v>2015</v>
      </c>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c r="AK5" s="951"/>
      <c r="AL5" s="951"/>
      <c r="AM5" s="951"/>
      <c r="AN5" s="951"/>
      <c r="AO5" s="951"/>
      <c r="AP5" s="951"/>
      <c r="AQ5" s="951"/>
      <c r="AR5" s="951"/>
      <c r="AS5" s="951"/>
      <c r="AT5" s="951"/>
      <c r="AU5" s="951"/>
      <c r="AV5" s="951"/>
      <c r="AW5" s="951"/>
      <c r="AX5" s="951"/>
      <c r="AY5" s="951"/>
      <c r="AZ5" s="951"/>
      <c r="BA5" s="951"/>
      <c r="BB5" s="951"/>
      <c r="BC5" s="951"/>
      <c r="BD5" s="951"/>
      <c r="BE5" s="951"/>
      <c r="BF5" s="951"/>
      <c r="BG5" s="951"/>
      <c r="BH5" s="951"/>
      <c r="BI5" s="951"/>
      <c r="BJ5" s="951"/>
      <c r="BK5" s="951"/>
      <c r="BL5" s="951"/>
      <c r="BM5" s="951"/>
      <c r="BN5" s="951"/>
      <c r="BO5" s="951"/>
      <c r="BP5" s="951"/>
      <c r="BQ5" s="951"/>
      <c r="BR5" s="951"/>
      <c r="BS5" s="951"/>
      <c r="BT5" s="951"/>
      <c r="BU5" s="951"/>
      <c r="BV5" s="951"/>
      <c r="BW5" s="951"/>
      <c r="BX5" s="951"/>
      <c r="BY5" s="951"/>
      <c r="BZ5" s="951"/>
      <c r="CA5" s="951"/>
      <c r="CB5" s="951"/>
      <c r="CC5" s="951"/>
      <c r="CD5" s="951"/>
      <c r="CE5" s="951"/>
      <c r="CF5" s="951"/>
      <c r="CG5" s="951"/>
      <c r="CH5" s="951"/>
      <c r="CI5" s="951"/>
      <c r="CJ5" s="951"/>
      <c r="CK5" s="951"/>
      <c r="CL5" s="951"/>
      <c r="CM5" s="951"/>
      <c r="CN5" s="951"/>
      <c r="CO5" s="951"/>
      <c r="CP5" s="951"/>
      <c r="CQ5" s="951"/>
      <c r="CR5" s="951"/>
      <c r="CS5" s="951"/>
      <c r="CT5" s="951"/>
      <c r="CU5" s="951"/>
      <c r="CV5" s="951"/>
      <c r="CW5" s="951"/>
      <c r="CX5" s="951"/>
      <c r="CY5" s="951"/>
      <c r="CZ5" s="951"/>
      <c r="DA5" s="951"/>
      <c r="DB5" s="951"/>
      <c r="DC5" s="951"/>
      <c r="DD5" s="951"/>
      <c r="DE5" s="951"/>
      <c r="DF5" s="951"/>
      <c r="DG5" s="951"/>
      <c r="DH5" s="951"/>
      <c r="DI5" s="951"/>
      <c r="DJ5" s="951"/>
      <c r="DK5" s="951"/>
      <c r="DL5" s="951"/>
    </row>
    <row r="6" spans="2:116">
      <c r="B6" s="348">
        <v>11</v>
      </c>
      <c r="C6" s="349" t="s">
        <v>689</v>
      </c>
      <c r="D6" s="350">
        <v>0.20784579383421919</v>
      </c>
      <c r="E6" s="350">
        <v>7.8302878988909391E-2</v>
      </c>
      <c r="F6" s="350">
        <v>0.30183309492171656</v>
      </c>
      <c r="G6" s="350">
        <v>9.3013907178468528E-3</v>
      </c>
      <c r="H6" s="350">
        <v>0.38403725706358027</v>
      </c>
      <c r="I6" s="350">
        <v>4.856752085385678E-2</v>
      </c>
      <c r="J6" s="350">
        <v>1.0069331757598885</v>
      </c>
      <c r="K6" s="350">
        <v>1.7187912858142838E-2</v>
      </c>
      <c r="L6" s="350">
        <v>1.1556899331441109E-3</v>
      </c>
      <c r="M6" s="350">
        <v>8.0410771933407438E-4</v>
      </c>
      <c r="N6" s="350">
        <v>2.3922932341208006E-4</v>
      </c>
      <c r="O6" s="350">
        <v>4.1344849161971375E-6</v>
      </c>
      <c r="P6" s="350">
        <v>4.6482306434202038E-6</v>
      </c>
      <c r="Q6" s="350">
        <v>1.3477464065072825E-2</v>
      </c>
      <c r="R6" s="350">
        <v>7.8412662800314333E-3</v>
      </c>
      <c r="S6" s="350">
        <v>3.7202242826052584E-2</v>
      </c>
      <c r="T6" s="350">
        <v>0</v>
      </c>
      <c r="U6" s="350">
        <v>2.0286249520811294E-3</v>
      </c>
      <c r="V6" s="350">
        <v>7.0059694695629273E-4</v>
      </c>
      <c r="W6" s="350">
        <v>2.9001847194211701E-5</v>
      </c>
      <c r="X6" s="350">
        <v>5.5928073000518781E-6</v>
      </c>
      <c r="Y6" s="350">
        <v>1.2163258503732302E-5</v>
      </c>
      <c r="Z6" s="350">
        <v>6.3346346952013055E-6</v>
      </c>
      <c r="AA6" s="350">
        <v>3.5514371579725675E-6</v>
      </c>
      <c r="AB6" s="350">
        <v>4.6311517764281593E-6</v>
      </c>
      <c r="AC6" s="350">
        <v>6.084293622694713E-6</v>
      </c>
      <c r="AD6" s="350">
        <v>5.3812930003614953E-7</v>
      </c>
      <c r="AE6" s="350">
        <v>7.3613761900561591E-5</v>
      </c>
      <c r="AF6" s="350">
        <v>2.5850803258347138E-6</v>
      </c>
      <c r="AG6" s="350">
        <v>3.479222481272501E-4</v>
      </c>
      <c r="AH6" s="350">
        <v>1.4119684677581994E-3</v>
      </c>
      <c r="AI6" s="350">
        <v>1.1206600959332587E-4</v>
      </c>
      <c r="AJ6" s="350">
        <v>3.2764902400766126E-7</v>
      </c>
      <c r="AK6" s="350">
        <v>3.4118458965245571E-6</v>
      </c>
      <c r="AL6" s="350">
        <v>2.2334241854612768E-6</v>
      </c>
      <c r="AM6" s="350">
        <v>2.191990521104234E-3</v>
      </c>
      <c r="AN6" s="350">
        <v>1.1961562934042969E-4</v>
      </c>
      <c r="AO6" s="350">
        <v>3.2112868425743624E-6</v>
      </c>
      <c r="AP6" s="350">
        <v>3.041569210417753E-6</v>
      </c>
      <c r="AQ6" s="350">
        <v>3.828179505950751E-6</v>
      </c>
      <c r="AR6" s="350">
        <v>2.4868808961939269E-4</v>
      </c>
      <c r="AS6" s="350">
        <v>1.825169582252255E-6</v>
      </c>
      <c r="AT6" s="350">
        <v>5.8371949466311881E-7</v>
      </c>
      <c r="AU6" s="350">
        <v>3.1724327717973124E-6</v>
      </c>
      <c r="AV6" s="350">
        <v>2.4328925247981786E-6</v>
      </c>
      <c r="AW6" s="350">
        <v>1.6253792974677162E-6</v>
      </c>
      <c r="AX6" s="350">
        <v>3.0967324754076483E-6</v>
      </c>
      <c r="AY6" s="350">
        <v>3.3078562455259161E-6</v>
      </c>
      <c r="AZ6" s="350">
        <v>2.3617183476589619E-6</v>
      </c>
      <c r="BA6" s="350">
        <v>5.0745558038871395E-6</v>
      </c>
      <c r="BB6" s="350">
        <v>4.3080791136761799E-6</v>
      </c>
      <c r="BC6" s="350">
        <v>3.7278279385909982E-6</v>
      </c>
      <c r="BD6" s="350">
        <v>3.6511417390895551E-6</v>
      </c>
      <c r="BE6" s="350">
        <v>2.3523798707774413E-6</v>
      </c>
      <c r="BF6" s="350">
        <v>4.0001193788723404E-6</v>
      </c>
      <c r="BG6" s="350">
        <v>3.5023036013517657E-6</v>
      </c>
      <c r="BH6" s="350">
        <v>2.6290025372306351E-6</v>
      </c>
      <c r="BI6" s="350">
        <v>2.4526971703397144E-6</v>
      </c>
      <c r="BJ6" s="350">
        <v>3.4478571340385241E-6</v>
      </c>
      <c r="BK6" s="350">
        <v>2.2473604396715913E-6</v>
      </c>
      <c r="BL6" s="350">
        <v>3.0007121528884075E-6</v>
      </c>
      <c r="BM6" s="350">
        <v>2.794185445861374E-6</v>
      </c>
      <c r="BN6" s="350">
        <v>3.6279886006436188E-6</v>
      </c>
      <c r="BO6" s="350">
        <v>3.2843291873470918E-6</v>
      </c>
      <c r="BP6" s="350">
        <v>3.0110796713742021E-6</v>
      </c>
      <c r="BQ6" s="350">
        <v>3.4067837570161432E-4</v>
      </c>
      <c r="BR6" s="350">
        <v>2.4788164920136745E-6</v>
      </c>
      <c r="BS6" s="350">
        <v>1.4188084299682587E-4</v>
      </c>
      <c r="BT6" s="350">
        <v>6.254422955577248E-6</v>
      </c>
      <c r="BU6" s="350">
        <v>5.0836476777356952E-4</v>
      </c>
      <c r="BV6" s="350">
        <v>3.5316966895244776E-4</v>
      </c>
      <c r="BW6" s="350">
        <v>2.901053388940943E-6</v>
      </c>
      <c r="BX6" s="350">
        <v>2.6390439193276703E-6</v>
      </c>
      <c r="BY6" s="350">
        <v>6.5820997810169525E-6</v>
      </c>
      <c r="BZ6" s="350">
        <v>4.9121448066567928E-6</v>
      </c>
      <c r="CA6" s="350">
        <v>3.2334206880632748E-5</v>
      </c>
      <c r="CB6" s="350">
        <v>2.4186866120226903E-6</v>
      </c>
      <c r="CC6" s="350">
        <v>2.871497365104183E-6</v>
      </c>
      <c r="CD6" s="350">
        <v>1.8952300543087287E-6</v>
      </c>
      <c r="CE6" s="350">
        <v>1.4189074705528703E-6</v>
      </c>
      <c r="CF6" s="350">
        <v>4.5067360807796633E-6</v>
      </c>
      <c r="CG6" s="350">
        <v>2.2001423756720486E-6</v>
      </c>
      <c r="CH6" s="350">
        <v>5.7501843252943408E-6</v>
      </c>
      <c r="CI6" s="350">
        <v>3.4901243564709911E-6</v>
      </c>
      <c r="CJ6" s="350">
        <v>2.0941435593161099E-6</v>
      </c>
      <c r="CK6" s="350">
        <v>1.8043336135324605E-6</v>
      </c>
      <c r="CL6" s="350">
        <v>3.2186361368515864E-6</v>
      </c>
      <c r="CM6" s="350">
        <v>2.6859834225266978E-6</v>
      </c>
      <c r="CN6" s="350">
        <v>1.232190551246736E-6</v>
      </c>
      <c r="CO6" s="350">
        <v>4.2528983465731958E-6</v>
      </c>
      <c r="CP6" s="350">
        <v>7.8962592415758824E-6</v>
      </c>
      <c r="CQ6" s="350">
        <v>5.4855277900813436E-6</v>
      </c>
      <c r="CR6" s="350">
        <v>5.1989561570291928E-6</v>
      </c>
      <c r="CS6" s="350">
        <v>2.0517326709698077E-5</v>
      </c>
      <c r="CT6" s="350">
        <v>5.7322481200110834E-6</v>
      </c>
      <c r="CU6" s="350">
        <v>4.7754523905057302E-4</v>
      </c>
      <c r="CV6" s="350">
        <v>1.809326932512737E-5</v>
      </c>
      <c r="CW6" s="350">
        <v>2.8661947571869648E-4</v>
      </c>
      <c r="CX6" s="350">
        <v>7.855384625031257E-6</v>
      </c>
      <c r="CY6" s="350">
        <v>8.026874082195961E-4</v>
      </c>
      <c r="CZ6" s="350">
        <v>1.1462375720741979E-3</v>
      </c>
      <c r="DA6" s="350">
        <v>4.2720304603456941E-4</v>
      </c>
      <c r="DB6" s="350">
        <v>1.9371255168925816E-5</v>
      </c>
      <c r="DC6" s="350">
        <v>7.9893883275846567E-6</v>
      </c>
      <c r="DD6" s="350">
        <v>7.4141342274860093E-6</v>
      </c>
      <c r="DE6" s="350">
        <v>3.9772068858316958E-6</v>
      </c>
      <c r="DF6" s="350">
        <v>2.5059086264024939E-3</v>
      </c>
      <c r="DG6" s="350">
        <v>5.3532826626198661E-3</v>
      </c>
      <c r="DH6" s="350">
        <v>2.2566610709438499E-5</v>
      </c>
      <c r="DI6" s="350">
        <v>4.8485297472483012E-4</v>
      </c>
      <c r="DJ6" s="350">
        <v>1.480368585480859E-3</v>
      </c>
      <c r="DK6" s="350">
        <v>1.464891142016609E-5</v>
      </c>
      <c r="DL6" s="350">
        <v>7.5127512428774307E-6</v>
      </c>
    </row>
    <row r="7" spans="2:116">
      <c r="B7" s="348">
        <v>12</v>
      </c>
      <c r="C7" s="349" t="s">
        <v>690</v>
      </c>
      <c r="D7" s="350">
        <v>0.13915363743023856</v>
      </c>
      <c r="E7" s="350">
        <v>7.1027637497492774E-2</v>
      </c>
      <c r="F7" s="350">
        <v>6.4739981311727923E-2</v>
      </c>
      <c r="G7" s="350">
        <v>7.8831062867913432E-4</v>
      </c>
      <c r="H7" s="350">
        <v>4.4997139384943471E-2</v>
      </c>
      <c r="I7" s="350">
        <v>2.1139401600510074E-2</v>
      </c>
      <c r="J7" s="350">
        <v>7.4467540775449595E-4</v>
      </c>
      <c r="K7" s="350">
        <v>1.0076820785215159</v>
      </c>
      <c r="L7" s="350">
        <v>9.6710966650871797E-4</v>
      </c>
      <c r="M7" s="350">
        <v>4.7615363798419175E-5</v>
      </c>
      <c r="N7" s="350">
        <v>1.7410241246722727E-5</v>
      </c>
      <c r="O7" s="350">
        <v>9.1546363981547786E-8</v>
      </c>
      <c r="P7" s="350">
        <v>3.2279471448899926E-7</v>
      </c>
      <c r="Q7" s="350">
        <v>1.006225100469329E-2</v>
      </c>
      <c r="R7" s="350">
        <v>1.9028453042769649E-4</v>
      </c>
      <c r="S7" s="350">
        <v>3.1887043530324258E-4</v>
      </c>
      <c r="T7" s="350">
        <v>0</v>
      </c>
      <c r="U7" s="350">
        <v>1.9393699750040009E-4</v>
      </c>
      <c r="V7" s="350">
        <v>1.6668726563991845E-4</v>
      </c>
      <c r="W7" s="350">
        <v>2.8883096411109504E-6</v>
      </c>
      <c r="X7" s="350">
        <v>4.4053515196288772E-7</v>
      </c>
      <c r="Y7" s="350">
        <v>6.3220406145761128E-6</v>
      </c>
      <c r="Z7" s="350">
        <v>6.0918086401263717E-7</v>
      </c>
      <c r="AA7" s="350">
        <v>2.9178468737086458E-7</v>
      </c>
      <c r="AB7" s="350">
        <v>9.0364827580675881E-5</v>
      </c>
      <c r="AC7" s="350">
        <v>1.4836103843942534E-6</v>
      </c>
      <c r="AD7" s="350">
        <v>3.0743607978807455E-8</v>
      </c>
      <c r="AE7" s="350">
        <v>1.4505550445691158E-5</v>
      </c>
      <c r="AF7" s="350">
        <v>4.1982554106304921E-7</v>
      </c>
      <c r="AG7" s="350">
        <v>5.6719471654098824E-7</v>
      </c>
      <c r="AH7" s="350">
        <v>3.1077276782250196E-5</v>
      </c>
      <c r="AI7" s="350">
        <v>2.3620608730375281E-5</v>
      </c>
      <c r="AJ7" s="350">
        <v>1.3441274748067531E-8</v>
      </c>
      <c r="AK7" s="350">
        <v>2.1624354969899532E-7</v>
      </c>
      <c r="AL7" s="350">
        <v>1.0682734716513342E-7</v>
      </c>
      <c r="AM7" s="350">
        <v>1.9780833655104156E-6</v>
      </c>
      <c r="AN7" s="350">
        <v>1.6651253369160035E-3</v>
      </c>
      <c r="AO7" s="350">
        <v>3.4563780077233817E-7</v>
      </c>
      <c r="AP7" s="350">
        <v>1.0589040637488652E-7</v>
      </c>
      <c r="AQ7" s="350">
        <v>1.3966222414182594E-6</v>
      </c>
      <c r="AR7" s="350">
        <v>3.527845567915866E-6</v>
      </c>
      <c r="AS7" s="350">
        <v>1.6625390604153168E-8</v>
      </c>
      <c r="AT7" s="350">
        <v>2.459302992344998E-8</v>
      </c>
      <c r="AU7" s="350">
        <v>1.7082412054662406E-7</v>
      </c>
      <c r="AV7" s="350">
        <v>2.548384799719416E-8</v>
      </c>
      <c r="AW7" s="350">
        <v>3.4347040851161018E-8</v>
      </c>
      <c r="AX7" s="350">
        <v>4.2696191587493984E-8</v>
      </c>
      <c r="AY7" s="350">
        <v>1.3224242873871548E-7</v>
      </c>
      <c r="AZ7" s="350">
        <v>7.4669243363521183E-8</v>
      </c>
      <c r="BA7" s="350">
        <v>1.1985650992885713E-7</v>
      </c>
      <c r="BB7" s="350">
        <v>1.1774873124660997E-7</v>
      </c>
      <c r="BC7" s="350">
        <v>2.2454070152007103E-7</v>
      </c>
      <c r="BD7" s="350">
        <v>1.449993382531156E-7</v>
      </c>
      <c r="BE7" s="350">
        <v>1.417504816525296E-7</v>
      </c>
      <c r="BF7" s="350">
        <v>1.3346862272211835E-7</v>
      </c>
      <c r="BG7" s="350">
        <v>1.9951660520555038E-7</v>
      </c>
      <c r="BH7" s="350">
        <v>1.2359239658498996E-7</v>
      </c>
      <c r="BI7" s="350">
        <v>9.0259824964641287E-8</v>
      </c>
      <c r="BJ7" s="350">
        <v>1.7372071392649662E-7</v>
      </c>
      <c r="BK7" s="350">
        <v>8.9508111946139391E-8</v>
      </c>
      <c r="BL7" s="350">
        <v>8.7797316924390121E-8</v>
      </c>
      <c r="BM7" s="350">
        <v>6.0395085686172454E-8</v>
      </c>
      <c r="BN7" s="350">
        <v>8.4934699626577647E-8</v>
      </c>
      <c r="BO7" s="350">
        <v>1.5030348462919754E-7</v>
      </c>
      <c r="BP7" s="350">
        <v>5.148331580391712E-8</v>
      </c>
      <c r="BQ7" s="350">
        <v>3.4594645460740325E-5</v>
      </c>
      <c r="BR7" s="350">
        <v>5.1388095363165658E-8</v>
      </c>
      <c r="BS7" s="350">
        <v>2.4128166517743488E-7</v>
      </c>
      <c r="BT7" s="350">
        <v>1.5262300525892619E-7</v>
      </c>
      <c r="BU7" s="350">
        <v>4.6911888216547141E-7</v>
      </c>
      <c r="BV7" s="350">
        <v>3.6121304213292029E-7</v>
      </c>
      <c r="BW7" s="350">
        <v>8.9827797090693095E-8</v>
      </c>
      <c r="BX7" s="350">
        <v>2.805559303904577E-7</v>
      </c>
      <c r="BY7" s="350">
        <v>1.0471934924168389E-7</v>
      </c>
      <c r="BZ7" s="350">
        <v>1.2139072293297945E-7</v>
      </c>
      <c r="CA7" s="350">
        <v>1.3643003840199569E-7</v>
      </c>
      <c r="CB7" s="350">
        <v>7.3949317232209405E-8</v>
      </c>
      <c r="CC7" s="350">
        <v>8.4912999618284034E-8</v>
      </c>
      <c r="CD7" s="350">
        <v>4.9379651653784393E-8</v>
      </c>
      <c r="CE7" s="350">
        <v>2.1469144461156098E-8</v>
      </c>
      <c r="CF7" s="350">
        <v>3.8097712432473153E-7</v>
      </c>
      <c r="CG7" s="350">
        <v>6.0327462936544626E-8</v>
      </c>
      <c r="CH7" s="350">
        <v>6.7876442614640426E-8</v>
      </c>
      <c r="CI7" s="350">
        <v>1.696804638954227E-7</v>
      </c>
      <c r="CJ7" s="350">
        <v>6.6325656619737139E-8</v>
      </c>
      <c r="CK7" s="350">
        <v>6.6973318252638074E-8</v>
      </c>
      <c r="CL7" s="350">
        <v>8.1135487732663672E-8</v>
      </c>
      <c r="CM7" s="350">
        <v>1.3816473538898438E-7</v>
      </c>
      <c r="CN7" s="350">
        <v>9.0286066620371768E-8</v>
      </c>
      <c r="CO7" s="350">
        <v>5.4308292875470069E-7</v>
      </c>
      <c r="CP7" s="350">
        <v>1.9588209580327094E-7</v>
      </c>
      <c r="CQ7" s="350">
        <v>3.1145055849585733E-7</v>
      </c>
      <c r="CR7" s="350">
        <v>4.5183466050249362E-7</v>
      </c>
      <c r="CS7" s="350">
        <v>4.6478332863564376E-7</v>
      </c>
      <c r="CT7" s="350">
        <v>5.8424277238645369E-7</v>
      </c>
      <c r="CU7" s="350">
        <v>5.1916781773917076E-5</v>
      </c>
      <c r="CV7" s="350">
        <v>2.3175942226458447E-4</v>
      </c>
      <c r="CW7" s="350">
        <v>2.7375470621193977E-5</v>
      </c>
      <c r="CX7" s="350">
        <v>2.7309966327592831E-7</v>
      </c>
      <c r="CY7" s="350">
        <v>9.8988436870632004E-5</v>
      </c>
      <c r="CZ7" s="350">
        <v>1.6936804444817657E-4</v>
      </c>
      <c r="DA7" s="350">
        <v>2.9105801611604463E-6</v>
      </c>
      <c r="DB7" s="350">
        <v>2.048747438987139E-7</v>
      </c>
      <c r="DC7" s="350">
        <v>2.5805156451032504E-7</v>
      </c>
      <c r="DD7" s="350">
        <v>8.7924511146686639E-8</v>
      </c>
      <c r="DE7" s="350">
        <v>1.6234223539659011E-7</v>
      </c>
      <c r="DF7" s="350">
        <v>3.4909358424805762E-4</v>
      </c>
      <c r="DG7" s="350">
        <v>1.12552270490616E-3</v>
      </c>
      <c r="DH7" s="350">
        <v>3.7138424962187474E-7</v>
      </c>
      <c r="DI7" s="350">
        <v>1.8156570581577659E-6</v>
      </c>
      <c r="DJ7" s="350">
        <v>5.0873450174001625E-5</v>
      </c>
      <c r="DK7" s="350">
        <v>1.0345137833811404E-6</v>
      </c>
      <c r="DL7" s="350">
        <v>3.173607156044988E-7</v>
      </c>
    </row>
    <row r="8" spans="2:116">
      <c r="B8" s="348">
        <v>13</v>
      </c>
      <c r="C8" s="349" t="s">
        <v>691</v>
      </c>
      <c r="D8" s="350">
        <v>0.92395582372349983</v>
      </c>
      <c r="E8" s="350">
        <v>0.44415480376848182</v>
      </c>
      <c r="F8" s="350">
        <v>0.10970086367923317</v>
      </c>
      <c r="G8" s="350">
        <v>1.5984411586738069E-3</v>
      </c>
      <c r="H8" s="350">
        <v>9.9255679879044531E-2</v>
      </c>
      <c r="I8" s="350">
        <v>9.2403540222461167E-2</v>
      </c>
      <c r="J8" s="350">
        <v>4.443334713594059E-2</v>
      </c>
      <c r="K8" s="350">
        <v>3.3756479739844067E-2</v>
      </c>
      <c r="L8" s="350">
        <v>1.0000828089596059</v>
      </c>
      <c r="M8" s="350">
        <v>5.6435756364634313E-5</v>
      </c>
      <c r="N8" s="350">
        <v>1.1157338171792595E-5</v>
      </c>
      <c r="O8" s="350">
        <v>2.3285099202571941E-7</v>
      </c>
      <c r="P8" s="350">
        <v>3.730305530783795E-7</v>
      </c>
      <c r="Q8" s="350">
        <v>9.239630976966448E-4</v>
      </c>
      <c r="R8" s="350">
        <v>3.520984633395821E-4</v>
      </c>
      <c r="S8" s="350">
        <v>1.6512118618660461E-3</v>
      </c>
      <c r="T8" s="350">
        <v>0</v>
      </c>
      <c r="U8" s="350">
        <v>9.5837902163004794E-5</v>
      </c>
      <c r="V8" s="350">
        <v>3.6393821472418011E-5</v>
      </c>
      <c r="W8" s="350">
        <v>1.56840750345522E-6</v>
      </c>
      <c r="X8" s="350">
        <v>3.5721770523854052E-7</v>
      </c>
      <c r="Y8" s="350">
        <v>7.824122145302573E-7</v>
      </c>
      <c r="Z8" s="350">
        <v>3.4775714500898845E-7</v>
      </c>
      <c r="AA8" s="350">
        <v>2.1481059358885522E-7</v>
      </c>
      <c r="AB8" s="350">
        <v>3.2141042725738781E-6</v>
      </c>
      <c r="AC8" s="350">
        <v>3.479833479842915E-7</v>
      </c>
      <c r="AD8" s="350">
        <v>8.4256216687742379E-8</v>
      </c>
      <c r="AE8" s="350">
        <v>3.7804415708266327E-6</v>
      </c>
      <c r="AF8" s="350">
        <v>1.9873004632436043E-7</v>
      </c>
      <c r="AG8" s="350">
        <v>1.5443692966805999E-5</v>
      </c>
      <c r="AH8" s="350">
        <v>6.3309178719415663E-5</v>
      </c>
      <c r="AI8" s="350">
        <v>5.8057358350484543E-6</v>
      </c>
      <c r="AJ8" s="350">
        <v>1.9439997979156892E-8</v>
      </c>
      <c r="AK8" s="350">
        <v>1.8097068013975664E-7</v>
      </c>
      <c r="AL8" s="350">
        <v>1.6173307111067709E-7</v>
      </c>
      <c r="AM8" s="350">
        <v>9.6786993459956503E-5</v>
      </c>
      <c r="AN8" s="350">
        <v>5.985448731518787E-5</v>
      </c>
      <c r="AO8" s="350">
        <v>1.9680672606229608E-7</v>
      </c>
      <c r="AP8" s="350">
        <v>2.4813353872199718E-7</v>
      </c>
      <c r="AQ8" s="350">
        <v>5.7796324753591658E-7</v>
      </c>
      <c r="AR8" s="350">
        <v>1.1134944375140043E-5</v>
      </c>
      <c r="AS8" s="350">
        <v>1.1356318305310209E-7</v>
      </c>
      <c r="AT8" s="350">
        <v>4.3147305444434227E-8</v>
      </c>
      <c r="AU8" s="350">
        <v>3.8506148727328134E-7</v>
      </c>
      <c r="AV8" s="350">
        <v>1.2275083911112814E-7</v>
      </c>
      <c r="AW8" s="350">
        <v>9.3610122206837195E-8</v>
      </c>
      <c r="AX8" s="350">
        <v>1.5543132602485902E-7</v>
      </c>
      <c r="AY8" s="350">
        <v>4.4629158511448808E-7</v>
      </c>
      <c r="AZ8" s="350">
        <v>1.9864587306208268E-7</v>
      </c>
      <c r="BA8" s="350">
        <v>5.2512400816140934E-7</v>
      </c>
      <c r="BB8" s="350">
        <v>3.3700812768614323E-7</v>
      </c>
      <c r="BC8" s="350">
        <v>2.890890084156054E-7</v>
      </c>
      <c r="BD8" s="350">
        <v>3.4401357673417901E-7</v>
      </c>
      <c r="BE8" s="350">
        <v>4.6692928283871821E-7</v>
      </c>
      <c r="BF8" s="350">
        <v>4.4999342705134238E-7</v>
      </c>
      <c r="BG8" s="350">
        <v>7.5192439117656594E-7</v>
      </c>
      <c r="BH8" s="350">
        <v>3.3516613194677261E-7</v>
      </c>
      <c r="BI8" s="350">
        <v>1.6238498787251979E-7</v>
      </c>
      <c r="BJ8" s="350">
        <v>5.2864777712456858E-7</v>
      </c>
      <c r="BK8" s="350">
        <v>2.175618584352786E-7</v>
      </c>
      <c r="BL8" s="350">
        <v>1.8706803207014243E-7</v>
      </c>
      <c r="BM8" s="350">
        <v>1.5868290754581625E-7</v>
      </c>
      <c r="BN8" s="350">
        <v>2.4617152447189646E-7</v>
      </c>
      <c r="BO8" s="350">
        <v>7.3881414768757528E-7</v>
      </c>
      <c r="BP8" s="350">
        <v>1.703613447259916E-7</v>
      </c>
      <c r="BQ8" s="350">
        <v>1.6558128613555139E-5</v>
      </c>
      <c r="BR8" s="350">
        <v>1.4886696106880096E-7</v>
      </c>
      <c r="BS8" s="350">
        <v>6.3476687796609285E-6</v>
      </c>
      <c r="BT8" s="350">
        <v>3.3712672256426748E-7</v>
      </c>
      <c r="BU8" s="350">
        <v>2.2504062798103675E-5</v>
      </c>
      <c r="BV8" s="350">
        <v>1.5656824043498721E-5</v>
      </c>
      <c r="BW8" s="350">
        <v>3.8598016652527614E-7</v>
      </c>
      <c r="BX8" s="350">
        <v>2.2746892617524435E-7</v>
      </c>
      <c r="BY8" s="350">
        <v>3.6832745429135005E-7</v>
      </c>
      <c r="BZ8" s="350">
        <v>2.9720411443473975E-7</v>
      </c>
      <c r="CA8" s="350">
        <v>1.5337551969376139E-6</v>
      </c>
      <c r="CB8" s="350">
        <v>2.1793689682009139E-7</v>
      </c>
      <c r="CC8" s="350">
        <v>1.7102029085499352E-7</v>
      </c>
      <c r="CD8" s="350">
        <v>1.1506554044197403E-7</v>
      </c>
      <c r="CE8" s="350">
        <v>7.0481821211996009E-8</v>
      </c>
      <c r="CF8" s="350">
        <v>1.8232691858299192E-6</v>
      </c>
      <c r="CG8" s="350">
        <v>1.7578858506908733E-7</v>
      </c>
      <c r="CH8" s="350">
        <v>3.4614550476554018E-7</v>
      </c>
      <c r="CI8" s="350">
        <v>2.1142440470076951E-7</v>
      </c>
      <c r="CJ8" s="350">
        <v>1.4781237827258666E-7</v>
      </c>
      <c r="CK8" s="350">
        <v>2.2722362961942463E-7</v>
      </c>
      <c r="CL8" s="350">
        <v>2.4460490838426668E-7</v>
      </c>
      <c r="CM8" s="350">
        <v>2.1250745067279756E-7</v>
      </c>
      <c r="CN8" s="350">
        <v>1.4488752870922386E-7</v>
      </c>
      <c r="CO8" s="350">
        <v>1.5942899905077857E-6</v>
      </c>
      <c r="CP8" s="350">
        <v>7.8741697453357746E-6</v>
      </c>
      <c r="CQ8" s="350">
        <v>1.1104334968928339E-6</v>
      </c>
      <c r="CR8" s="350">
        <v>2.3782568012760176E-6</v>
      </c>
      <c r="CS8" s="350">
        <v>1.9490704054653094E-5</v>
      </c>
      <c r="CT8" s="350">
        <v>3.3443174826573959E-7</v>
      </c>
      <c r="CU8" s="350">
        <v>2.8228785012640898E-4</v>
      </c>
      <c r="CV8" s="350">
        <v>8.4883747549543033E-6</v>
      </c>
      <c r="CW8" s="350">
        <v>1.358803926044177E-5</v>
      </c>
      <c r="CX8" s="350">
        <v>3.932132054580996E-7</v>
      </c>
      <c r="CY8" s="350">
        <v>3.8701052072263982E-5</v>
      </c>
      <c r="CZ8" s="350">
        <v>5.6129334914075501E-5</v>
      </c>
      <c r="DA8" s="350">
        <v>1.904957312418259E-5</v>
      </c>
      <c r="DB8" s="350">
        <v>9.6952410062234302E-7</v>
      </c>
      <c r="DC8" s="350">
        <v>3.6150884137435096E-6</v>
      </c>
      <c r="DD8" s="350">
        <v>3.5911173967777591E-7</v>
      </c>
      <c r="DE8" s="350">
        <v>3.6231449869674599E-7</v>
      </c>
      <c r="DF8" s="350">
        <v>1.2339733502756713E-4</v>
      </c>
      <c r="DG8" s="350">
        <v>2.7322055738574863E-4</v>
      </c>
      <c r="DH8" s="350">
        <v>1.2878336268137181E-6</v>
      </c>
      <c r="DI8" s="350">
        <v>7.6641222289020462E-4</v>
      </c>
      <c r="DJ8" s="350">
        <v>6.8069361163153707E-5</v>
      </c>
      <c r="DK8" s="350">
        <v>7.1370141037273682E-7</v>
      </c>
      <c r="DL8" s="350">
        <v>7.2843075935622285E-7</v>
      </c>
    </row>
    <row r="9" spans="2:116">
      <c r="B9" s="348">
        <v>15</v>
      </c>
      <c r="C9" s="349" t="s">
        <v>692</v>
      </c>
      <c r="D9" s="350">
        <v>0.12320699458214301</v>
      </c>
      <c r="E9" s="350">
        <v>0.24883059302407923</v>
      </c>
      <c r="F9" s="350">
        <v>0.2601679723460002</v>
      </c>
      <c r="G9" s="350">
        <v>5.7072542457466829E-4</v>
      </c>
      <c r="H9" s="350">
        <v>0.25309284704537049</v>
      </c>
      <c r="I9" s="350">
        <v>6.7207297466711072E-2</v>
      </c>
      <c r="J9" s="350">
        <v>5.1704386549339099E-5</v>
      </c>
      <c r="K9" s="350">
        <v>4.5688981716408133E-6</v>
      </c>
      <c r="L9" s="350">
        <v>3.5674975319226374E-7</v>
      </c>
      <c r="M9" s="350">
        <v>1.0150988541456878</v>
      </c>
      <c r="N9" s="350">
        <v>1.9118558660459875E-5</v>
      </c>
      <c r="O9" s="350">
        <v>2.9444211048948321E-5</v>
      </c>
      <c r="P9" s="350">
        <v>7.0961985820104542E-6</v>
      </c>
      <c r="Q9" s="350">
        <v>8.8892728408502015E-5</v>
      </c>
      <c r="R9" s="350">
        <v>2.6280107740791726E-6</v>
      </c>
      <c r="S9" s="350">
        <v>7.2318534437591693E-6</v>
      </c>
      <c r="T9" s="350">
        <v>0</v>
      </c>
      <c r="U9" s="350">
        <v>2.0052158207809865E-6</v>
      </c>
      <c r="V9" s="350">
        <v>1.1238005106226803E-6</v>
      </c>
      <c r="W9" s="350">
        <v>8.278890754073516E-3</v>
      </c>
      <c r="X9" s="350">
        <v>1.1391463585620544E-4</v>
      </c>
      <c r="Y9" s="350">
        <v>9.0691459542822455E-7</v>
      </c>
      <c r="Z9" s="350">
        <v>3.0216253106194997E-6</v>
      </c>
      <c r="AA9" s="350">
        <v>9.8099728273816158E-7</v>
      </c>
      <c r="AB9" s="350">
        <v>9.1757957791678393E-7</v>
      </c>
      <c r="AC9" s="350">
        <v>1.0873364376456839E-4</v>
      </c>
      <c r="AD9" s="350">
        <v>1.5221957872537736E-7</v>
      </c>
      <c r="AE9" s="350">
        <v>1.1458241009754343E-6</v>
      </c>
      <c r="AF9" s="350">
        <v>5.1708763705888577E-7</v>
      </c>
      <c r="AG9" s="350">
        <v>6.9576822776707739E-7</v>
      </c>
      <c r="AH9" s="350">
        <v>1.3139333573222903E-6</v>
      </c>
      <c r="AI9" s="350">
        <v>1.6618518477948477E-4</v>
      </c>
      <c r="AJ9" s="350">
        <v>3.9043666936929515E-8</v>
      </c>
      <c r="AK9" s="350">
        <v>1.1827446043246677E-6</v>
      </c>
      <c r="AL9" s="350">
        <v>4.9053715358887816E-7</v>
      </c>
      <c r="AM9" s="350">
        <v>8.3702232932465036E-7</v>
      </c>
      <c r="AN9" s="350">
        <v>3.3766367558228774E-4</v>
      </c>
      <c r="AO9" s="350">
        <v>8.9233161899715569E-6</v>
      </c>
      <c r="AP9" s="350">
        <v>6.6759682970922493E-7</v>
      </c>
      <c r="AQ9" s="350">
        <v>1.4892023942379847E-5</v>
      </c>
      <c r="AR9" s="350">
        <v>2.7836757102013494E-6</v>
      </c>
      <c r="AS9" s="350">
        <v>5.0106566948736331E-7</v>
      </c>
      <c r="AT9" s="350">
        <v>1.4904329763690733E-7</v>
      </c>
      <c r="AU9" s="350">
        <v>6.4741282877084105E-7</v>
      </c>
      <c r="AV9" s="350">
        <v>1.2111778974464738E-7</v>
      </c>
      <c r="AW9" s="350">
        <v>3.8302110483138659E-7</v>
      </c>
      <c r="AX9" s="350">
        <v>1.6864238014061768E-6</v>
      </c>
      <c r="AY9" s="350">
        <v>1.7966209240761728E-6</v>
      </c>
      <c r="AZ9" s="350">
        <v>1.0541136448224977E-6</v>
      </c>
      <c r="BA9" s="350">
        <v>4.3273110318155517E-7</v>
      </c>
      <c r="BB9" s="350">
        <v>3.7999606210614347E-7</v>
      </c>
      <c r="BC9" s="350">
        <v>1.8789688201905728E-6</v>
      </c>
      <c r="BD9" s="350">
        <v>3.7883661507585596E-7</v>
      </c>
      <c r="BE9" s="350">
        <v>4.257718029301091E-7</v>
      </c>
      <c r="BF9" s="350">
        <v>4.9161456587566444E-7</v>
      </c>
      <c r="BG9" s="350">
        <v>5.3749668153062143E-7</v>
      </c>
      <c r="BH9" s="350">
        <v>4.2718513580041525E-7</v>
      </c>
      <c r="BI9" s="350">
        <v>8.7827363084571801E-7</v>
      </c>
      <c r="BJ9" s="350">
        <v>4.7270485353015879E-7</v>
      </c>
      <c r="BK9" s="350">
        <v>4.0969044209020581E-7</v>
      </c>
      <c r="BL9" s="350">
        <v>3.8912786674491538E-7</v>
      </c>
      <c r="BM9" s="350">
        <v>7.3256382226767611E-7</v>
      </c>
      <c r="BN9" s="350">
        <v>6.3598486379003522E-7</v>
      </c>
      <c r="BO9" s="350">
        <v>2.5633491101139751E-7</v>
      </c>
      <c r="BP9" s="350">
        <v>9.249113652409874E-7</v>
      </c>
      <c r="BQ9" s="350">
        <v>7.1911609193927315E-5</v>
      </c>
      <c r="BR9" s="350">
        <v>2.082771650571838E-7</v>
      </c>
      <c r="BS9" s="350">
        <v>7.4252319872294959E-5</v>
      </c>
      <c r="BT9" s="350">
        <v>2.1922544784914505E-5</v>
      </c>
      <c r="BU9" s="350">
        <v>9.5624380372184269E-6</v>
      </c>
      <c r="BV9" s="350">
        <v>9.1695648405183772E-6</v>
      </c>
      <c r="BW9" s="350">
        <v>2.4817568154469529E-6</v>
      </c>
      <c r="BX9" s="350">
        <v>3.2275348662799319E-7</v>
      </c>
      <c r="BY9" s="350">
        <v>4.3860266810547838E-7</v>
      </c>
      <c r="BZ9" s="350">
        <v>3.6868674720175388E-7</v>
      </c>
      <c r="CA9" s="350">
        <v>9.9199770427837624E-7</v>
      </c>
      <c r="CB9" s="350">
        <v>2.2469628768651774E-7</v>
      </c>
      <c r="CC9" s="350">
        <v>1.3786726773790365E-7</v>
      </c>
      <c r="CD9" s="350">
        <v>1.3530497458537112E-7</v>
      </c>
      <c r="CE9" s="350">
        <v>7.4801341820564718E-8</v>
      </c>
      <c r="CF9" s="350">
        <v>9.820390350222881E-7</v>
      </c>
      <c r="CG9" s="350">
        <v>5.0997008874568409E-7</v>
      </c>
      <c r="CH9" s="350">
        <v>1.9275770505055609E-6</v>
      </c>
      <c r="CI9" s="350">
        <v>1.8105305185256589E-6</v>
      </c>
      <c r="CJ9" s="350">
        <v>3.7759207207413291E-6</v>
      </c>
      <c r="CK9" s="350">
        <v>6.5458915956644757E-7</v>
      </c>
      <c r="CL9" s="350">
        <v>8.9671721810383546E-7</v>
      </c>
      <c r="CM9" s="350">
        <v>2.5171079291101171E-5</v>
      </c>
      <c r="CN9" s="350">
        <v>1.3632134514736862E-7</v>
      </c>
      <c r="CO9" s="350">
        <v>3.3426438406792511E-7</v>
      </c>
      <c r="CP9" s="350">
        <v>3.6265105204624084E-7</v>
      </c>
      <c r="CQ9" s="350">
        <v>3.2766051751006554E-7</v>
      </c>
      <c r="CR9" s="350">
        <v>3.1834492791949017E-7</v>
      </c>
      <c r="CS9" s="350">
        <v>6.9400618619033078E-7</v>
      </c>
      <c r="CT9" s="350">
        <v>6.2922201584107997E-7</v>
      </c>
      <c r="CU9" s="350">
        <v>1.297428303321285E-5</v>
      </c>
      <c r="CV9" s="350">
        <v>6.9121039380188594E-7</v>
      </c>
      <c r="CW9" s="350">
        <v>1.8665832266087774E-6</v>
      </c>
      <c r="CX9" s="350">
        <v>9.519506792141731E-7</v>
      </c>
      <c r="CY9" s="350">
        <v>1.9365100327446022E-5</v>
      </c>
      <c r="CZ9" s="350">
        <v>3.0844401181093145E-5</v>
      </c>
      <c r="DA9" s="350">
        <v>6.250346921979587E-7</v>
      </c>
      <c r="DB9" s="350">
        <v>4.1378323990542696E-7</v>
      </c>
      <c r="DC9" s="350">
        <v>3.7075999456321333E-7</v>
      </c>
      <c r="DD9" s="350">
        <v>3.9759930068715925E-7</v>
      </c>
      <c r="DE9" s="350">
        <v>5.3677363763954711E-7</v>
      </c>
      <c r="DF9" s="350">
        <v>1.3446269722622558E-4</v>
      </c>
      <c r="DG9" s="350">
        <v>2.3800644400587476E-4</v>
      </c>
      <c r="DH9" s="350">
        <v>1.3554865934983086E-6</v>
      </c>
      <c r="DI9" s="350">
        <v>1.1402940715738478E-6</v>
      </c>
      <c r="DJ9" s="350">
        <v>2.0970285908381826E-5</v>
      </c>
      <c r="DK9" s="350">
        <v>1.9604019478240587E-6</v>
      </c>
      <c r="DL9" s="350">
        <v>5.8091823271811293E-7</v>
      </c>
    </row>
    <row r="10" spans="2:116">
      <c r="B10" s="348">
        <v>17</v>
      </c>
      <c r="C10" s="349" t="s">
        <v>693</v>
      </c>
      <c r="D10" s="350">
        <v>7.7524852073075357E-3</v>
      </c>
      <c r="E10" s="350">
        <v>9.9096179532262144E-2</v>
      </c>
      <c r="F10" s="350">
        <v>0.10466627754163697</v>
      </c>
      <c r="G10" s="350">
        <v>9.5267298600370555E-4</v>
      </c>
      <c r="H10" s="350">
        <v>0.15397892279210337</v>
      </c>
      <c r="I10" s="350">
        <v>6.6246745852416564E-2</v>
      </c>
      <c r="J10" s="350">
        <v>1.2693006817263572E-8</v>
      </c>
      <c r="K10" s="350">
        <v>3.1558888996887792E-7</v>
      </c>
      <c r="L10" s="350">
        <v>5.2266431492947547E-8</v>
      </c>
      <c r="M10" s="350">
        <v>3.1381698861275429E-7</v>
      </c>
      <c r="N10" s="350">
        <v>1.0012955925404932</v>
      </c>
      <c r="O10" s="350">
        <v>2.7039557207405494E-8</v>
      </c>
      <c r="P10" s="350">
        <v>4.1403257732835902E-8</v>
      </c>
      <c r="Q10" s="350">
        <v>6.6237350603178444E-5</v>
      </c>
      <c r="R10" s="350">
        <v>1.2388099589967964E-6</v>
      </c>
      <c r="S10" s="350">
        <v>1.0345568809123451E-5</v>
      </c>
      <c r="T10" s="350">
        <v>0</v>
      </c>
      <c r="U10" s="350">
        <v>1.8947554780706623E-8</v>
      </c>
      <c r="V10" s="350">
        <v>3.1695976438270642E-7</v>
      </c>
      <c r="W10" s="350">
        <v>6.4415575179775073E-8</v>
      </c>
      <c r="X10" s="350">
        <v>1.7152417268050398E-7</v>
      </c>
      <c r="Y10" s="350">
        <v>5.7103965248834078E-8</v>
      </c>
      <c r="Z10" s="350">
        <v>1.2316560093998933E-8</v>
      </c>
      <c r="AA10" s="350">
        <v>1.27620728789035E-8</v>
      </c>
      <c r="AB10" s="350">
        <v>4.1340525176680688E-7</v>
      </c>
      <c r="AC10" s="350">
        <v>1.2713351799955942E-8</v>
      </c>
      <c r="AD10" s="350">
        <v>1.8192980561613624E-9</v>
      </c>
      <c r="AE10" s="350">
        <v>1.1706287927478944E-7</v>
      </c>
      <c r="AF10" s="350">
        <v>6.261483312929651E-9</v>
      </c>
      <c r="AG10" s="350">
        <v>6.4159770857740654E-9</v>
      </c>
      <c r="AH10" s="350">
        <v>1.9172748619537837E-6</v>
      </c>
      <c r="AI10" s="350">
        <v>1.656096305607421E-7</v>
      </c>
      <c r="AJ10" s="350">
        <v>5.3118773903596191E-10</v>
      </c>
      <c r="AK10" s="350">
        <v>1.0272168287192111E-8</v>
      </c>
      <c r="AL10" s="350">
        <v>7.466684062402087E-9</v>
      </c>
      <c r="AM10" s="350">
        <v>9.0180711367841854E-9</v>
      </c>
      <c r="AN10" s="350">
        <v>5.7775134690390815E-7</v>
      </c>
      <c r="AO10" s="350">
        <v>6.3510828983103553E-8</v>
      </c>
      <c r="AP10" s="350">
        <v>1.0215013796987177E-8</v>
      </c>
      <c r="AQ10" s="350">
        <v>5.3071355039729574E-8</v>
      </c>
      <c r="AR10" s="350">
        <v>7.0785296293889791E-8</v>
      </c>
      <c r="AS10" s="350">
        <v>5.0930072803335182E-9</v>
      </c>
      <c r="AT10" s="350">
        <v>2.0758954994416233E-8</v>
      </c>
      <c r="AU10" s="350">
        <v>4.3265352933124526E-8</v>
      </c>
      <c r="AV10" s="350">
        <v>4.6638323246838494E-9</v>
      </c>
      <c r="AW10" s="350">
        <v>3.9423487895303115E-9</v>
      </c>
      <c r="AX10" s="350">
        <v>9.0924699685502562E-9</v>
      </c>
      <c r="AY10" s="350">
        <v>7.9638970622928606E-9</v>
      </c>
      <c r="AZ10" s="350">
        <v>7.5071956407348899E-9</v>
      </c>
      <c r="BA10" s="350">
        <v>1.1087826176895906E-8</v>
      </c>
      <c r="BB10" s="350">
        <v>2.3030832374411289E-8</v>
      </c>
      <c r="BC10" s="350">
        <v>2.8171821886503096E-8</v>
      </c>
      <c r="BD10" s="350">
        <v>1.3075494058604588E-8</v>
      </c>
      <c r="BE10" s="350">
        <v>2.0279528496632191E-8</v>
      </c>
      <c r="BF10" s="350">
        <v>2.2838659750925956E-8</v>
      </c>
      <c r="BG10" s="350">
        <v>9.7824382565517463E-9</v>
      </c>
      <c r="BH10" s="350">
        <v>6.9565988969670518E-8</v>
      </c>
      <c r="BI10" s="350">
        <v>1.4849403588694078E-8</v>
      </c>
      <c r="BJ10" s="350">
        <v>3.6973111937500151E-8</v>
      </c>
      <c r="BK10" s="350">
        <v>2.025754007298835E-8</v>
      </c>
      <c r="BL10" s="350">
        <v>1.2956029079150279E-8</v>
      </c>
      <c r="BM10" s="350">
        <v>9.9529206679569961E-9</v>
      </c>
      <c r="BN10" s="350">
        <v>1.1729703633089762E-8</v>
      </c>
      <c r="BO10" s="350">
        <v>1.1970960561848758E-8</v>
      </c>
      <c r="BP10" s="350">
        <v>8.5151137628014748E-9</v>
      </c>
      <c r="BQ10" s="350">
        <v>1.3336004145571821E-4</v>
      </c>
      <c r="BR10" s="350">
        <v>7.8329197772620613E-9</v>
      </c>
      <c r="BS10" s="350">
        <v>3.0284106026592853E-8</v>
      </c>
      <c r="BT10" s="350">
        <v>8.2569648246637371E-8</v>
      </c>
      <c r="BU10" s="350">
        <v>6.3142848917966652E-8</v>
      </c>
      <c r="BV10" s="350">
        <v>6.2885728224967958E-8</v>
      </c>
      <c r="BW10" s="350">
        <v>9.806503966508546E-9</v>
      </c>
      <c r="BX10" s="350">
        <v>4.3449788793004397E-9</v>
      </c>
      <c r="BY10" s="350">
        <v>2.2667906030527128E-8</v>
      </c>
      <c r="BZ10" s="350">
        <v>2.552783021508529E-8</v>
      </c>
      <c r="CA10" s="350">
        <v>1.8179495640362072E-8</v>
      </c>
      <c r="CB10" s="350">
        <v>1.7981408582026118E-8</v>
      </c>
      <c r="CC10" s="350">
        <v>1.4122089793767364E-8</v>
      </c>
      <c r="CD10" s="350">
        <v>8.4242258907793473E-9</v>
      </c>
      <c r="CE10" s="350">
        <v>2.6928666762239438E-9</v>
      </c>
      <c r="CF10" s="350">
        <v>1.5720179252576783E-8</v>
      </c>
      <c r="CG10" s="350">
        <v>1.1812169238795793E-8</v>
      </c>
      <c r="CH10" s="350">
        <v>1.6446310853599176E-8</v>
      </c>
      <c r="CI10" s="350">
        <v>3.7759080083921311E-8</v>
      </c>
      <c r="CJ10" s="350">
        <v>1.4013277607553159E-8</v>
      </c>
      <c r="CK10" s="350">
        <v>1.8037709214366849E-8</v>
      </c>
      <c r="CL10" s="350">
        <v>1.3787475314091128E-8</v>
      </c>
      <c r="CM10" s="350">
        <v>1.7635973500645799E-8</v>
      </c>
      <c r="CN10" s="350">
        <v>1.2242894784478469E-8</v>
      </c>
      <c r="CO10" s="350">
        <v>4.0914148690979355E-8</v>
      </c>
      <c r="CP10" s="350">
        <v>3.9830079282469813E-8</v>
      </c>
      <c r="CQ10" s="350">
        <v>1.2188013674972921E-7</v>
      </c>
      <c r="CR10" s="350">
        <v>3.5876207870677898E-8</v>
      </c>
      <c r="CS10" s="350">
        <v>1.5924772067056468E-7</v>
      </c>
      <c r="CT10" s="350">
        <v>6.9813092283267399E-8</v>
      </c>
      <c r="CU10" s="350">
        <v>1.0631011654917786E-6</v>
      </c>
      <c r="CV10" s="350">
        <v>1.846823583908095E-7</v>
      </c>
      <c r="CW10" s="350">
        <v>2.0380359880585019E-6</v>
      </c>
      <c r="CX10" s="350">
        <v>2.8287160544107444E-8</v>
      </c>
      <c r="CY10" s="350">
        <v>7.1456970004295009E-6</v>
      </c>
      <c r="CZ10" s="350">
        <v>1.347400591853656E-5</v>
      </c>
      <c r="DA10" s="350">
        <v>1.0752798451708195E-7</v>
      </c>
      <c r="DB10" s="350">
        <v>1.1276197988260472E-7</v>
      </c>
      <c r="DC10" s="350">
        <v>6.3773166028838366E-8</v>
      </c>
      <c r="DD10" s="350">
        <v>2.5783048002506707E-8</v>
      </c>
      <c r="DE10" s="350">
        <v>7.8304364612555667E-8</v>
      </c>
      <c r="DF10" s="350">
        <v>3.1226361868895162E-5</v>
      </c>
      <c r="DG10" s="350">
        <v>5.3256691704256128E-5</v>
      </c>
      <c r="DH10" s="350">
        <v>8.6777628525420266E-8</v>
      </c>
      <c r="DI10" s="350">
        <v>3.3452376919882952E-7</v>
      </c>
      <c r="DJ10" s="350">
        <v>4.3827777442320349E-6</v>
      </c>
      <c r="DK10" s="350">
        <v>2.0958506108486164E-6</v>
      </c>
      <c r="DL10" s="350">
        <v>2.6580204526288165E-8</v>
      </c>
    </row>
    <row r="11" spans="2:116">
      <c r="B11" s="348">
        <v>61</v>
      </c>
      <c r="C11" s="349" t="s">
        <v>694</v>
      </c>
      <c r="D11" s="350">
        <v>0</v>
      </c>
      <c r="E11" s="350">
        <v>0.22000000000000003</v>
      </c>
      <c r="F11" s="350">
        <v>6.2014285714285716E-2</v>
      </c>
      <c r="G11" s="350">
        <v>2.469975451108595E-8</v>
      </c>
      <c r="H11" s="350">
        <v>2.8571428571428571E-2</v>
      </c>
      <c r="I11" s="350">
        <v>2.8571428571428571E-2</v>
      </c>
      <c r="J11" s="350">
        <v>0</v>
      </c>
      <c r="K11" s="350">
        <v>0</v>
      </c>
      <c r="L11" s="350">
        <v>0</v>
      </c>
      <c r="M11" s="350">
        <v>0</v>
      </c>
      <c r="N11" s="350">
        <v>0</v>
      </c>
      <c r="O11" s="350">
        <v>1</v>
      </c>
      <c r="P11" s="350">
        <v>0</v>
      </c>
      <c r="Q11" s="350">
        <v>0</v>
      </c>
      <c r="R11" s="350">
        <v>0</v>
      </c>
      <c r="S11" s="350">
        <v>0</v>
      </c>
      <c r="T11" s="350">
        <v>0</v>
      </c>
      <c r="U11" s="350">
        <v>0</v>
      </c>
      <c r="V11" s="350">
        <v>0</v>
      </c>
      <c r="W11" s="350">
        <v>0</v>
      </c>
      <c r="X11" s="350">
        <v>0</v>
      </c>
      <c r="Y11" s="350">
        <v>0</v>
      </c>
      <c r="Z11" s="350">
        <v>0</v>
      </c>
      <c r="AA11" s="350">
        <v>0</v>
      </c>
      <c r="AB11" s="350">
        <v>0</v>
      </c>
      <c r="AC11" s="350">
        <v>0</v>
      </c>
      <c r="AD11" s="350">
        <v>0</v>
      </c>
      <c r="AE11" s="350">
        <v>0</v>
      </c>
      <c r="AF11" s="350">
        <v>0</v>
      </c>
      <c r="AG11" s="350">
        <v>0</v>
      </c>
      <c r="AH11" s="350">
        <v>0</v>
      </c>
      <c r="AI11" s="350">
        <v>0</v>
      </c>
      <c r="AJ11" s="350">
        <v>0</v>
      </c>
      <c r="AK11" s="350">
        <v>0</v>
      </c>
      <c r="AL11" s="350">
        <v>0</v>
      </c>
      <c r="AM11" s="350">
        <v>0</v>
      </c>
      <c r="AN11" s="350">
        <v>0</v>
      </c>
      <c r="AO11" s="350">
        <v>0</v>
      </c>
      <c r="AP11" s="350">
        <v>0</v>
      </c>
      <c r="AQ11" s="350">
        <v>0</v>
      </c>
      <c r="AR11" s="350">
        <v>0</v>
      </c>
      <c r="AS11" s="350">
        <v>0</v>
      </c>
      <c r="AT11" s="350">
        <v>0</v>
      </c>
      <c r="AU11" s="350">
        <v>0</v>
      </c>
      <c r="AV11" s="350">
        <v>0</v>
      </c>
      <c r="AW11" s="350">
        <v>0</v>
      </c>
      <c r="AX11" s="350">
        <v>0</v>
      </c>
      <c r="AY11" s="350">
        <v>0</v>
      </c>
      <c r="AZ11" s="350">
        <v>0</v>
      </c>
      <c r="BA11" s="350">
        <v>0</v>
      </c>
      <c r="BB11" s="350">
        <v>0</v>
      </c>
      <c r="BC11" s="350">
        <v>0</v>
      </c>
      <c r="BD11" s="350">
        <v>0</v>
      </c>
      <c r="BE11" s="350">
        <v>0</v>
      </c>
      <c r="BF11" s="350">
        <v>0</v>
      </c>
      <c r="BG11" s="350">
        <v>0</v>
      </c>
      <c r="BH11" s="350">
        <v>0</v>
      </c>
      <c r="BI11" s="350">
        <v>0</v>
      </c>
      <c r="BJ11" s="350">
        <v>0</v>
      </c>
      <c r="BK11" s="350">
        <v>0</v>
      </c>
      <c r="BL11" s="350">
        <v>0</v>
      </c>
      <c r="BM11" s="350">
        <v>0</v>
      </c>
      <c r="BN11" s="350">
        <v>0</v>
      </c>
      <c r="BO11" s="350">
        <v>0</v>
      </c>
      <c r="BP11" s="350">
        <v>0</v>
      </c>
      <c r="BQ11" s="350">
        <v>0</v>
      </c>
      <c r="BR11" s="350">
        <v>0</v>
      </c>
      <c r="BS11" s="350">
        <v>0</v>
      </c>
      <c r="BT11" s="350">
        <v>0</v>
      </c>
      <c r="BU11" s="350">
        <v>0</v>
      </c>
      <c r="BV11" s="350">
        <v>0</v>
      </c>
      <c r="BW11" s="350">
        <v>0</v>
      </c>
      <c r="BX11" s="350">
        <v>0</v>
      </c>
      <c r="BY11" s="350">
        <v>0</v>
      </c>
      <c r="BZ11" s="350">
        <v>0</v>
      </c>
      <c r="CA11" s="350">
        <v>0</v>
      </c>
      <c r="CB11" s="350">
        <v>0</v>
      </c>
      <c r="CC11" s="350">
        <v>0</v>
      </c>
      <c r="CD11" s="350">
        <v>0</v>
      </c>
      <c r="CE11" s="350">
        <v>0</v>
      </c>
      <c r="CF11" s="350">
        <v>0</v>
      </c>
      <c r="CG11" s="350">
        <v>0</v>
      </c>
      <c r="CH11" s="350">
        <v>0</v>
      </c>
      <c r="CI11" s="350">
        <v>0</v>
      </c>
      <c r="CJ11" s="350">
        <v>0</v>
      </c>
      <c r="CK11" s="350">
        <v>0</v>
      </c>
      <c r="CL11" s="350">
        <v>0</v>
      </c>
      <c r="CM11" s="350">
        <v>0</v>
      </c>
      <c r="CN11" s="350">
        <v>0</v>
      </c>
      <c r="CO11" s="350">
        <v>0</v>
      </c>
      <c r="CP11" s="350">
        <v>0</v>
      </c>
      <c r="CQ11" s="350">
        <v>0</v>
      </c>
      <c r="CR11" s="350">
        <v>0</v>
      </c>
      <c r="CS11" s="350">
        <v>0</v>
      </c>
      <c r="CT11" s="350">
        <v>0</v>
      </c>
      <c r="CU11" s="350">
        <v>0</v>
      </c>
      <c r="CV11" s="350">
        <v>0</v>
      </c>
      <c r="CW11" s="350">
        <v>0</v>
      </c>
      <c r="CX11" s="350">
        <v>0</v>
      </c>
      <c r="CY11" s="350">
        <v>0</v>
      </c>
      <c r="CZ11" s="350">
        <v>0</v>
      </c>
      <c r="DA11" s="350">
        <v>0</v>
      </c>
      <c r="DB11" s="350">
        <v>0</v>
      </c>
      <c r="DC11" s="350">
        <v>0</v>
      </c>
      <c r="DD11" s="350">
        <v>0</v>
      </c>
      <c r="DE11" s="350">
        <v>0</v>
      </c>
      <c r="DF11" s="350">
        <v>0</v>
      </c>
      <c r="DG11" s="350">
        <v>0</v>
      </c>
      <c r="DH11" s="350">
        <v>0</v>
      </c>
      <c r="DI11" s="350">
        <v>0</v>
      </c>
      <c r="DJ11" s="350">
        <v>0</v>
      </c>
      <c r="DK11" s="350">
        <v>0</v>
      </c>
      <c r="DL11" s="350">
        <v>0</v>
      </c>
    </row>
    <row r="12" spans="2:116">
      <c r="B12" s="348">
        <v>62</v>
      </c>
      <c r="C12" s="349" t="s">
        <v>695</v>
      </c>
      <c r="D12" s="350">
        <v>0.14470502565080734</v>
      </c>
      <c r="E12" s="350">
        <v>0.18791593597105991</v>
      </c>
      <c r="F12" s="350">
        <v>8.0186888629329406E-2</v>
      </c>
      <c r="G12" s="350">
        <v>1.1457461882764812E-7</v>
      </c>
      <c r="H12" s="350">
        <v>3.9236735325799237E-2</v>
      </c>
      <c r="I12" s="350">
        <v>3.8850166504855399E-2</v>
      </c>
      <c r="J12" s="350">
        <v>6.9951715059791216E-6</v>
      </c>
      <c r="K12" s="350">
        <v>2.3132602025700487E-6</v>
      </c>
      <c r="L12" s="350">
        <v>4.0309112491277117E-6</v>
      </c>
      <c r="M12" s="350">
        <v>3.3384139936954491E-5</v>
      </c>
      <c r="N12" s="350">
        <v>3.5977465319065266E-6</v>
      </c>
      <c r="O12" s="350">
        <v>8.8698114842231923E-6</v>
      </c>
      <c r="P12" s="350">
        <v>1.0003451686914517</v>
      </c>
      <c r="Q12" s="350">
        <v>5.3435908259286497E-6</v>
      </c>
      <c r="R12" s="350">
        <v>2.5708671920755053E-5</v>
      </c>
      <c r="S12" s="350">
        <v>6.2547686978955011E-6</v>
      </c>
      <c r="T12" s="350">
        <v>0</v>
      </c>
      <c r="U12" s="350">
        <v>4.0963820416040817E-6</v>
      </c>
      <c r="V12" s="350">
        <v>3.9278786314993719E-6</v>
      </c>
      <c r="W12" s="350">
        <v>3.7916079667907109E-6</v>
      </c>
      <c r="X12" s="350">
        <v>3.5686195176984699E-5</v>
      </c>
      <c r="Y12" s="350">
        <v>2.2971310419851672E-4</v>
      </c>
      <c r="Z12" s="350">
        <v>1.690011829730356E-5</v>
      </c>
      <c r="AA12" s="350">
        <v>6.2019356595494581E-6</v>
      </c>
      <c r="AB12" s="350">
        <v>5.6892148845340328E-4</v>
      </c>
      <c r="AC12" s="350">
        <v>7.7333445285357487E-3</v>
      </c>
      <c r="AD12" s="350">
        <v>2.9567151621107734E-6</v>
      </c>
      <c r="AE12" s="350">
        <v>1.3673276108335834E-4</v>
      </c>
      <c r="AF12" s="350">
        <v>2.0825333054190734E-5</v>
      </c>
      <c r="AG12" s="350">
        <v>8.7711938552529285E-6</v>
      </c>
      <c r="AH12" s="350">
        <v>7.6574208063208009E-5</v>
      </c>
      <c r="AI12" s="350">
        <v>6.26780693396236E-5</v>
      </c>
      <c r="AJ12" s="350">
        <v>-1.4898123303826061E-4</v>
      </c>
      <c r="AK12" s="350">
        <v>8.3577872247155155E-3</v>
      </c>
      <c r="AL12" s="350">
        <v>1.1019088305138376E-5</v>
      </c>
      <c r="AM12" s="350">
        <v>3.6621324946072505E-5</v>
      </c>
      <c r="AN12" s="350">
        <v>5.7157294398868129E-6</v>
      </c>
      <c r="AO12" s="350">
        <v>1.9442440712582162E-2</v>
      </c>
      <c r="AP12" s="350">
        <v>1.3693168050401518E-2</v>
      </c>
      <c r="AQ12" s="350">
        <v>3.1085734716933791E-3</v>
      </c>
      <c r="AR12" s="350">
        <v>6.1148538809577754E-3</v>
      </c>
      <c r="AS12" s="350">
        <v>8.7568028063905665E-3</v>
      </c>
      <c r="AT12" s="350">
        <v>-8.997425980447779E-4</v>
      </c>
      <c r="AU12" s="350">
        <v>-1.8180520990696515E-4</v>
      </c>
      <c r="AV12" s="350">
        <v>-2.3094804809532009E-5</v>
      </c>
      <c r="AW12" s="350">
        <v>3.3187431415011334E-2</v>
      </c>
      <c r="AX12" s="350">
        <v>1.4574523273322396E-3</v>
      </c>
      <c r="AY12" s="350">
        <v>1.7484411335394501E-5</v>
      </c>
      <c r="AZ12" s="350">
        <v>5.1736420924287925E-5</v>
      </c>
      <c r="BA12" s="350">
        <v>1.3950929894395562E-5</v>
      </c>
      <c r="BB12" s="350">
        <v>1.4389788195811559E-5</v>
      </c>
      <c r="BC12" s="350">
        <v>9.0235131077010566E-5</v>
      </c>
      <c r="BD12" s="350">
        <v>5.8905521468040087E-5</v>
      </c>
      <c r="BE12" s="350">
        <v>6.5393866970031873E-5</v>
      </c>
      <c r="BF12" s="350">
        <v>4.2051402774316396E-5</v>
      </c>
      <c r="BG12" s="350">
        <v>1.1731298910617473E-5</v>
      </c>
      <c r="BH12" s="350">
        <v>1.3122670395395905E-5</v>
      </c>
      <c r="BI12" s="350">
        <v>2.4355421271975459E-4</v>
      </c>
      <c r="BJ12" s="350">
        <v>1.7410132986977958E-5</v>
      </c>
      <c r="BK12" s="350">
        <v>7.0728475344594156E-6</v>
      </c>
      <c r="BL12" s="350">
        <v>2.9174608375862822E-5</v>
      </c>
      <c r="BM12" s="350">
        <v>1.0274244683887647E-5</v>
      </c>
      <c r="BN12" s="350">
        <v>2.6574255397148325E-5</v>
      </c>
      <c r="BO12" s="350">
        <v>3.0540237094877718E-6</v>
      </c>
      <c r="BP12" s="350">
        <v>1.3514663978147618E-5</v>
      </c>
      <c r="BQ12" s="350">
        <v>2.11734270094264E-4</v>
      </c>
      <c r="BR12" s="350">
        <v>2.1855243213218299E-6</v>
      </c>
      <c r="BS12" s="350">
        <v>4.9208746553844253E-4</v>
      </c>
      <c r="BT12" s="350">
        <v>3.0048707136307918E-4</v>
      </c>
      <c r="BU12" s="350">
        <v>2.360738553793072E-3</v>
      </c>
      <c r="BV12" s="350">
        <v>2.3907559869390015E-3</v>
      </c>
      <c r="BW12" s="350">
        <v>5.2075984748998178E-5</v>
      </c>
      <c r="BX12" s="350">
        <v>2.3093362032805828E-6</v>
      </c>
      <c r="BY12" s="350">
        <v>1.0753291799862731E-5</v>
      </c>
      <c r="BZ12" s="350">
        <v>7.7072601693499319E-6</v>
      </c>
      <c r="CA12" s="350">
        <v>1.6610553923521451E-6</v>
      </c>
      <c r="CB12" s="350">
        <v>8.7599605357461141E-7</v>
      </c>
      <c r="CC12" s="350">
        <v>1.2926260902948982E-6</v>
      </c>
      <c r="CD12" s="350">
        <v>1.4001607358351181E-6</v>
      </c>
      <c r="CE12" s="350">
        <v>1.5150513743629243E-6</v>
      </c>
      <c r="CF12" s="350">
        <v>3.4745626185696122E-6</v>
      </c>
      <c r="CG12" s="350">
        <v>1.22441300363973E-6</v>
      </c>
      <c r="CH12" s="350">
        <v>3.2376276654106318E-6</v>
      </c>
      <c r="CI12" s="350">
        <v>1.8517943694702771E-6</v>
      </c>
      <c r="CJ12" s="350">
        <v>1.3075188773492337E-6</v>
      </c>
      <c r="CK12" s="350">
        <v>9.693913409492547E-7</v>
      </c>
      <c r="CL12" s="350">
        <v>3.1637104807569711E-6</v>
      </c>
      <c r="CM12" s="350">
        <v>2.8715407648551831E-6</v>
      </c>
      <c r="CN12" s="350">
        <v>5.408165016954995E-7</v>
      </c>
      <c r="CO12" s="350">
        <v>1.1598538191312873E-6</v>
      </c>
      <c r="CP12" s="350">
        <v>2.8890731592690386E-6</v>
      </c>
      <c r="CQ12" s="350">
        <v>1.0380967481427917E-6</v>
      </c>
      <c r="CR12" s="350">
        <v>1.2127979005810998E-6</v>
      </c>
      <c r="CS12" s="350">
        <v>4.6287442505884216E-6</v>
      </c>
      <c r="CT12" s="350">
        <v>2.8517223564448383E-6</v>
      </c>
      <c r="CU12" s="350">
        <v>2.2610530457810195E-6</v>
      </c>
      <c r="CV12" s="350">
        <v>7.7473568624521497E-6</v>
      </c>
      <c r="CW12" s="350">
        <v>5.4582276027568456E-6</v>
      </c>
      <c r="CX12" s="350">
        <v>1.3967134711230689E-5</v>
      </c>
      <c r="CY12" s="350">
        <v>2.5987011889367776E-6</v>
      </c>
      <c r="CZ12" s="350">
        <v>2.0875488060356327E-6</v>
      </c>
      <c r="DA12" s="350">
        <v>2.5338430704758906E-6</v>
      </c>
      <c r="DB12" s="350">
        <v>1.8909315971811189E-6</v>
      </c>
      <c r="DC12" s="350">
        <v>1.2210447189445676E-6</v>
      </c>
      <c r="DD12" s="350">
        <v>1.3334547367401274E-5</v>
      </c>
      <c r="DE12" s="350">
        <v>8.9153453348985659E-7</v>
      </c>
      <c r="DF12" s="350">
        <v>-1.8743011800807335E-6</v>
      </c>
      <c r="DG12" s="350">
        <v>1.2164553506646673E-6</v>
      </c>
      <c r="DH12" s="350">
        <v>3.3898855001573515E-6</v>
      </c>
      <c r="DI12" s="350">
        <v>7.7811050761255829E-6</v>
      </c>
      <c r="DJ12" s="350">
        <v>1.1612569503744847E-5</v>
      </c>
      <c r="DK12" s="350">
        <v>1.5683239874632743E-5</v>
      </c>
      <c r="DL12" s="350">
        <v>4.3084872588047726E-5</v>
      </c>
    </row>
    <row r="13" spans="2:116">
      <c r="B13" s="348">
        <v>111</v>
      </c>
      <c r="C13" s="349" t="s">
        <v>696</v>
      </c>
      <c r="D13" s="350">
        <v>0.16155246163895098</v>
      </c>
      <c r="E13" s="350">
        <v>0.16359400432153856</v>
      </c>
      <c r="F13" s="350">
        <v>9.9649227109552568E-2</v>
      </c>
      <c r="G13" s="350">
        <v>6.7059915657387836E-2</v>
      </c>
      <c r="H13" s="350">
        <v>5.0055685463292393E-2</v>
      </c>
      <c r="I13" s="350">
        <v>4.8581619264084934E-2</v>
      </c>
      <c r="J13" s="350">
        <v>3.0276023987746098E-5</v>
      </c>
      <c r="K13" s="350">
        <v>2.9277530655951499E-3</v>
      </c>
      <c r="L13" s="350">
        <v>6.5465836143936774E-5</v>
      </c>
      <c r="M13" s="350">
        <v>4.7034862365316534E-3</v>
      </c>
      <c r="N13" s="350">
        <v>1.751898435753589E-3</v>
      </c>
      <c r="O13" s="350">
        <v>3.236032402046024E-6</v>
      </c>
      <c r="P13" s="350">
        <v>1.0750194416058356E-5</v>
      </c>
      <c r="Q13" s="350">
        <v>1.0447829860886941</v>
      </c>
      <c r="R13" s="350">
        <v>1.9171636425128213E-2</v>
      </c>
      <c r="S13" s="350">
        <v>2.7652557654166115E-2</v>
      </c>
      <c r="T13" s="350">
        <v>0</v>
      </c>
      <c r="U13" s="350">
        <v>5.1650001853560926E-5</v>
      </c>
      <c r="V13" s="350">
        <v>1.4454249017277249E-3</v>
      </c>
      <c r="W13" s="350">
        <v>2.9119569134049495E-4</v>
      </c>
      <c r="X13" s="350">
        <v>1.9204508061755045E-5</v>
      </c>
      <c r="Y13" s="350">
        <v>6.493527045187816E-4</v>
      </c>
      <c r="Z13" s="350">
        <v>5.4794671496876608E-5</v>
      </c>
      <c r="AA13" s="350">
        <v>2.6384407268897013E-5</v>
      </c>
      <c r="AB13" s="350">
        <v>2.8645320853889621E-5</v>
      </c>
      <c r="AC13" s="350">
        <v>1.336831319850013E-4</v>
      </c>
      <c r="AD13" s="350">
        <v>1.6284684986690688E-6</v>
      </c>
      <c r="AE13" s="350">
        <v>1.4907294667894813E-3</v>
      </c>
      <c r="AF13" s="350">
        <v>3.7819719657857854E-5</v>
      </c>
      <c r="AG13" s="350">
        <v>1.6944732270592662E-5</v>
      </c>
      <c r="AH13" s="350">
        <v>2.7204499552716255E-3</v>
      </c>
      <c r="AI13" s="350">
        <v>2.4397077988766308E-3</v>
      </c>
      <c r="AJ13" s="350">
        <v>1.166020232989534E-6</v>
      </c>
      <c r="AK13" s="350">
        <v>1.5954206276734453E-5</v>
      </c>
      <c r="AL13" s="350">
        <v>7.479447626897393E-6</v>
      </c>
      <c r="AM13" s="350">
        <v>1.1178076268152142E-5</v>
      </c>
      <c r="AN13" s="350">
        <v>6.4204340275838606E-3</v>
      </c>
      <c r="AO13" s="350">
        <v>2.5096748602773546E-5</v>
      </c>
      <c r="AP13" s="350">
        <v>5.8289927102806377E-6</v>
      </c>
      <c r="AQ13" s="350">
        <v>9.1218437829374718E-5</v>
      </c>
      <c r="AR13" s="350">
        <v>3.3755244166918909E-4</v>
      </c>
      <c r="AS13" s="350">
        <v>2.2199905961553523E-6</v>
      </c>
      <c r="AT13" s="350">
        <v>5.1244214099962364E-7</v>
      </c>
      <c r="AU13" s="350">
        <v>6.9049013291059789E-6</v>
      </c>
      <c r="AV13" s="350">
        <v>7.3182937170853486E-7</v>
      </c>
      <c r="AW13" s="350">
        <v>1.4395650581345559E-6</v>
      </c>
      <c r="AX13" s="350">
        <v>2.1295943248851385E-6</v>
      </c>
      <c r="AY13" s="350">
        <v>5.0557838990208439E-6</v>
      </c>
      <c r="AZ13" s="350">
        <v>4.0062931131136862E-6</v>
      </c>
      <c r="BA13" s="350">
        <v>4.7262365369428427E-6</v>
      </c>
      <c r="BB13" s="350">
        <v>3.8048188344004152E-6</v>
      </c>
      <c r="BC13" s="350">
        <v>4.8974970617920295E-6</v>
      </c>
      <c r="BD13" s="350">
        <v>3.9222591965835739E-6</v>
      </c>
      <c r="BE13" s="350">
        <v>4.7188439730021368E-6</v>
      </c>
      <c r="BF13" s="350">
        <v>5.5153206828984155E-6</v>
      </c>
      <c r="BG13" s="350">
        <v>5.3313437926749766E-6</v>
      </c>
      <c r="BH13" s="350">
        <v>3.750676435090628E-6</v>
      </c>
      <c r="BI13" s="350">
        <v>5.3219255703440902E-6</v>
      </c>
      <c r="BJ13" s="350">
        <v>5.3077174638653572E-6</v>
      </c>
      <c r="BK13" s="350">
        <v>4.8626826530479087E-6</v>
      </c>
      <c r="BL13" s="350">
        <v>3.7548135801446205E-6</v>
      </c>
      <c r="BM13" s="350">
        <v>3.7447036719971486E-6</v>
      </c>
      <c r="BN13" s="350">
        <v>4.5017577748388499E-6</v>
      </c>
      <c r="BO13" s="350">
        <v>4.6448709427331469E-6</v>
      </c>
      <c r="BP13" s="350">
        <v>2.1738458334802804E-6</v>
      </c>
      <c r="BQ13" s="350">
        <v>4.9312233747350479E-4</v>
      </c>
      <c r="BR13" s="350">
        <v>1.4515429560698643E-6</v>
      </c>
      <c r="BS13" s="350">
        <v>7.6259567677396782E-6</v>
      </c>
      <c r="BT13" s="350">
        <v>6.5265755775846435E-6</v>
      </c>
      <c r="BU13" s="350">
        <v>3.2890805912482514E-6</v>
      </c>
      <c r="BV13" s="350">
        <v>3.7819833870616233E-6</v>
      </c>
      <c r="BW13" s="350">
        <v>2.9309474392880861E-6</v>
      </c>
      <c r="BX13" s="350">
        <v>3.5621326573111575E-6</v>
      </c>
      <c r="BY13" s="350">
        <v>4.7509540266423345E-6</v>
      </c>
      <c r="BZ13" s="350">
        <v>6.3346984233748108E-6</v>
      </c>
      <c r="CA13" s="350">
        <v>2.5854250946455107E-6</v>
      </c>
      <c r="CB13" s="350">
        <v>2.2630474608371764E-6</v>
      </c>
      <c r="CC13" s="350">
        <v>2.3523802290379419E-6</v>
      </c>
      <c r="CD13" s="350">
        <v>1.4487827553388928E-6</v>
      </c>
      <c r="CE13" s="350">
        <v>5.6775740525615256E-7</v>
      </c>
      <c r="CF13" s="350">
        <v>9.8027763984666361E-6</v>
      </c>
      <c r="CG13" s="350">
        <v>1.8924203628031563E-6</v>
      </c>
      <c r="CH13" s="350">
        <v>2.170155461501688E-6</v>
      </c>
      <c r="CI13" s="350">
        <v>2.8298615949814109E-6</v>
      </c>
      <c r="CJ13" s="350">
        <v>2.0444049534840949E-6</v>
      </c>
      <c r="CK13" s="350">
        <v>2.006383126637712E-6</v>
      </c>
      <c r="CL13" s="350">
        <v>3.3052611155510237E-6</v>
      </c>
      <c r="CM13" s="350">
        <v>6.6077189316229025E-6</v>
      </c>
      <c r="CN13" s="350">
        <v>1.7498338575170688E-6</v>
      </c>
      <c r="CO13" s="350">
        <v>9.0434105778367079E-6</v>
      </c>
      <c r="CP13" s="350">
        <v>4.7407046315324802E-6</v>
      </c>
      <c r="CQ13" s="350">
        <v>8.6217571349973312E-6</v>
      </c>
      <c r="CR13" s="350">
        <v>9.5294814130107601E-6</v>
      </c>
      <c r="CS13" s="350">
        <v>1.8743785385874327E-5</v>
      </c>
      <c r="CT13" s="350">
        <v>3.4744316958615121E-5</v>
      </c>
      <c r="CU13" s="350">
        <v>1.3585262049739923E-3</v>
      </c>
      <c r="CV13" s="350">
        <v>1.5677646267082549E-5</v>
      </c>
      <c r="CW13" s="350">
        <v>7.6695485746341931E-4</v>
      </c>
      <c r="CX13" s="350">
        <v>1.6202971583709074E-5</v>
      </c>
      <c r="CY13" s="350">
        <v>2.2468350945559104E-3</v>
      </c>
      <c r="CZ13" s="350">
        <v>3.765428099545816E-3</v>
      </c>
      <c r="DA13" s="350">
        <v>2.3000563342965875E-4</v>
      </c>
      <c r="DB13" s="350">
        <v>4.6995600739279112E-6</v>
      </c>
      <c r="DC13" s="350">
        <v>8.5175076610792932E-6</v>
      </c>
      <c r="DD13" s="350">
        <v>4.5243316502645846E-6</v>
      </c>
      <c r="DE13" s="350">
        <v>5.3182834031425247E-6</v>
      </c>
      <c r="DF13" s="350">
        <v>8.5758643455594828E-3</v>
      </c>
      <c r="DG13" s="350">
        <v>2.8791297601387367E-2</v>
      </c>
      <c r="DH13" s="350">
        <v>1.5979357747269295E-5</v>
      </c>
      <c r="DI13" s="350">
        <v>1.50828711376019E-5</v>
      </c>
      <c r="DJ13" s="350">
        <v>1.2334478558094031E-3</v>
      </c>
      <c r="DK13" s="350">
        <v>3.5345391587746659E-5</v>
      </c>
      <c r="DL13" s="350">
        <v>1.4462552436877722E-5</v>
      </c>
    </row>
    <row r="14" spans="2:116">
      <c r="B14" s="348">
        <v>112</v>
      </c>
      <c r="C14" s="349" t="s">
        <v>697</v>
      </c>
      <c r="D14" s="350">
        <v>8.8432949014278672E-2</v>
      </c>
      <c r="E14" s="350">
        <v>0.12330914982678437</v>
      </c>
      <c r="F14" s="350">
        <v>0.17639072051247726</v>
      </c>
      <c r="G14" s="350">
        <v>1.4185589034790658E-2</v>
      </c>
      <c r="H14" s="350">
        <v>2.6554850394299626E-2</v>
      </c>
      <c r="I14" s="350">
        <v>2.5174945819106721E-2</v>
      </c>
      <c r="J14" s="350">
        <v>2.3674328619629376E-6</v>
      </c>
      <c r="K14" s="350">
        <v>1.7773409665569938E-5</v>
      </c>
      <c r="L14" s="350">
        <v>6.7390157977894658E-6</v>
      </c>
      <c r="M14" s="350">
        <v>2.0575970329258306E-6</v>
      </c>
      <c r="N14" s="350">
        <v>1.4222925078138024E-4</v>
      </c>
      <c r="O14" s="350">
        <v>2.8567795357398921E-6</v>
      </c>
      <c r="P14" s="350">
        <v>3.8517216966231247E-6</v>
      </c>
      <c r="Q14" s="350">
        <v>2.0736557599931966E-4</v>
      </c>
      <c r="R14" s="350">
        <v>1.0070890268709378</v>
      </c>
      <c r="S14" s="350">
        <v>7.7267059323954763E-6</v>
      </c>
      <c r="T14" s="350">
        <v>0</v>
      </c>
      <c r="U14" s="350">
        <v>8.4601995055946821E-7</v>
      </c>
      <c r="V14" s="350">
        <v>1.9890650883658231E-6</v>
      </c>
      <c r="W14" s="350">
        <v>1.4326246237409926E-6</v>
      </c>
      <c r="X14" s="350">
        <v>1.1357073501329577E-6</v>
      </c>
      <c r="Y14" s="350">
        <v>1.4204243462484938E-6</v>
      </c>
      <c r="Z14" s="350">
        <v>1.6238338743723759E-6</v>
      </c>
      <c r="AA14" s="350">
        <v>1.5789010768383821E-6</v>
      </c>
      <c r="AB14" s="350">
        <v>4.9762310867391824E-7</v>
      </c>
      <c r="AC14" s="350">
        <v>6.2966383139851478E-7</v>
      </c>
      <c r="AD14" s="350">
        <v>1.2578507861629522E-7</v>
      </c>
      <c r="AE14" s="350">
        <v>1.7086754174351667E-6</v>
      </c>
      <c r="AF14" s="350">
        <v>5.9739020718004251E-7</v>
      </c>
      <c r="AG14" s="350">
        <v>2.0658057203165157E-6</v>
      </c>
      <c r="AH14" s="350">
        <v>7.9759587673742687E-6</v>
      </c>
      <c r="AI14" s="350">
        <v>1.4583959290963375E-6</v>
      </c>
      <c r="AJ14" s="350">
        <v>1.4001108355249289E-7</v>
      </c>
      <c r="AK14" s="350">
        <v>1.8580483338615684E-6</v>
      </c>
      <c r="AL14" s="350">
        <v>9.4226978771639024E-7</v>
      </c>
      <c r="AM14" s="350">
        <v>1.8530831878848782E-6</v>
      </c>
      <c r="AN14" s="350">
        <v>4.0400472687942418E-6</v>
      </c>
      <c r="AO14" s="350">
        <v>1.575931944374499E-6</v>
      </c>
      <c r="AP14" s="350">
        <v>1.8729921620200307E-6</v>
      </c>
      <c r="AQ14" s="350">
        <v>7.679032831437842E-7</v>
      </c>
      <c r="AR14" s="350">
        <v>2.2669522692290195E-6</v>
      </c>
      <c r="AS14" s="350">
        <v>1.3477472540136532E-6</v>
      </c>
      <c r="AT14" s="350">
        <v>2.7535227341710547E-7</v>
      </c>
      <c r="AU14" s="350">
        <v>6.791736138550569E-6</v>
      </c>
      <c r="AV14" s="350">
        <v>1.7219203401940479E-6</v>
      </c>
      <c r="AW14" s="350">
        <v>1.3243616395813435E-6</v>
      </c>
      <c r="AX14" s="350">
        <v>1.2016548462850617E-6</v>
      </c>
      <c r="AY14" s="350">
        <v>1.5844357473303473E-6</v>
      </c>
      <c r="AZ14" s="350">
        <v>1.8916755913184608E-6</v>
      </c>
      <c r="BA14" s="350">
        <v>3.7748497016642568E-6</v>
      </c>
      <c r="BB14" s="350">
        <v>2.501767084026554E-6</v>
      </c>
      <c r="BC14" s="350">
        <v>1.5411299341229313E-6</v>
      </c>
      <c r="BD14" s="350">
        <v>7.7105217041348998E-7</v>
      </c>
      <c r="BE14" s="350">
        <v>5.3314392537940217E-7</v>
      </c>
      <c r="BF14" s="350">
        <v>9.900535668141926E-7</v>
      </c>
      <c r="BG14" s="350">
        <v>6.6481188883175883E-7</v>
      </c>
      <c r="BH14" s="350">
        <v>6.5715200559458632E-7</v>
      </c>
      <c r="BI14" s="350">
        <v>1.3426600604350194E-6</v>
      </c>
      <c r="BJ14" s="350">
        <v>1.1333485728298117E-6</v>
      </c>
      <c r="BK14" s="350">
        <v>7.5887769629518054E-7</v>
      </c>
      <c r="BL14" s="350">
        <v>4.5846098599830527E-7</v>
      </c>
      <c r="BM14" s="350">
        <v>3.2971817017872135E-7</v>
      </c>
      <c r="BN14" s="350">
        <v>7.2311761575285459E-7</v>
      </c>
      <c r="BO14" s="350">
        <v>2.7219977057511992E-6</v>
      </c>
      <c r="BP14" s="350">
        <v>2.221325398635286E-6</v>
      </c>
      <c r="BQ14" s="350">
        <v>1.5719208261746771E-6</v>
      </c>
      <c r="BR14" s="350">
        <v>1.2035568461349325E-6</v>
      </c>
      <c r="BS14" s="350">
        <v>4.6380650428857802E-6</v>
      </c>
      <c r="BT14" s="350">
        <v>5.1291233396018065E-6</v>
      </c>
      <c r="BU14" s="350">
        <v>1.9531454106983619E-6</v>
      </c>
      <c r="BV14" s="350">
        <v>2.6588906495324169E-6</v>
      </c>
      <c r="BW14" s="350">
        <v>2.0040984289098402E-6</v>
      </c>
      <c r="BX14" s="350">
        <v>7.1678081956525499E-7</v>
      </c>
      <c r="BY14" s="350">
        <v>2.9319021161976038E-6</v>
      </c>
      <c r="BZ14" s="350">
        <v>5.176199901945653E-6</v>
      </c>
      <c r="CA14" s="350">
        <v>1.0223885939179137E-5</v>
      </c>
      <c r="CB14" s="350">
        <v>1.5408870523771833E-6</v>
      </c>
      <c r="CC14" s="350">
        <v>2.7762709853450449E-6</v>
      </c>
      <c r="CD14" s="350">
        <v>7.6671352268759067E-7</v>
      </c>
      <c r="CE14" s="350">
        <v>1.9272770190324592E-7</v>
      </c>
      <c r="CF14" s="350">
        <v>2.4487295898226113E-6</v>
      </c>
      <c r="CG14" s="350">
        <v>3.2101168096328368E-6</v>
      </c>
      <c r="CH14" s="350">
        <v>1.4215097385005063E-6</v>
      </c>
      <c r="CI14" s="350">
        <v>2.004994756757789E-6</v>
      </c>
      <c r="CJ14" s="350">
        <v>2.4662453038880809E-6</v>
      </c>
      <c r="CK14" s="350">
        <v>7.2211972477913755E-7</v>
      </c>
      <c r="CL14" s="350">
        <v>1.2757745836388451E-6</v>
      </c>
      <c r="CM14" s="350">
        <v>2.8584654608496396E-6</v>
      </c>
      <c r="CN14" s="350">
        <v>5.7893895338348457E-7</v>
      </c>
      <c r="CO14" s="350">
        <v>1.2671800403018594E-6</v>
      </c>
      <c r="CP14" s="350">
        <v>1.9246466528031452E-6</v>
      </c>
      <c r="CQ14" s="350">
        <v>9.5621941427355687E-7</v>
      </c>
      <c r="CR14" s="350">
        <v>1.1087719585690198E-6</v>
      </c>
      <c r="CS14" s="350">
        <v>1.6591601875415904E-6</v>
      </c>
      <c r="CT14" s="350">
        <v>1.9725766223471252E-6</v>
      </c>
      <c r="CU14" s="350">
        <v>2.8062503075074024E-5</v>
      </c>
      <c r="CV14" s="350">
        <v>2.8305196368986595E-6</v>
      </c>
      <c r="CW14" s="350">
        <v>4.9538812451399484E-5</v>
      </c>
      <c r="CX14" s="350">
        <v>3.763088695659226E-6</v>
      </c>
      <c r="CY14" s="350">
        <v>1.3782150843202941E-4</v>
      </c>
      <c r="CZ14" s="350">
        <v>2.441159030339856E-4</v>
      </c>
      <c r="DA14" s="350">
        <v>1.8908968293676915E-6</v>
      </c>
      <c r="DB14" s="350">
        <v>2.0400191854335034E-6</v>
      </c>
      <c r="DC14" s="350">
        <v>9.2714725501395051E-7</v>
      </c>
      <c r="DD14" s="350">
        <v>1.1136297113956369E-6</v>
      </c>
      <c r="DE14" s="350">
        <v>2.0150295794280532E-6</v>
      </c>
      <c r="DF14" s="350">
        <v>2.1746089384504083E-3</v>
      </c>
      <c r="DG14" s="350">
        <v>6.8121571966550517E-3</v>
      </c>
      <c r="DH14" s="350">
        <v>2.5938946489212778E-6</v>
      </c>
      <c r="DI14" s="350">
        <v>1.230258840256059E-6</v>
      </c>
      <c r="DJ14" s="350">
        <v>1.5165286822895919E-4</v>
      </c>
      <c r="DK14" s="350">
        <v>2.0653642110213271E-6</v>
      </c>
      <c r="DL14" s="350">
        <v>2.7271834743990164E-4</v>
      </c>
    </row>
    <row r="15" spans="2:116">
      <c r="B15" s="348">
        <v>113</v>
      </c>
      <c r="C15" s="351" t="s">
        <v>698</v>
      </c>
      <c r="D15" s="350">
        <v>3.9173290605491462E-2</v>
      </c>
      <c r="E15" s="350">
        <v>9.8436669854707892E-2</v>
      </c>
      <c r="F15" s="350">
        <v>0.27521932923357323</v>
      </c>
      <c r="G15" s="350">
        <v>3.8037800430146924E-4</v>
      </c>
      <c r="H15" s="350">
        <v>1.9973953115182349E-2</v>
      </c>
      <c r="I15" s="350">
        <v>1.9761464252254876E-2</v>
      </c>
      <c r="J15" s="350">
        <v>3.1125009375806501E-4</v>
      </c>
      <c r="K15" s="350">
        <v>1.396198992982289E-2</v>
      </c>
      <c r="L15" s="350">
        <v>5.5929315043661031E-4</v>
      </c>
      <c r="M15" s="350">
        <v>6.0604566531139977E-4</v>
      </c>
      <c r="N15" s="350">
        <v>5.6018632471711762E-3</v>
      </c>
      <c r="O15" s="350">
        <v>5.275108062586555E-8</v>
      </c>
      <c r="P15" s="350">
        <v>9.358300680940734E-8</v>
      </c>
      <c r="Q15" s="350">
        <v>1.4380841176977346E-4</v>
      </c>
      <c r="R15" s="350">
        <v>5.0980099924613271E-6</v>
      </c>
      <c r="S15" s="350">
        <v>1.0025175162967437</v>
      </c>
      <c r="T15" s="350">
        <v>0</v>
      </c>
      <c r="U15" s="350">
        <v>3.3221773198616702E-6</v>
      </c>
      <c r="V15" s="350">
        <v>2.662118962883465E-6</v>
      </c>
      <c r="W15" s="350">
        <v>5.0873020131256116E-6</v>
      </c>
      <c r="X15" s="350">
        <v>1.9839109752159696E-7</v>
      </c>
      <c r="Y15" s="350">
        <v>2.5034779760353836E-7</v>
      </c>
      <c r="Z15" s="350">
        <v>1.4300214371708027E-7</v>
      </c>
      <c r="AA15" s="350">
        <v>1.0317235468771926E-7</v>
      </c>
      <c r="AB15" s="350">
        <v>1.6329432119567222E-5</v>
      </c>
      <c r="AC15" s="350">
        <v>1.9142524837930173E-7</v>
      </c>
      <c r="AD15" s="350">
        <v>1.0346653924212039E-8</v>
      </c>
      <c r="AE15" s="350">
        <v>3.1400361043385181E-7</v>
      </c>
      <c r="AF15" s="350">
        <v>6.8958653141320341E-8</v>
      </c>
      <c r="AG15" s="350">
        <v>1.9660627356431322E-7</v>
      </c>
      <c r="AH15" s="350">
        <v>9.5690982526659733E-7</v>
      </c>
      <c r="AI15" s="350">
        <v>5.622219766435051E-7</v>
      </c>
      <c r="AJ15" s="350">
        <v>1.2975333309947137E-8</v>
      </c>
      <c r="AK15" s="350">
        <v>9.4759320451421727E-8</v>
      </c>
      <c r="AL15" s="350">
        <v>8.1608709999488624E-8</v>
      </c>
      <c r="AM15" s="350">
        <v>7.672373127667722E-7</v>
      </c>
      <c r="AN15" s="350">
        <v>2.3438427550789021E-5</v>
      </c>
      <c r="AO15" s="350">
        <v>8.2347349331732842E-8</v>
      </c>
      <c r="AP15" s="350">
        <v>6.794888462666086E-8</v>
      </c>
      <c r="AQ15" s="350">
        <v>7.9552401242852904E-8</v>
      </c>
      <c r="AR15" s="350">
        <v>1.9642366638286786E-7</v>
      </c>
      <c r="AS15" s="350">
        <v>2.5477406998606698E-8</v>
      </c>
      <c r="AT15" s="350">
        <v>2.0086998320602052E-8</v>
      </c>
      <c r="AU15" s="350">
        <v>6.3127579540781398E-8</v>
      </c>
      <c r="AV15" s="350">
        <v>1.1646720914027636E-7</v>
      </c>
      <c r="AW15" s="350">
        <v>3.8638014426671171E-8</v>
      </c>
      <c r="AX15" s="350">
        <v>7.7052495271159218E-8</v>
      </c>
      <c r="AY15" s="350">
        <v>8.5678351539313154E-8</v>
      </c>
      <c r="AZ15" s="350">
        <v>6.8696365274924471E-8</v>
      </c>
      <c r="BA15" s="350">
        <v>7.9134524575662829E-8</v>
      </c>
      <c r="BB15" s="350">
        <v>6.9048007438687412E-8</v>
      </c>
      <c r="BC15" s="350">
        <v>8.169180270977475E-8</v>
      </c>
      <c r="BD15" s="350">
        <v>8.72063456568864E-8</v>
      </c>
      <c r="BE15" s="350">
        <v>5.9898666075904454E-8</v>
      </c>
      <c r="BF15" s="350">
        <v>9.318626138902768E-8</v>
      </c>
      <c r="BG15" s="350">
        <v>8.3215752315951888E-8</v>
      </c>
      <c r="BH15" s="350">
        <v>7.5515792891724655E-8</v>
      </c>
      <c r="BI15" s="350">
        <v>8.4555299034594934E-8</v>
      </c>
      <c r="BJ15" s="350">
        <v>8.3856260720011619E-8</v>
      </c>
      <c r="BK15" s="350">
        <v>6.969432381206418E-8</v>
      </c>
      <c r="BL15" s="350">
        <v>5.143181917727661E-8</v>
      </c>
      <c r="BM15" s="350">
        <v>3.6277635773562813E-8</v>
      </c>
      <c r="BN15" s="350">
        <v>9.3479443269480467E-8</v>
      </c>
      <c r="BO15" s="350">
        <v>5.0367690990492229E-8</v>
      </c>
      <c r="BP15" s="350">
        <v>5.1709365464237183E-8</v>
      </c>
      <c r="BQ15" s="350">
        <v>1.5271913504997358E-6</v>
      </c>
      <c r="BR15" s="350">
        <v>1.960239240389588E-8</v>
      </c>
      <c r="BS15" s="350">
        <v>1.8630822197326779E-7</v>
      </c>
      <c r="BT15" s="350">
        <v>1.3073786627325508E-7</v>
      </c>
      <c r="BU15" s="350">
        <v>2.1170438163706599E-6</v>
      </c>
      <c r="BV15" s="350">
        <v>1.8506194014850742E-7</v>
      </c>
      <c r="BW15" s="350">
        <v>5.1307357855456884E-8</v>
      </c>
      <c r="BX15" s="350">
        <v>4.5908052701015187E-8</v>
      </c>
      <c r="BY15" s="350">
        <v>4.4182134644697669E-8</v>
      </c>
      <c r="BZ15" s="350">
        <v>3.9180243833523995E-8</v>
      </c>
      <c r="CA15" s="350">
        <v>2.0093377503264629E-6</v>
      </c>
      <c r="CB15" s="350">
        <v>1.9484359316507185E-8</v>
      </c>
      <c r="CC15" s="350">
        <v>1.0666334374718055E-8</v>
      </c>
      <c r="CD15" s="350">
        <v>1.0667522768693685E-8</v>
      </c>
      <c r="CE15" s="350">
        <v>3.4182111577833079E-9</v>
      </c>
      <c r="CF15" s="350">
        <v>6.1948462775019836E-8</v>
      </c>
      <c r="CG15" s="350">
        <v>2.7144470731356476E-8</v>
      </c>
      <c r="CH15" s="350">
        <v>1.802447976635251E-7</v>
      </c>
      <c r="CI15" s="350">
        <v>5.3586763460585794E-8</v>
      </c>
      <c r="CJ15" s="350">
        <v>2.7687001581619781E-8</v>
      </c>
      <c r="CK15" s="350">
        <v>2.3393616154005099E-8</v>
      </c>
      <c r="CL15" s="350">
        <v>2.2483956492836354E-8</v>
      </c>
      <c r="CM15" s="350">
        <v>5.8586397005321276E-8</v>
      </c>
      <c r="CN15" s="350">
        <v>1.8430269310472826E-8</v>
      </c>
      <c r="CO15" s="350">
        <v>6.3849463044682222E-8</v>
      </c>
      <c r="CP15" s="350">
        <v>3.8755948361149975E-7</v>
      </c>
      <c r="CQ15" s="350">
        <v>5.7989514828296263E-8</v>
      </c>
      <c r="CR15" s="350">
        <v>9.6185679454327256E-8</v>
      </c>
      <c r="CS15" s="350">
        <v>1.0027375446734308E-6</v>
      </c>
      <c r="CT15" s="350">
        <v>3.4035634097680604E-8</v>
      </c>
      <c r="CU15" s="350">
        <v>7.8651640581379566E-6</v>
      </c>
      <c r="CV15" s="350">
        <v>1.6937397205447086E-4</v>
      </c>
      <c r="CW15" s="350">
        <v>2.0032278387773062E-6</v>
      </c>
      <c r="CX15" s="350">
        <v>4.3212674550301126E-8</v>
      </c>
      <c r="CY15" s="350">
        <v>4.3004962703325587E-6</v>
      </c>
      <c r="CZ15" s="350">
        <v>3.7994081633360096E-6</v>
      </c>
      <c r="DA15" s="350">
        <v>2.338944220179952E-7</v>
      </c>
      <c r="DB15" s="350">
        <v>4.274073722496543E-8</v>
      </c>
      <c r="DC15" s="350">
        <v>1.8363457516646549E-7</v>
      </c>
      <c r="DD15" s="350">
        <v>1.014060417669447E-7</v>
      </c>
      <c r="DE15" s="350">
        <v>3.0558540707622066E-8</v>
      </c>
      <c r="DF15" s="350">
        <v>5.9979287074066256E-6</v>
      </c>
      <c r="DG15" s="350">
        <v>1.781459907756271E-5</v>
      </c>
      <c r="DH15" s="350">
        <v>7.5703296709938615E-8</v>
      </c>
      <c r="DI15" s="350">
        <v>3.7846190132440753E-5</v>
      </c>
      <c r="DJ15" s="350">
        <v>1.2945436708676043E-6</v>
      </c>
      <c r="DK15" s="350">
        <v>3.7028641559365758E-7</v>
      </c>
      <c r="DL15" s="350">
        <v>5.1262516885637346E-8</v>
      </c>
    </row>
    <row r="16" spans="2:116">
      <c r="B16" s="348">
        <v>114</v>
      </c>
      <c r="C16" s="349" t="s">
        <v>4</v>
      </c>
      <c r="D16" s="350">
        <v>0</v>
      </c>
      <c r="E16" s="350">
        <v>0</v>
      </c>
      <c r="F16" s="350">
        <v>0</v>
      </c>
      <c r="G16" s="350">
        <v>1.0483029794841288E-2</v>
      </c>
      <c r="H16" s="350">
        <v>0</v>
      </c>
      <c r="I16" s="350">
        <v>0</v>
      </c>
      <c r="J16" s="350">
        <v>0</v>
      </c>
      <c r="K16" s="350">
        <v>0</v>
      </c>
      <c r="L16" s="350">
        <v>0</v>
      </c>
      <c r="M16" s="350">
        <v>0</v>
      </c>
      <c r="N16" s="350">
        <v>0</v>
      </c>
      <c r="O16" s="350">
        <v>0</v>
      </c>
      <c r="P16" s="350">
        <v>0</v>
      </c>
      <c r="Q16" s="350">
        <v>0</v>
      </c>
      <c r="R16" s="350">
        <v>0</v>
      </c>
      <c r="S16" s="350">
        <v>0</v>
      </c>
      <c r="T16" s="350">
        <v>1</v>
      </c>
      <c r="U16" s="350">
        <v>0</v>
      </c>
      <c r="V16" s="350">
        <v>0</v>
      </c>
      <c r="W16" s="350">
        <v>0</v>
      </c>
      <c r="X16" s="350">
        <v>0</v>
      </c>
      <c r="Y16" s="350">
        <v>0</v>
      </c>
      <c r="Z16" s="350">
        <v>0</v>
      </c>
      <c r="AA16" s="350">
        <v>0</v>
      </c>
      <c r="AB16" s="350">
        <v>0</v>
      </c>
      <c r="AC16" s="350">
        <v>0</v>
      </c>
      <c r="AD16" s="350">
        <v>0</v>
      </c>
      <c r="AE16" s="350">
        <v>0</v>
      </c>
      <c r="AF16" s="350">
        <v>0</v>
      </c>
      <c r="AG16" s="350">
        <v>0</v>
      </c>
      <c r="AH16" s="350">
        <v>0</v>
      </c>
      <c r="AI16" s="350">
        <v>0</v>
      </c>
      <c r="AJ16" s="350">
        <v>0</v>
      </c>
      <c r="AK16" s="350">
        <v>0</v>
      </c>
      <c r="AL16" s="350">
        <v>0</v>
      </c>
      <c r="AM16" s="350">
        <v>0</v>
      </c>
      <c r="AN16" s="350">
        <v>0</v>
      </c>
      <c r="AO16" s="350">
        <v>0</v>
      </c>
      <c r="AP16" s="350">
        <v>0</v>
      </c>
      <c r="AQ16" s="350">
        <v>0</v>
      </c>
      <c r="AR16" s="350">
        <v>0</v>
      </c>
      <c r="AS16" s="350">
        <v>0</v>
      </c>
      <c r="AT16" s="350">
        <v>0</v>
      </c>
      <c r="AU16" s="350">
        <v>0</v>
      </c>
      <c r="AV16" s="350">
        <v>0</v>
      </c>
      <c r="AW16" s="350">
        <v>0</v>
      </c>
      <c r="AX16" s="350">
        <v>0</v>
      </c>
      <c r="AY16" s="350">
        <v>0</v>
      </c>
      <c r="AZ16" s="350">
        <v>0</v>
      </c>
      <c r="BA16" s="350">
        <v>0</v>
      </c>
      <c r="BB16" s="350">
        <v>0</v>
      </c>
      <c r="BC16" s="350">
        <v>0</v>
      </c>
      <c r="BD16" s="350">
        <v>0</v>
      </c>
      <c r="BE16" s="350">
        <v>0</v>
      </c>
      <c r="BF16" s="350">
        <v>0</v>
      </c>
      <c r="BG16" s="350">
        <v>0</v>
      </c>
      <c r="BH16" s="350">
        <v>0</v>
      </c>
      <c r="BI16" s="350">
        <v>0</v>
      </c>
      <c r="BJ16" s="350">
        <v>0</v>
      </c>
      <c r="BK16" s="350">
        <v>0</v>
      </c>
      <c r="BL16" s="350">
        <v>0</v>
      </c>
      <c r="BM16" s="350">
        <v>0</v>
      </c>
      <c r="BN16" s="350">
        <v>0</v>
      </c>
      <c r="BO16" s="350">
        <v>0</v>
      </c>
      <c r="BP16" s="350">
        <v>0</v>
      </c>
      <c r="BQ16" s="350">
        <v>0</v>
      </c>
      <c r="BR16" s="350">
        <v>0</v>
      </c>
      <c r="BS16" s="350">
        <v>0</v>
      </c>
      <c r="BT16" s="350">
        <v>0</v>
      </c>
      <c r="BU16" s="350">
        <v>0</v>
      </c>
      <c r="BV16" s="350">
        <v>0</v>
      </c>
      <c r="BW16" s="350">
        <v>0</v>
      </c>
      <c r="BX16" s="350">
        <v>0</v>
      </c>
      <c r="BY16" s="350">
        <v>0</v>
      </c>
      <c r="BZ16" s="350">
        <v>0</v>
      </c>
      <c r="CA16" s="350">
        <v>0</v>
      </c>
      <c r="CB16" s="350">
        <v>0</v>
      </c>
      <c r="CC16" s="350">
        <v>0</v>
      </c>
      <c r="CD16" s="350">
        <v>0</v>
      </c>
      <c r="CE16" s="350">
        <v>0</v>
      </c>
      <c r="CF16" s="350">
        <v>0</v>
      </c>
      <c r="CG16" s="350">
        <v>0</v>
      </c>
      <c r="CH16" s="350">
        <v>0</v>
      </c>
      <c r="CI16" s="350">
        <v>0</v>
      </c>
      <c r="CJ16" s="350">
        <v>0</v>
      </c>
      <c r="CK16" s="350">
        <v>0</v>
      </c>
      <c r="CL16" s="350">
        <v>0</v>
      </c>
      <c r="CM16" s="350">
        <v>0</v>
      </c>
      <c r="CN16" s="350">
        <v>0</v>
      </c>
      <c r="CO16" s="350">
        <v>0</v>
      </c>
      <c r="CP16" s="350">
        <v>0</v>
      </c>
      <c r="CQ16" s="350">
        <v>0</v>
      </c>
      <c r="CR16" s="350">
        <v>0</v>
      </c>
      <c r="CS16" s="350">
        <v>0</v>
      </c>
      <c r="CT16" s="350">
        <v>0</v>
      </c>
      <c r="CU16" s="350">
        <v>0</v>
      </c>
      <c r="CV16" s="350">
        <v>0</v>
      </c>
      <c r="CW16" s="350">
        <v>0</v>
      </c>
      <c r="CX16" s="350">
        <v>0</v>
      </c>
      <c r="CY16" s="350">
        <v>0</v>
      </c>
      <c r="CZ16" s="350">
        <v>0</v>
      </c>
      <c r="DA16" s="350">
        <v>0</v>
      </c>
      <c r="DB16" s="350">
        <v>0</v>
      </c>
      <c r="DC16" s="350">
        <v>0</v>
      </c>
      <c r="DD16" s="350">
        <v>0</v>
      </c>
      <c r="DE16" s="350">
        <v>0</v>
      </c>
      <c r="DF16" s="350">
        <v>0</v>
      </c>
      <c r="DG16" s="350">
        <v>0</v>
      </c>
      <c r="DH16" s="350">
        <v>0</v>
      </c>
      <c r="DI16" s="350">
        <v>0</v>
      </c>
      <c r="DJ16" s="350">
        <v>0</v>
      </c>
      <c r="DK16" s="350">
        <v>0</v>
      </c>
      <c r="DL16" s="350">
        <v>0</v>
      </c>
    </row>
    <row r="17" spans="2:116">
      <c r="B17" s="348">
        <v>151</v>
      </c>
      <c r="C17" s="349" t="s">
        <v>699</v>
      </c>
      <c r="D17" s="350">
        <v>5.3832025102337533E-2</v>
      </c>
      <c r="E17" s="350">
        <v>0.20801054323332654</v>
      </c>
      <c r="F17" s="350">
        <v>0.14676327589292135</v>
      </c>
      <c r="G17" s="350">
        <v>2.552748992065257E-4</v>
      </c>
      <c r="H17" s="350">
        <v>8.0187502994440482E-2</v>
      </c>
      <c r="I17" s="350">
        <v>5.9428968631051737E-2</v>
      </c>
      <c r="J17" s="350">
        <v>1.8937843151531332E-5</v>
      </c>
      <c r="K17" s="350">
        <v>6.385810084645382E-6</v>
      </c>
      <c r="L17" s="350">
        <v>1.3058997584319937E-5</v>
      </c>
      <c r="M17" s="350">
        <v>1.5623178317412267E-4</v>
      </c>
      <c r="N17" s="350">
        <v>1.2991074200454771E-4</v>
      </c>
      <c r="O17" s="350">
        <v>6.6997477925971194E-6</v>
      </c>
      <c r="P17" s="350">
        <v>9.7129153429763348E-6</v>
      </c>
      <c r="Q17" s="350">
        <v>5.838108395448366E-6</v>
      </c>
      <c r="R17" s="350">
        <v>1.2957605149331514E-5</v>
      </c>
      <c r="S17" s="350">
        <v>2.5748904633492189E-6</v>
      </c>
      <c r="T17" s="350">
        <v>0</v>
      </c>
      <c r="U17" s="350">
        <v>1.0069829800373877</v>
      </c>
      <c r="V17" s="350">
        <v>1.4981097039055143E-2</v>
      </c>
      <c r="W17" s="350">
        <v>2.6717615717372932E-5</v>
      </c>
      <c r="X17" s="350">
        <v>5.8968671347192159E-4</v>
      </c>
      <c r="Y17" s="350">
        <v>1.5171719069908708E-4</v>
      </c>
      <c r="Z17" s="350">
        <v>2.1404980936447768E-4</v>
      </c>
      <c r="AA17" s="350">
        <v>3.0412829655729171E-5</v>
      </c>
      <c r="AB17" s="350">
        <v>6.1249663591950686E-5</v>
      </c>
      <c r="AC17" s="350">
        <v>4.2973988164393904E-6</v>
      </c>
      <c r="AD17" s="350">
        <v>6.5176787292022229E-7</v>
      </c>
      <c r="AE17" s="350">
        <v>3.0515600014816748E-6</v>
      </c>
      <c r="AF17" s="350">
        <v>2.5514015268273171E-6</v>
      </c>
      <c r="AG17" s="350">
        <v>5.6967601511663675E-4</v>
      </c>
      <c r="AH17" s="350">
        <v>6.3637349642652153E-6</v>
      </c>
      <c r="AI17" s="350">
        <v>8.589347513525572E-6</v>
      </c>
      <c r="AJ17" s="350">
        <v>3.7749872303370938E-7</v>
      </c>
      <c r="AK17" s="350">
        <v>3.0035581031294458E-6</v>
      </c>
      <c r="AL17" s="350">
        <v>3.6998860034206321E-5</v>
      </c>
      <c r="AM17" s="350">
        <v>1.0348637676409252E-3</v>
      </c>
      <c r="AN17" s="350">
        <v>1.0029449823436582E-3</v>
      </c>
      <c r="AO17" s="350">
        <v>1.510593711405103E-4</v>
      </c>
      <c r="AP17" s="350">
        <v>5.806916187962718E-6</v>
      </c>
      <c r="AQ17" s="350">
        <v>7.3798867891270487E-6</v>
      </c>
      <c r="AR17" s="350">
        <v>2.0711576736774973E-4</v>
      </c>
      <c r="AS17" s="350">
        <v>3.3434451823183042E-6</v>
      </c>
      <c r="AT17" s="350">
        <v>7.0232451069277534E-7</v>
      </c>
      <c r="AU17" s="350">
        <v>5.4816184188693962E-6</v>
      </c>
      <c r="AV17" s="350">
        <v>2.9558978813209948E-6</v>
      </c>
      <c r="AW17" s="350">
        <v>2.3564625057851606E-6</v>
      </c>
      <c r="AX17" s="350">
        <v>1.2296284861082777E-5</v>
      </c>
      <c r="AY17" s="350">
        <v>1.4540999284285859E-5</v>
      </c>
      <c r="AZ17" s="350">
        <v>1.7839265514314538E-5</v>
      </c>
      <c r="BA17" s="350">
        <v>8.5087675256150183E-6</v>
      </c>
      <c r="BB17" s="350">
        <v>6.4546874102707304E-5</v>
      </c>
      <c r="BC17" s="350">
        <v>1.7387928189344129E-5</v>
      </c>
      <c r="BD17" s="350">
        <v>1.2636988997296431E-4</v>
      </c>
      <c r="BE17" s="350">
        <v>8.8280772304223925E-6</v>
      </c>
      <c r="BF17" s="350">
        <v>7.1702626895324587E-6</v>
      </c>
      <c r="BG17" s="350">
        <v>1.0785215987159784E-4</v>
      </c>
      <c r="BH17" s="350">
        <v>7.3192664273232437E-6</v>
      </c>
      <c r="BI17" s="350">
        <v>4.6870015869175267E-5</v>
      </c>
      <c r="BJ17" s="350">
        <v>2.0997823042408802E-5</v>
      </c>
      <c r="BK17" s="350">
        <v>8.3942514480504996E-6</v>
      </c>
      <c r="BL17" s="350">
        <v>5.364807294066345E-5</v>
      </c>
      <c r="BM17" s="350">
        <v>9.778600717028555E-6</v>
      </c>
      <c r="BN17" s="350">
        <v>3.8466534334695306E-5</v>
      </c>
      <c r="BO17" s="350">
        <v>4.3156289683065707E-6</v>
      </c>
      <c r="BP17" s="350">
        <v>2.0194677479819582E-5</v>
      </c>
      <c r="BQ17" s="350">
        <v>1.9016238896035691E-4</v>
      </c>
      <c r="BR17" s="350">
        <v>6.5207895385250167E-6</v>
      </c>
      <c r="BS17" s="350">
        <v>3.158681465178864E-5</v>
      </c>
      <c r="BT17" s="350">
        <v>1.5813142200217259E-4</v>
      </c>
      <c r="BU17" s="350">
        <v>1.411380388443198E-5</v>
      </c>
      <c r="BV17" s="350">
        <v>6.8016406489116746E-6</v>
      </c>
      <c r="BW17" s="350">
        <v>4.280991905205956E-6</v>
      </c>
      <c r="BX17" s="350">
        <v>2.9680253670601419E-6</v>
      </c>
      <c r="BY17" s="350">
        <v>1.5179805028620832E-5</v>
      </c>
      <c r="BZ17" s="350">
        <v>1.022786742084554E-5</v>
      </c>
      <c r="CA17" s="350">
        <v>2.4386875764648463E-5</v>
      </c>
      <c r="CB17" s="350">
        <v>7.6416762636825874E-6</v>
      </c>
      <c r="CC17" s="350">
        <v>3.8170887334651506E-6</v>
      </c>
      <c r="CD17" s="350">
        <v>2.5723055636547712E-6</v>
      </c>
      <c r="CE17" s="350">
        <v>8.6883984024845048E-7</v>
      </c>
      <c r="CF17" s="350">
        <v>3.6377078217541826E-5</v>
      </c>
      <c r="CG17" s="350">
        <v>8.8537410544307049E-6</v>
      </c>
      <c r="CH17" s="350">
        <v>1.3891653647482945E-5</v>
      </c>
      <c r="CI17" s="350">
        <v>2.3076908234537108E-4</v>
      </c>
      <c r="CJ17" s="350">
        <v>2.2443090311666188E-5</v>
      </c>
      <c r="CK17" s="350">
        <v>4.111181990522506E-5</v>
      </c>
      <c r="CL17" s="350">
        <v>2.3935896036641034E-5</v>
      </c>
      <c r="CM17" s="350">
        <v>9.9497586477453678E-5</v>
      </c>
      <c r="CN17" s="350">
        <v>8.024106519697798E-6</v>
      </c>
      <c r="CO17" s="350">
        <v>7.117435271801003E-6</v>
      </c>
      <c r="CP17" s="350">
        <v>8.4168308062746409E-6</v>
      </c>
      <c r="CQ17" s="350">
        <v>2.738060803090733E-5</v>
      </c>
      <c r="CR17" s="350">
        <v>7.2360922862729295E-6</v>
      </c>
      <c r="CS17" s="350">
        <v>2.2818822905675914E-5</v>
      </c>
      <c r="CT17" s="350">
        <v>1.001965067902714E-5</v>
      </c>
      <c r="CU17" s="350">
        <v>3.5719817744754409E-6</v>
      </c>
      <c r="CV17" s="350">
        <v>1.1377983740958654E-5</v>
      </c>
      <c r="CW17" s="350">
        <v>9.7550706170638041E-6</v>
      </c>
      <c r="CX17" s="350">
        <v>1.40752375072077E-4</v>
      </c>
      <c r="CY17" s="350">
        <v>1.5719826772886356E-5</v>
      </c>
      <c r="CZ17" s="350">
        <v>1.3709683840096158E-5</v>
      </c>
      <c r="DA17" s="350">
        <v>3.270020237939644E-5</v>
      </c>
      <c r="DB17" s="350">
        <v>1.4677593676752297E-5</v>
      </c>
      <c r="DC17" s="350">
        <v>5.4887469996188799E-6</v>
      </c>
      <c r="DD17" s="350">
        <v>1.0450614102103628E-5</v>
      </c>
      <c r="DE17" s="350">
        <v>2.8688323038638411E-5</v>
      </c>
      <c r="DF17" s="350">
        <v>4.9096333826761094E-5</v>
      </c>
      <c r="DG17" s="350">
        <v>5.6432819364487059E-6</v>
      </c>
      <c r="DH17" s="350">
        <v>2.0879820079209582E-5</v>
      </c>
      <c r="DI17" s="350">
        <v>1.3987456157956636E-4</v>
      </c>
      <c r="DJ17" s="350">
        <v>3.5335548563846928E-5</v>
      </c>
      <c r="DK17" s="350">
        <v>9.4502275665521147E-4</v>
      </c>
      <c r="DL17" s="350">
        <v>1.4121828466472417E-5</v>
      </c>
    </row>
    <row r="18" spans="2:116">
      <c r="B18" s="348">
        <v>152</v>
      </c>
      <c r="C18" s="351" t="s">
        <v>700</v>
      </c>
      <c r="D18" s="350">
        <v>4.66435800695294E-2</v>
      </c>
      <c r="E18" s="350">
        <v>0.19905677113501355</v>
      </c>
      <c r="F18" s="350">
        <v>-5.3729563569537807E-2</v>
      </c>
      <c r="G18" s="350">
        <v>1.3202582159363999E-2</v>
      </c>
      <c r="H18" s="350">
        <v>0.11492954774232687</v>
      </c>
      <c r="I18" s="350">
        <v>8.0872627563438049E-2</v>
      </c>
      <c r="J18" s="350">
        <v>2.6983785777463657E-4</v>
      </c>
      <c r="K18" s="350">
        <v>5.5450127198710175E-5</v>
      </c>
      <c r="L18" s="350">
        <v>2.4992978664249992E-4</v>
      </c>
      <c r="M18" s="350">
        <v>2.3559976242544465E-5</v>
      </c>
      <c r="N18" s="350">
        <v>1.4445860432403488E-4</v>
      </c>
      <c r="O18" s="350">
        <v>2.119250601773018E-4</v>
      </c>
      <c r="P18" s="350">
        <v>2.0901053192356591E-4</v>
      </c>
      <c r="Q18" s="350">
        <v>9.0518746511421326E-5</v>
      </c>
      <c r="R18" s="350">
        <v>6.9685387572183136E-5</v>
      </c>
      <c r="S18" s="350">
        <v>2.5091089768139408E-5</v>
      </c>
      <c r="T18" s="350">
        <v>0</v>
      </c>
      <c r="U18" s="350">
        <v>6.6143252483524424E-5</v>
      </c>
      <c r="V18" s="350">
        <v>1.0006604286479994</v>
      </c>
      <c r="W18" s="350">
        <v>1.2579180113449594E-4</v>
      </c>
      <c r="X18" s="350">
        <v>1.1794660005332411E-4</v>
      </c>
      <c r="Y18" s="350">
        <v>1.0790674083908532E-4</v>
      </c>
      <c r="Z18" s="350">
        <v>8.9209158382201213E-5</v>
      </c>
      <c r="AA18" s="350">
        <v>3.5188609075815244E-5</v>
      </c>
      <c r="AB18" s="350">
        <v>2.3871807205449129E-4</v>
      </c>
      <c r="AC18" s="350">
        <v>7.5324167989995991E-5</v>
      </c>
      <c r="AD18" s="350">
        <v>4.4710658966994961E-6</v>
      </c>
      <c r="AE18" s="350">
        <v>4.8876818725782697E-5</v>
      </c>
      <c r="AF18" s="350">
        <v>3.5539024997366766E-5</v>
      </c>
      <c r="AG18" s="350">
        <v>5.2677890202048419E-5</v>
      </c>
      <c r="AH18" s="350">
        <v>8.5897874951252489E-5</v>
      </c>
      <c r="AI18" s="350">
        <v>6.3950140609860855E-5</v>
      </c>
      <c r="AJ18" s="350">
        <v>2.6352906640285679E-6</v>
      </c>
      <c r="AK18" s="350">
        <v>2.9276975113781027E-5</v>
      </c>
      <c r="AL18" s="350">
        <v>2.9156753306264935E-5</v>
      </c>
      <c r="AM18" s="350">
        <v>1.4281881726203817E-4</v>
      </c>
      <c r="AN18" s="350">
        <v>7.1398551392763801E-5</v>
      </c>
      <c r="AO18" s="350">
        <v>2.4666748668958252E-4</v>
      </c>
      <c r="AP18" s="350">
        <v>7.3786612147341675E-5</v>
      </c>
      <c r="AQ18" s="350">
        <v>1.4137089037831289E-4</v>
      </c>
      <c r="AR18" s="350">
        <v>1.1678632254138186E-4</v>
      </c>
      <c r="AS18" s="350">
        <v>3.8822907463404979E-5</v>
      </c>
      <c r="AT18" s="350">
        <v>1.333616035198632E-5</v>
      </c>
      <c r="AU18" s="350">
        <v>5.6973458731981225E-5</v>
      </c>
      <c r="AV18" s="350">
        <v>4.1051914287404416E-5</v>
      </c>
      <c r="AW18" s="350">
        <v>2.8288877278707511E-5</v>
      </c>
      <c r="AX18" s="350">
        <v>3.5762112699546941E-5</v>
      </c>
      <c r="AY18" s="350">
        <v>6.0752382732740503E-5</v>
      </c>
      <c r="AZ18" s="350">
        <v>5.3124356904753678E-5</v>
      </c>
      <c r="BA18" s="350">
        <v>7.2336292063417728E-5</v>
      </c>
      <c r="BB18" s="350">
        <v>4.6332367950502874E-5</v>
      </c>
      <c r="BC18" s="350">
        <v>5.6407094114914691E-5</v>
      </c>
      <c r="BD18" s="350">
        <v>1.7418801547145567E-4</v>
      </c>
      <c r="BE18" s="350">
        <v>1.3611020141557931E-4</v>
      </c>
      <c r="BF18" s="350">
        <v>1.292043135629716E-4</v>
      </c>
      <c r="BG18" s="350">
        <v>1.9196513530170587E-4</v>
      </c>
      <c r="BH18" s="350">
        <v>6.675607540791652E-5</v>
      </c>
      <c r="BI18" s="350">
        <v>5.5556620345238267E-5</v>
      </c>
      <c r="BJ18" s="350">
        <v>1.384816544102708E-4</v>
      </c>
      <c r="BK18" s="350">
        <v>8.5036225062294949E-5</v>
      </c>
      <c r="BL18" s="350">
        <v>1.1668834332100737E-4</v>
      </c>
      <c r="BM18" s="350">
        <v>3.7650496448084567E-5</v>
      </c>
      <c r="BN18" s="350">
        <v>3.3256006405277081E-5</v>
      </c>
      <c r="BO18" s="350">
        <v>2.1011345688137664E-5</v>
      </c>
      <c r="BP18" s="350">
        <v>2.5305941712734586E-5</v>
      </c>
      <c r="BQ18" s="350">
        <v>2.2942648947279364E-4</v>
      </c>
      <c r="BR18" s="350">
        <v>9.4928644803758357E-5</v>
      </c>
      <c r="BS18" s="350">
        <v>1.7564628020943216E-4</v>
      </c>
      <c r="BT18" s="350">
        <v>1.055084594475223E-4</v>
      </c>
      <c r="BU18" s="350">
        <v>8.4334539917895016E-5</v>
      </c>
      <c r="BV18" s="350">
        <v>9.1814051106236334E-5</v>
      </c>
      <c r="BW18" s="350">
        <v>3.3134210461592217E-5</v>
      </c>
      <c r="BX18" s="350">
        <v>2.9479309373845668E-5</v>
      </c>
      <c r="BY18" s="350">
        <v>7.353503033898338E-5</v>
      </c>
      <c r="BZ18" s="350">
        <v>1.1040707430465793E-4</v>
      </c>
      <c r="CA18" s="350">
        <v>2.0099631586505831E-4</v>
      </c>
      <c r="CB18" s="350">
        <v>8.3081067618556031E-5</v>
      </c>
      <c r="CC18" s="350">
        <v>2.0763914936845976E-5</v>
      </c>
      <c r="CD18" s="350">
        <v>1.2437381838127262E-5</v>
      </c>
      <c r="CE18" s="350">
        <v>5.4025881081624484E-6</v>
      </c>
      <c r="CF18" s="350">
        <v>7.9795583872078633E-5</v>
      </c>
      <c r="CG18" s="350">
        <v>6.4736644377842736E-5</v>
      </c>
      <c r="CH18" s="350">
        <v>6.9523692398906119E-5</v>
      </c>
      <c r="CI18" s="350">
        <v>4.0555806702930705E-4</v>
      </c>
      <c r="CJ18" s="350">
        <v>1.1694746002236478E-4</v>
      </c>
      <c r="CK18" s="350">
        <v>2.8383286940137282E-5</v>
      </c>
      <c r="CL18" s="350">
        <v>6.501944902638878E-5</v>
      </c>
      <c r="CM18" s="350">
        <v>1.0449602245224704E-4</v>
      </c>
      <c r="CN18" s="350">
        <v>8.8144354427227776E-5</v>
      </c>
      <c r="CO18" s="350">
        <v>3.5640074533022696E-5</v>
      </c>
      <c r="CP18" s="350">
        <v>3.5679195484478785E-5</v>
      </c>
      <c r="CQ18" s="350">
        <v>6.5028054634682671E-5</v>
      </c>
      <c r="CR18" s="350">
        <v>6.2019372419037046E-5</v>
      </c>
      <c r="CS18" s="350">
        <v>1.0467099088192108E-4</v>
      </c>
      <c r="CT18" s="350">
        <v>1.4365179927068578E-4</v>
      </c>
      <c r="CU18" s="350">
        <v>1.1497754676290906E-5</v>
      </c>
      <c r="CV18" s="350">
        <v>7.1474143417775974E-5</v>
      </c>
      <c r="CW18" s="350">
        <v>1.1736723839320702E-4</v>
      </c>
      <c r="CX18" s="350">
        <v>2.1424964498469417E-4</v>
      </c>
      <c r="CY18" s="350">
        <v>2.5979518104497681E-4</v>
      </c>
      <c r="CZ18" s="350">
        <v>1.5069252905812317E-4</v>
      </c>
      <c r="DA18" s="350">
        <v>1.1532457480153159E-3</v>
      </c>
      <c r="DB18" s="350">
        <v>1.7148337396252568E-4</v>
      </c>
      <c r="DC18" s="350">
        <v>3.6906781996301306E-5</v>
      </c>
      <c r="DD18" s="350">
        <v>6.1833189773890656E-5</v>
      </c>
      <c r="DE18" s="350">
        <v>1.0942963894875014E-4</v>
      </c>
      <c r="DF18" s="350">
        <v>4.6792878452483631E-4</v>
      </c>
      <c r="DG18" s="350">
        <v>6.2149092123361705E-5</v>
      </c>
      <c r="DH18" s="350">
        <v>3.0102840699167084E-4</v>
      </c>
      <c r="DI18" s="350">
        <v>2.3222329587793019E-4</v>
      </c>
      <c r="DJ18" s="350">
        <v>2.8134425072067452E-4</v>
      </c>
      <c r="DK18" s="350">
        <v>1.8263004980805582E-4</v>
      </c>
      <c r="DL18" s="350">
        <v>5.5248977220381659E-5</v>
      </c>
    </row>
    <row r="19" spans="2:116">
      <c r="B19" s="348">
        <v>161</v>
      </c>
      <c r="C19" s="349" t="s">
        <v>701</v>
      </c>
      <c r="D19" s="350">
        <v>0.12262429057512514</v>
      </c>
      <c r="E19" s="350">
        <v>0.10717463922478633</v>
      </c>
      <c r="F19" s="350">
        <v>0.14648477869231571</v>
      </c>
      <c r="G19" s="350">
        <v>9.2845110553094602E-5</v>
      </c>
      <c r="H19" s="350">
        <v>4.7974391054040708E-2</v>
      </c>
      <c r="I19" s="350">
        <v>3.6900222700158414E-2</v>
      </c>
      <c r="J19" s="350">
        <v>3.6165542503962695E-5</v>
      </c>
      <c r="K19" s="350">
        <v>4.1714606286989198E-4</v>
      </c>
      <c r="L19" s="350">
        <v>2.0936953327765329E-5</v>
      </c>
      <c r="M19" s="350">
        <v>1.0747689658103488E-3</v>
      </c>
      <c r="N19" s="350">
        <v>5.482587006191978E-5</v>
      </c>
      <c r="O19" s="350">
        <v>9.6283606089233001E-5</v>
      </c>
      <c r="P19" s="350">
        <v>1.4594180167047676E-4</v>
      </c>
      <c r="Q19" s="350">
        <v>7.13364193329237E-5</v>
      </c>
      <c r="R19" s="350">
        <v>4.8326366568789094E-5</v>
      </c>
      <c r="S19" s="350">
        <v>7.0733165022345712E-5</v>
      </c>
      <c r="T19" s="350">
        <v>0</v>
      </c>
      <c r="U19" s="350">
        <v>2.828896730142716E-5</v>
      </c>
      <c r="V19" s="350">
        <v>5.9378340823786897E-5</v>
      </c>
      <c r="W19" s="350">
        <v>1.0357996388386856</v>
      </c>
      <c r="X19" s="350">
        <v>1.3871147103294811E-2</v>
      </c>
      <c r="Y19" s="350">
        <v>3.268859942310542E-5</v>
      </c>
      <c r="Z19" s="350">
        <v>2.9922214272929136E-4</v>
      </c>
      <c r="AA19" s="350">
        <v>3.0504832365418772E-5</v>
      </c>
      <c r="AB19" s="350">
        <v>5.007760246125611E-5</v>
      </c>
      <c r="AC19" s="350">
        <v>1.8584282808786803E-5</v>
      </c>
      <c r="AD19" s="350">
        <v>5.3430834327800205E-6</v>
      </c>
      <c r="AE19" s="350">
        <v>5.8972278754948395E-5</v>
      </c>
      <c r="AF19" s="350">
        <v>1.5950582976710287E-5</v>
      </c>
      <c r="AG19" s="350">
        <v>2.5533605516474385E-5</v>
      </c>
      <c r="AH19" s="350">
        <v>1.9469102894736415E-5</v>
      </c>
      <c r="AI19" s="350">
        <v>5.4764659121986584E-5</v>
      </c>
      <c r="AJ19" s="350">
        <v>2.3525326105801945E-6</v>
      </c>
      <c r="AK19" s="350">
        <v>1.5618472184538535E-5</v>
      </c>
      <c r="AL19" s="350">
        <v>3.9302127371826489E-5</v>
      </c>
      <c r="AM19" s="350">
        <v>2.7167388845648639E-5</v>
      </c>
      <c r="AN19" s="350">
        <v>2.6343863393499652E-4</v>
      </c>
      <c r="AO19" s="350">
        <v>1.0686788863007392E-3</v>
      </c>
      <c r="AP19" s="350">
        <v>3.8849704308092798E-5</v>
      </c>
      <c r="AQ19" s="350">
        <v>1.8285977767762552E-3</v>
      </c>
      <c r="AR19" s="350">
        <v>2.4843506795805198E-4</v>
      </c>
      <c r="AS19" s="350">
        <v>4.0412478908497703E-5</v>
      </c>
      <c r="AT19" s="350">
        <v>1.5401887448164092E-5</v>
      </c>
      <c r="AU19" s="350">
        <v>4.0463238104480484E-5</v>
      </c>
      <c r="AV19" s="350">
        <v>1.3020332183000068E-5</v>
      </c>
      <c r="AW19" s="350">
        <v>1.9316872216243691E-5</v>
      </c>
      <c r="AX19" s="350">
        <v>1.9685755141542245E-4</v>
      </c>
      <c r="AY19" s="350">
        <v>1.9739302745357947E-4</v>
      </c>
      <c r="AZ19" s="350">
        <v>1.0674476892797413E-4</v>
      </c>
      <c r="BA19" s="350">
        <v>3.9541159059738558E-5</v>
      </c>
      <c r="BB19" s="350">
        <v>3.1675426056518005E-5</v>
      </c>
      <c r="BC19" s="350">
        <v>2.0750897447753615E-4</v>
      </c>
      <c r="BD19" s="350">
        <v>2.8823130699498633E-5</v>
      </c>
      <c r="BE19" s="350">
        <v>3.5051528031161893E-5</v>
      </c>
      <c r="BF19" s="350">
        <v>3.943670154684541E-5</v>
      </c>
      <c r="BG19" s="350">
        <v>5.211515599033292E-5</v>
      </c>
      <c r="BH19" s="350">
        <v>3.4141107424441478E-5</v>
      </c>
      <c r="BI19" s="350">
        <v>6.9212321310483036E-5</v>
      </c>
      <c r="BJ19" s="350">
        <v>3.4211618324277123E-5</v>
      </c>
      <c r="BK19" s="350">
        <v>2.0181380675177076E-5</v>
      </c>
      <c r="BL19" s="350">
        <v>2.2686000172524964E-5</v>
      </c>
      <c r="BM19" s="350">
        <v>6.294288171618171E-5</v>
      </c>
      <c r="BN19" s="350">
        <v>4.7823022079432201E-5</v>
      </c>
      <c r="BO19" s="350">
        <v>1.6448830534569276E-5</v>
      </c>
      <c r="BP19" s="350">
        <v>1.0293910693279553E-4</v>
      </c>
      <c r="BQ19" s="350">
        <v>3.5844067349552733E-3</v>
      </c>
      <c r="BR19" s="350">
        <v>2.2298122579601162E-5</v>
      </c>
      <c r="BS19" s="350">
        <v>9.0696619984139294E-3</v>
      </c>
      <c r="BT19" s="350">
        <v>2.0227051061564071E-3</v>
      </c>
      <c r="BU19" s="350">
        <v>2.4480280946295111E-4</v>
      </c>
      <c r="BV19" s="350">
        <v>6.0968891224896348E-4</v>
      </c>
      <c r="BW19" s="350">
        <v>3.0121468920979292E-4</v>
      </c>
      <c r="BX19" s="350">
        <v>2.0410894977101278E-5</v>
      </c>
      <c r="BY19" s="350">
        <v>3.5775015869194653E-5</v>
      </c>
      <c r="BZ19" s="350">
        <v>2.8512148383911367E-5</v>
      </c>
      <c r="CA19" s="350">
        <v>1.1827634466484428E-4</v>
      </c>
      <c r="CB19" s="350">
        <v>2.3467220778906944E-5</v>
      </c>
      <c r="CC19" s="350">
        <v>1.1463292831386464E-5</v>
      </c>
      <c r="CD19" s="350">
        <v>1.2232369398609267E-5</v>
      </c>
      <c r="CE19" s="350">
        <v>6.5780657163471407E-6</v>
      </c>
      <c r="CF19" s="350">
        <v>1.07189645855738E-4</v>
      </c>
      <c r="CG19" s="350">
        <v>5.9129784192045558E-5</v>
      </c>
      <c r="CH19" s="350">
        <v>2.3168575537484175E-4</v>
      </c>
      <c r="CI19" s="350">
        <v>2.1971818836769323E-4</v>
      </c>
      <c r="CJ19" s="350">
        <v>4.6766330820363151E-4</v>
      </c>
      <c r="CK19" s="350">
        <v>7.7525504619196174E-5</v>
      </c>
      <c r="CL19" s="350">
        <v>1.0454898639500915E-4</v>
      </c>
      <c r="CM19" s="350">
        <v>3.1402339239968275E-3</v>
      </c>
      <c r="CN19" s="350">
        <v>1.3579632958102628E-5</v>
      </c>
      <c r="CO19" s="350">
        <v>2.2562654672946275E-5</v>
      </c>
      <c r="CP19" s="350">
        <v>3.0483990753669961E-5</v>
      </c>
      <c r="CQ19" s="350">
        <v>2.1750650694618552E-5</v>
      </c>
      <c r="CR19" s="350">
        <v>2.1777373265471275E-5</v>
      </c>
      <c r="CS19" s="350">
        <v>4.5274136680958076E-5</v>
      </c>
      <c r="CT19" s="350">
        <v>1.7555275287529836E-5</v>
      </c>
      <c r="CU19" s="350">
        <v>1.5356382881506482E-5</v>
      </c>
      <c r="CV19" s="350">
        <v>3.8753311398952488E-5</v>
      </c>
      <c r="CW19" s="350">
        <v>1.6020284006478497E-5</v>
      </c>
      <c r="CX19" s="350">
        <v>7.5352464372425746E-5</v>
      </c>
      <c r="CY19" s="350">
        <v>2.8060530332827071E-5</v>
      </c>
      <c r="CZ19" s="350">
        <v>2.07404389470691E-5</v>
      </c>
      <c r="DA19" s="350">
        <v>5.0410939740909059E-5</v>
      </c>
      <c r="DB19" s="350">
        <v>3.0057322023707749E-5</v>
      </c>
      <c r="DC19" s="350">
        <v>1.4877219505456146E-5</v>
      </c>
      <c r="DD19" s="350">
        <v>2.0195818306379291E-5</v>
      </c>
      <c r="DE19" s="350">
        <v>4.4338591469222004E-5</v>
      </c>
      <c r="DF19" s="350">
        <v>1.7506418617538563E-4</v>
      </c>
      <c r="DG19" s="350">
        <v>1.4477716603709722E-4</v>
      </c>
      <c r="DH19" s="350">
        <v>6.5338480965597702E-5</v>
      </c>
      <c r="DI19" s="350">
        <v>1.1386574326806825E-4</v>
      </c>
      <c r="DJ19" s="350">
        <v>1.2452294410673635E-4</v>
      </c>
      <c r="DK19" s="350">
        <v>1.1572538151657753E-4</v>
      </c>
      <c r="DL19" s="350">
        <v>5.3829533916982955E-5</v>
      </c>
    </row>
    <row r="20" spans="2:116">
      <c r="B20" s="348">
        <v>162</v>
      </c>
      <c r="C20" s="349" t="s">
        <v>702</v>
      </c>
      <c r="D20" s="350">
        <v>0.10706294924116477</v>
      </c>
      <c r="E20" s="350">
        <v>0.23585916964536918</v>
      </c>
      <c r="F20" s="350">
        <v>3.5352003102792705E-2</v>
      </c>
      <c r="G20" s="350">
        <v>2.7537111462333914E-4</v>
      </c>
      <c r="H20" s="350">
        <v>8.7648801880152991E-2</v>
      </c>
      <c r="I20" s="350">
        <v>5.683414559846315E-2</v>
      </c>
      <c r="J20" s="350">
        <v>2.3897969204999506E-5</v>
      </c>
      <c r="K20" s="350">
        <v>1.8109912153186275E-5</v>
      </c>
      <c r="L20" s="350">
        <v>3.7990742510291709E-5</v>
      </c>
      <c r="M20" s="350">
        <v>2.7560284941335897E-5</v>
      </c>
      <c r="N20" s="350">
        <v>9.1385941888570698E-5</v>
      </c>
      <c r="O20" s="350">
        <v>4.2321794675149609E-4</v>
      </c>
      <c r="P20" s="350">
        <v>2.0264579129165535E-4</v>
      </c>
      <c r="Q20" s="350">
        <v>7.2300294513330629E-5</v>
      </c>
      <c r="R20" s="350">
        <v>1.3919484270802945E-4</v>
      </c>
      <c r="S20" s="350">
        <v>1.8765132932637429E-5</v>
      </c>
      <c r="T20" s="350">
        <v>0</v>
      </c>
      <c r="U20" s="350">
        <v>7.5955936407748123E-5</v>
      </c>
      <c r="V20" s="350">
        <v>1.0850497201199658E-4</v>
      </c>
      <c r="W20" s="350">
        <v>5.5081033385471454E-5</v>
      </c>
      <c r="X20" s="350">
        <v>1.0027958633551159</v>
      </c>
      <c r="Y20" s="350">
        <v>1.3724856633383993E-4</v>
      </c>
      <c r="Z20" s="350">
        <v>1.2745882273241063E-4</v>
      </c>
      <c r="AA20" s="350">
        <v>7.3663395726223846E-5</v>
      </c>
      <c r="AB20" s="350">
        <v>1.344188614183158E-4</v>
      </c>
      <c r="AC20" s="350">
        <v>1.9600585069116393E-4</v>
      </c>
      <c r="AD20" s="350">
        <v>1.0535102359223848E-5</v>
      </c>
      <c r="AE20" s="350">
        <v>1.1248722994701204E-4</v>
      </c>
      <c r="AF20" s="350">
        <v>9.391563965151475E-5</v>
      </c>
      <c r="AG20" s="350">
        <v>1.0003915769540277E-4</v>
      </c>
      <c r="AH20" s="350">
        <v>2.8626747805828251E-4</v>
      </c>
      <c r="AI20" s="350">
        <v>8.5838399286910597E-5</v>
      </c>
      <c r="AJ20" s="350">
        <v>4.5327563914255501E-6</v>
      </c>
      <c r="AK20" s="350">
        <v>3.1648804916918829E-5</v>
      </c>
      <c r="AL20" s="350">
        <v>1.0777445774578045E-4</v>
      </c>
      <c r="AM20" s="350">
        <v>1.9507310211726845E-4</v>
      </c>
      <c r="AN20" s="350">
        <v>4.663705485149085E-5</v>
      </c>
      <c r="AO20" s="350">
        <v>8.6183889514184801E-5</v>
      </c>
      <c r="AP20" s="350">
        <v>1.1836182064300445E-4</v>
      </c>
      <c r="AQ20" s="350">
        <v>3.3731719617700412E-4</v>
      </c>
      <c r="AR20" s="350">
        <v>1.8890651017817775E-4</v>
      </c>
      <c r="AS20" s="350">
        <v>5.0018890836767866E-5</v>
      </c>
      <c r="AT20" s="350">
        <v>2.0383751988083244E-5</v>
      </c>
      <c r="AU20" s="350">
        <v>1.176130846347492E-4</v>
      </c>
      <c r="AV20" s="350">
        <v>1.8513627007017399E-5</v>
      </c>
      <c r="AW20" s="350">
        <v>2.9456935216179364E-5</v>
      </c>
      <c r="AX20" s="350">
        <v>4.233418114605339E-5</v>
      </c>
      <c r="AY20" s="350">
        <v>6.5930290283100157E-5</v>
      </c>
      <c r="AZ20" s="350">
        <v>4.7360949075325037E-5</v>
      </c>
      <c r="BA20" s="350">
        <v>6.7181741224141763E-5</v>
      </c>
      <c r="BB20" s="350">
        <v>6.2187566734781696E-5</v>
      </c>
      <c r="BC20" s="350">
        <v>7.207560218892129E-5</v>
      </c>
      <c r="BD20" s="350">
        <v>1.6665788055287791E-4</v>
      </c>
      <c r="BE20" s="350">
        <v>1.1260477621210664E-4</v>
      </c>
      <c r="BF20" s="350">
        <v>1.1134074007421421E-4</v>
      </c>
      <c r="BG20" s="350">
        <v>1.1940060835200396E-4</v>
      </c>
      <c r="BH20" s="350">
        <v>1.3603879281683334E-4</v>
      </c>
      <c r="BI20" s="350">
        <v>9.9054461431421668E-5</v>
      </c>
      <c r="BJ20" s="350">
        <v>3.04529217298793E-4</v>
      </c>
      <c r="BK20" s="350">
        <v>2.0515566455921861E-4</v>
      </c>
      <c r="BL20" s="350">
        <v>4.7199483662153689E-5</v>
      </c>
      <c r="BM20" s="350">
        <v>4.1893421531925868E-5</v>
      </c>
      <c r="BN20" s="350">
        <v>4.8995853809769001E-5</v>
      </c>
      <c r="BO20" s="350">
        <v>3.2670217808382716E-5</v>
      </c>
      <c r="BP20" s="350">
        <v>7.0761301910959946E-5</v>
      </c>
      <c r="BQ20" s="350">
        <v>4.0099243426662768E-4</v>
      </c>
      <c r="BR20" s="350">
        <v>4.4222078233802992E-5</v>
      </c>
      <c r="BS20" s="350">
        <v>1.2270098209977362E-3</v>
      </c>
      <c r="BT20" s="350">
        <v>2.6576315019281433E-3</v>
      </c>
      <c r="BU20" s="350">
        <v>4.6839941402660385E-5</v>
      </c>
      <c r="BV20" s="350">
        <v>4.3895835596223303E-5</v>
      </c>
      <c r="BW20" s="350">
        <v>1.7360325787703628E-4</v>
      </c>
      <c r="BX20" s="350">
        <v>7.3197525797663693E-5</v>
      </c>
      <c r="BY20" s="350">
        <v>4.0908723076611567E-4</v>
      </c>
      <c r="BZ20" s="350">
        <v>3.4243811691085939E-4</v>
      </c>
      <c r="CA20" s="350">
        <v>1.6156148514123459E-4</v>
      </c>
      <c r="CB20" s="350">
        <v>3.1702551809156056E-4</v>
      </c>
      <c r="CC20" s="350">
        <v>1.0151568424522428E-4</v>
      </c>
      <c r="CD20" s="350">
        <v>1.7818976003798097E-4</v>
      </c>
      <c r="CE20" s="350">
        <v>4.2956567749357747E-5</v>
      </c>
      <c r="CF20" s="350">
        <v>9.2802732987639779E-5</v>
      </c>
      <c r="CG20" s="350">
        <v>6.3086405060174447E-5</v>
      </c>
      <c r="CH20" s="350">
        <v>7.1295607753026562E-5</v>
      </c>
      <c r="CI20" s="350">
        <v>3.9001571255682681E-4</v>
      </c>
      <c r="CJ20" s="350">
        <v>1.3822269628782985E-4</v>
      </c>
      <c r="CK20" s="350">
        <v>6.9986874949625613E-5</v>
      </c>
      <c r="CL20" s="350">
        <v>2.9342468927826367E-4</v>
      </c>
      <c r="CM20" s="350">
        <v>2.5367275850802742E-4</v>
      </c>
      <c r="CN20" s="350">
        <v>4.7472306983498946E-5</v>
      </c>
      <c r="CO20" s="350">
        <v>3.7138204173864641E-4</v>
      </c>
      <c r="CP20" s="350">
        <v>1.5400897075765478E-4</v>
      </c>
      <c r="CQ20" s="350">
        <v>4.4188497569598074E-4</v>
      </c>
      <c r="CR20" s="350">
        <v>3.8583849729656157E-4</v>
      </c>
      <c r="CS20" s="350">
        <v>2.5325035355707972E-4</v>
      </c>
      <c r="CT20" s="350">
        <v>1.2289362826470451E-4</v>
      </c>
      <c r="CU20" s="350">
        <v>2.3827965789297332E-4</v>
      </c>
      <c r="CV20" s="350">
        <v>4.7485536302466322E-4</v>
      </c>
      <c r="CW20" s="350">
        <v>2.2033530741240377E-4</v>
      </c>
      <c r="CX20" s="350">
        <v>1.2016323102160641E-4</v>
      </c>
      <c r="CY20" s="350">
        <v>7.1069293877509896E-4</v>
      </c>
      <c r="CZ20" s="350">
        <v>3.983090455476078E-4</v>
      </c>
      <c r="DA20" s="350">
        <v>1.4740332707174895E-3</v>
      </c>
      <c r="DB20" s="350">
        <v>1.8799837807111341E-4</v>
      </c>
      <c r="DC20" s="350">
        <v>1.1178656884711721E-4</v>
      </c>
      <c r="DD20" s="350">
        <v>4.9531950012187072E-5</v>
      </c>
      <c r="DE20" s="350">
        <v>2.6164474284945497E-4</v>
      </c>
      <c r="DF20" s="350">
        <v>3.8742607915985582E-4</v>
      </c>
      <c r="DG20" s="350">
        <v>3.205225292879345E-4</v>
      </c>
      <c r="DH20" s="350">
        <v>1.449488757159088E-4</v>
      </c>
      <c r="DI20" s="350">
        <v>6.3026534389608118E-4</v>
      </c>
      <c r="DJ20" s="350">
        <v>4.3953957957107551E-4</v>
      </c>
      <c r="DK20" s="350">
        <v>5.4355876761951036E-5</v>
      </c>
      <c r="DL20" s="350">
        <v>9.5353120460208018E-5</v>
      </c>
    </row>
    <row r="21" spans="2:116">
      <c r="B21" s="348">
        <v>163</v>
      </c>
      <c r="C21" s="351" t="s">
        <v>703</v>
      </c>
      <c r="D21" s="350">
        <v>0.20906228003551175</v>
      </c>
      <c r="E21" s="350">
        <v>7.548433645524609E-2</v>
      </c>
      <c r="F21" s="350">
        <v>0.11583406389789704</v>
      </c>
      <c r="G21" s="350">
        <v>8.5754438602482031E-5</v>
      </c>
      <c r="H21" s="350">
        <v>1.4454912005125152E-2</v>
      </c>
      <c r="I21" s="350">
        <v>1.4201060122563008E-2</v>
      </c>
      <c r="J21" s="350">
        <v>1.2263933009473817E-3</v>
      </c>
      <c r="K21" s="350">
        <v>4.5970947391206013E-4</v>
      </c>
      <c r="L21" s="350">
        <v>5.2147902449583444E-4</v>
      </c>
      <c r="M21" s="350">
        <v>2.7125457772183664E-4</v>
      </c>
      <c r="N21" s="350">
        <v>1.5627329518648334E-4</v>
      </c>
      <c r="O21" s="350">
        <v>9.780053924549642E-5</v>
      </c>
      <c r="P21" s="350">
        <v>2.1439379350394016E-4</v>
      </c>
      <c r="Q21" s="350">
        <v>7.1263634388213262E-4</v>
      </c>
      <c r="R21" s="350">
        <v>1.0762835890823575E-3</v>
      </c>
      <c r="S21" s="350">
        <v>1.3391402507236493E-4</v>
      </c>
      <c r="T21" s="350">
        <v>0</v>
      </c>
      <c r="U21" s="350">
        <v>2.2143801482888859E-4</v>
      </c>
      <c r="V21" s="350">
        <v>1.1308510574441085E-3</v>
      </c>
      <c r="W21" s="350">
        <v>2.9724070746207478E-3</v>
      </c>
      <c r="X21" s="350">
        <v>2.869237470036408E-3</v>
      </c>
      <c r="Y21" s="350">
        <v>1.0828683685697997</v>
      </c>
      <c r="Z21" s="350">
        <v>6.5280920062593117E-2</v>
      </c>
      <c r="AA21" s="350">
        <v>2.5035124415296907E-2</v>
      </c>
      <c r="AB21" s="350">
        <v>1.9819520864334107E-4</v>
      </c>
      <c r="AC21" s="350">
        <v>2.8911394482692972E-4</v>
      </c>
      <c r="AD21" s="350">
        <v>1.6815413554307221E-5</v>
      </c>
      <c r="AE21" s="350">
        <v>9.42123856132746E-5</v>
      </c>
      <c r="AF21" s="350">
        <v>4.0781740688466468E-4</v>
      </c>
      <c r="AG21" s="350">
        <v>5.8417050535979941E-3</v>
      </c>
      <c r="AH21" s="350">
        <v>1.6198298617197265E-3</v>
      </c>
      <c r="AI21" s="350">
        <v>1.1453427360991286E-3</v>
      </c>
      <c r="AJ21" s="350">
        <v>9.8642749783612962E-6</v>
      </c>
      <c r="AK21" s="350">
        <v>6.5199834387187053E-5</v>
      </c>
      <c r="AL21" s="350">
        <v>8.7132446938965045E-4</v>
      </c>
      <c r="AM21" s="350">
        <v>1.2696589631023178E-3</v>
      </c>
      <c r="AN21" s="350">
        <v>5.1587881484665369E-4</v>
      </c>
      <c r="AO21" s="350">
        <v>2.7492261323575199E-3</v>
      </c>
      <c r="AP21" s="350">
        <v>2.1603482900740421E-4</v>
      </c>
      <c r="AQ21" s="350">
        <v>2.5109506314107966E-3</v>
      </c>
      <c r="AR21" s="350">
        <v>4.155674880113501E-3</v>
      </c>
      <c r="AS21" s="350">
        <v>5.3678296178428561E-5</v>
      </c>
      <c r="AT21" s="350">
        <v>4.1716618159458169E-5</v>
      </c>
      <c r="AU21" s="350">
        <v>9.8014171759879811E-5</v>
      </c>
      <c r="AV21" s="350">
        <v>1.1706558583985764E-4</v>
      </c>
      <c r="AW21" s="350">
        <v>5.3878811086763116E-5</v>
      </c>
      <c r="AX21" s="350">
        <v>2.9504318520890256E-4</v>
      </c>
      <c r="AY21" s="350">
        <v>1.4060402236102461E-4</v>
      </c>
      <c r="AZ21" s="350">
        <v>2.4142437278201547E-4</v>
      </c>
      <c r="BA21" s="350">
        <v>2.2501595376843414E-4</v>
      </c>
      <c r="BB21" s="350">
        <v>1.5081864234410029E-4</v>
      </c>
      <c r="BC21" s="350">
        <v>3.1196398884423827E-4</v>
      </c>
      <c r="BD21" s="350">
        <v>3.9020299662043481E-4</v>
      </c>
      <c r="BE21" s="350">
        <v>8.9482783570412217E-4</v>
      </c>
      <c r="BF21" s="350">
        <v>1.7267782196030981E-3</v>
      </c>
      <c r="BG21" s="350">
        <v>5.727810126836192E-4</v>
      </c>
      <c r="BH21" s="350">
        <v>1.9555980246263623E-4</v>
      </c>
      <c r="BI21" s="350">
        <v>1.5005560253400789E-3</v>
      </c>
      <c r="BJ21" s="350">
        <v>6.2887893036113615E-4</v>
      </c>
      <c r="BK21" s="350">
        <v>6.7204135807326457E-4</v>
      </c>
      <c r="BL21" s="350">
        <v>8.7526693982532778E-5</v>
      </c>
      <c r="BM21" s="350">
        <v>5.2209910934039044E-5</v>
      </c>
      <c r="BN21" s="350">
        <v>1.840893987409194E-4</v>
      </c>
      <c r="BO21" s="350">
        <v>1.3953371560724784E-4</v>
      </c>
      <c r="BP21" s="350">
        <v>1.4146743800518271E-4</v>
      </c>
      <c r="BQ21" s="350">
        <v>2.9131211901188845E-3</v>
      </c>
      <c r="BR21" s="350">
        <v>1.7633546581194244E-4</v>
      </c>
      <c r="BS21" s="350">
        <v>1.096004386253395E-3</v>
      </c>
      <c r="BT21" s="350">
        <v>7.621562738444076E-4</v>
      </c>
      <c r="BU21" s="350">
        <v>1.9319009870415825E-4</v>
      </c>
      <c r="BV21" s="350">
        <v>8.9898866865728246E-5</v>
      </c>
      <c r="BW21" s="350">
        <v>1.1088495304949566E-4</v>
      </c>
      <c r="BX21" s="350">
        <v>7.9322809903753462E-5</v>
      </c>
      <c r="BY21" s="350">
        <v>1.7242058485809688E-4</v>
      </c>
      <c r="BZ21" s="350">
        <v>2.7146257448091611E-4</v>
      </c>
      <c r="CA21" s="350">
        <v>2.5897352047075131E-4</v>
      </c>
      <c r="CB21" s="350">
        <v>4.7311325649677764E-4</v>
      </c>
      <c r="CC21" s="350">
        <v>1.2914696444668868E-4</v>
      </c>
      <c r="CD21" s="350">
        <v>8.0464913145180354E-5</v>
      </c>
      <c r="CE21" s="350">
        <v>5.0520724983457298E-5</v>
      </c>
      <c r="CF21" s="350">
        <v>2.9722967047237877E-4</v>
      </c>
      <c r="CG21" s="350">
        <v>2.6316954049016987E-4</v>
      </c>
      <c r="CH21" s="350">
        <v>4.9773623769083265E-4</v>
      </c>
      <c r="CI21" s="350">
        <v>8.4910376245596949E-4</v>
      </c>
      <c r="CJ21" s="350">
        <v>9.9949387223968863E-4</v>
      </c>
      <c r="CK21" s="350">
        <v>7.2027076467658503E-4</v>
      </c>
      <c r="CL21" s="350">
        <v>1.1389936780684016E-3</v>
      </c>
      <c r="CM21" s="350">
        <v>5.915982214217878E-3</v>
      </c>
      <c r="CN21" s="350">
        <v>2.4657786350666883E-4</v>
      </c>
      <c r="CO21" s="350">
        <v>3.089523236128508E-4</v>
      </c>
      <c r="CP21" s="350">
        <v>4.9142779505046037E-4</v>
      </c>
      <c r="CQ21" s="350">
        <v>1.5722456348381529E-3</v>
      </c>
      <c r="CR21" s="350">
        <v>3.5183717118456405E-4</v>
      </c>
      <c r="CS21" s="350">
        <v>1.3705951679720109E-2</v>
      </c>
      <c r="CT21" s="350">
        <v>2.3709128266041708E-4</v>
      </c>
      <c r="CU21" s="350">
        <v>3.9575025777208487E-4</v>
      </c>
      <c r="CV21" s="350">
        <v>1.5252891854038409E-3</v>
      </c>
      <c r="CW21" s="350">
        <v>2.0993563354787339E-4</v>
      </c>
      <c r="CX21" s="350">
        <v>8.8626936474109049E-4</v>
      </c>
      <c r="CY21" s="350">
        <v>7.0541253322058714E-4</v>
      </c>
      <c r="CZ21" s="350">
        <v>5.5153823044653758E-4</v>
      </c>
      <c r="DA21" s="350">
        <v>1.0735433941494068E-3</v>
      </c>
      <c r="DB21" s="350">
        <v>1.3293956343445965E-4</v>
      </c>
      <c r="DC21" s="350">
        <v>9.6586398663322701E-4</v>
      </c>
      <c r="DD21" s="350">
        <v>1.5700808117319977E-4</v>
      </c>
      <c r="DE21" s="350">
        <v>6.6478787510298846E-4</v>
      </c>
      <c r="DF21" s="350">
        <v>6.329475121164813E-4</v>
      </c>
      <c r="DG21" s="350">
        <v>2.1405357032284425E-4</v>
      </c>
      <c r="DH21" s="350">
        <v>3.7748737871766077E-4</v>
      </c>
      <c r="DI21" s="350">
        <v>4.4183224947860034E-4</v>
      </c>
      <c r="DJ21" s="350">
        <v>2.5114278486160826E-4</v>
      </c>
      <c r="DK21" s="350">
        <v>3.5186345936010548E-2</v>
      </c>
      <c r="DL21" s="350">
        <v>3.1953261779195516E-4</v>
      </c>
    </row>
    <row r="22" spans="2:116">
      <c r="B22" s="348">
        <v>164</v>
      </c>
      <c r="C22" s="349" t="s">
        <v>704</v>
      </c>
      <c r="D22" s="350">
        <v>0.40052862694787039</v>
      </c>
      <c r="E22" s="350">
        <v>0.16025854933699263</v>
      </c>
      <c r="F22" s="350">
        <v>0.13353522066597562</v>
      </c>
      <c r="G22" s="350">
        <v>4.5834971722554554E-4</v>
      </c>
      <c r="H22" s="350">
        <v>4.6942524676035796E-2</v>
      </c>
      <c r="I22" s="350">
        <v>4.3375110547195964E-2</v>
      </c>
      <c r="J22" s="350">
        <v>1.7903071007197926E-2</v>
      </c>
      <c r="K22" s="350">
        <v>6.1515911671365525E-3</v>
      </c>
      <c r="L22" s="350">
        <v>5.5860129811412564E-3</v>
      </c>
      <c r="M22" s="350">
        <v>3.0103506025134503E-3</v>
      </c>
      <c r="N22" s="350">
        <v>7.736792754846262E-4</v>
      </c>
      <c r="O22" s="350">
        <v>2.2493336760681182E-4</v>
      </c>
      <c r="P22" s="350">
        <v>5.3736686903461928E-4</v>
      </c>
      <c r="Q22" s="350">
        <v>7.6497965689052323E-3</v>
      </c>
      <c r="R22" s="350">
        <v>1.4226142903108766E-2</v>
      </c>
      <c r="S22" s="350">
        <v>1.3594520171836765E-3</v>
      </c>
      <c r="T22" s="350">
        <v>0</v>
      </c>
      <c r="U22" s="350">
        <v>7.9184603661764427E-4</v>
      </c>
      <c r="V22" s="350">
        <v>2.4744466650776687E-3</v>
      </c>
      <c r="W22" s="350">
        <v>1.0989128956782634E-3</v>
      </c>
      <c r="X22" s="350">
        <v>5.1126938374677954E-3</v>
      </c>
      <c r="Y22" s="350">
        <v>6.1439962294208535E-4</v>
      </c>
      <c r="Z22" s="350">
        <v>1.0026708154612534</v>
      </c>
      <c r="AA22" s="350">
        <v>8.8369806720200604E-4</v>
      </c>
      <c r="AB22" s="350">
        <v>1.8474348811436656E-3</v>
      </c>
      <c r="AC22" s="350">
        <v>7.6194159245366992E-4</v>
      </c>
      <c r="AD22" s="350">
        <v>5.1156878666797324E-5</v>
      </c>
      <c r="AE22" s="350">
        <v>8.783524808516635E-4</v>
      </c>
      <c r="AF22" s="350">
        <v>1.8422112751596655E-3</v>
      </c>
      <c r="AG22" s="350">
        <v>3.5499625503939937E-3</v>
      </c>
      <c r="AH22" s="350">
        <v>1.3470592284508557E-2</v>
      </c>
      <c r="AI22" s="350">
        <v>1.153012558707899E-2</v>
      </c>
      <c r="AJ22" s="350">
        <v>3.1716213540779093E-5</v>
      </c>
      <c r="AK22" s="350">
        <v>3.1050421154750349E-4</v>
      </c>
      <c r="AL22" s="350">
        <v>1.009255068661337E-3</v>
      </c>
      <c r="AM22" s="350">
        <v>9.4065013434311217E-4</v>
      </c>
      <c r="AN22" s="350">
        <v>3.5452278817081199E-3</v>
      </c>
      <c r="AO22" s="350">
        <v>4.8591227591560752E-3</v>
      </c>
      <c r="AP22" s="350">
        <v>2.1305794011276099E-3</v>
      </c>
      <c r="AQ22" s="350">
        <v>6.2624460174550136E-3</v>
      </c>
      <c r="AR22" s="350">
        <v>2.3420237738110803E-3</v>
      </c>
      <c r="AS22" s="350">
        <v>1.2231193740832937E-4</v>
      </c>
      <c r="AT22" s="350">
        <v>5.0816058684069617E-5</v>
      </c>
      <c r="AU22" s="350">
        <v>2.429977370450172E-4</v>
      </c>
      <c r="AV22" s="350">
        <v>2.7766140076786313E-4</v>
      </c>
      <c r="AW22" s="350">
        <v>1.5704441980912202E-4</v>
      </c>
      <c r="AX22" s="350">
        <v>2.6859218392811173E-4</v>
      </c>
      <c r="AY22" s="350">
        <v>3.2290001450365705E-4</v>
      </c>
      <c r="AZ22" s="350">
        <v>1.1498562967752297E-3</v>
      </c>
      <c r="BA22" s="350">
        <v>5.6403605061545298E-4</v>
      </c>
      <c r="BB22" s="350">
        <v>4.3938646069046364E-4</v>
      </c>
      <c r="BC22" s="350">
        <v>1.5202515400640313E-3</v>
      </c>
      <c r="BD22" s="350">
        <v>6.438100793505271E-4</v>
      </c>
      <c r="BE22" s="350">
        <v>1.1307125401784231E-3</v>
      </c>
      <c r="BF22" s="350">
        <v>1.0858995876818227E-3</v>
      </c>
      <c r="BG22" s="350">
        <v>2.0084477894242569E-3</v>
      </c>
      <c r="BH22" s="350">
        <v>7.4814125074242955E-4</v>
      </c>
      <c r="BI22" s="350">
        <v>2.9593108691845661E-3</v>
      </c>
      <c r="BJ22" s="350">
        <v>9.2169871690431389E-4</v>
      </c>
      <c r="BK22" s="350">
        <v>6.2230000016248255E-4</v>
      </c>
      <c r="BL22" s="350">
        <v>2.0970522364530749E-4</v>
      </c>
      <c r="BM22" s="350">
        <v>1.4164434404153844E-4</v>
      </c>
      <c r="BN22" s="350">
        <v>4.0370098062892632E-4</v>
      </c>
      <c r="BO22" s="350">
        <v>3.6924910904529459E-4</v>
      </c>
      <c r="BP22" s="350">
        <v>7.4095599858633174E-4</v>
      </c>
      <c r="BQ22" s="350">
        <v>3.3645853903222409E-3</v>
      </c>
      <c r="BR22" s="350">
        <v>6.6517221324009627E-4</v>
      </c>
      <c r="BS22" s="350">
        <v>3.7775832839321622E-4</v>
      </c>
      <c r="BT22" s="350">
        <v>1.2368016764078974E-3</v>
      </c>
      <c r="BU22" s="350">
        <v>6.1060552182172706E-4</v>
      </c>
      <c r="BV22" s="350">
        <v>2.8436034744672118E-4</v>
      </c>
      <c r="BW22" s="350">
        <v>1.9934299757904674E-4</v>
      </c>
      <c r="BX22" s="350">
        <v>1.3157855126094345E-4</v>
      </c>
      <c r="BY22" s="350">
        <v>3.3502045900420736E-4</v>
      </c>
      <c r="BZ22" s="350">
        <v>8.238368589476155E-4</v>
      </c>
      <c r="CA22" s="350">
        <v>3.0465483390079494E-3</v>
      </c>
      <c r="CB22" s="350">
        <v>1.1365803851599008E-3</v>
      </c>
      <c r="CC22" s="350">
        <v>3.21102001464269E-4</v>
      </c>
      <c r="CD22" s="350">
        <v>1.8888940284022548E-4</v>
      </c>
      <c r="CE22" s="350">
        <v>7.2756655017819938E-5</v>
      </c>
      <c r="CF22" s="350">
        <v>6.531904849958099E-4</v>
      </c>
      <c r="CG22" s="350">
        <v>5.7383512645750123E-4</v>
      </c>
      <c r="CH22" s="350">
        <v>9.9090387730394651E-4</v>
      </c>
      <c r="CI22" s="350">
        <v>2.6920490758690959E-3</v>
      </c>
      <c r="CJ22" s="350">
        <v>1.6393478266113605E-3</v>
      </c>
      <c r="CK22" s="350">
        <v>1.0758498853181097E-3</v>
      </c>
      <c r="CL22" s="350">
        <v>1.096721606288095E-3</v>
      </c>
      <c r="CM22" s="350">
        <v>7.912169008057246E-3</v>
      </c>
      <c r="CN22" s="350">
        <v>6.8758491915558485E-4</v>
      </c>
      <c r="CO22" s="350">
        <v>6.1944857294175338E-4</v>
      </c>
      <c r="CP22" s="350">
        <v>5.9291093430827407E-4</v>
      </c>
      <c r="CQ22" s="350">
        <v>6.6334196699234169E-4</v>
      </c>
      <c r="CR22" s="350">
        <v>5.7656295238477941E-4</v>
      </c>
      <c r="CS22" s="350">
        <v>8.8341505441209042E-4</v>
      </c>
      <c r="CT22" s="350">
        <v>5.2403746062830632E-4</v>
      </c>
      <c r="CU22" s="350">
        <v>4.5101262402332817E-4</v>
      </c>
      <c r="CV22" s="350">
        <v>1.7139740828943908E-3</v>
      </c>
      <c r="CW22" s="350">
        <v>1.3111967054891495E-3</v>
      </c>
      <c r="CX22" s="350">
        <v>1.7579486672724476E-3</v>
      </c>
      <c r="CY22" s="350">
        <v>3.2855316641141161E-3</v>
      </c>
      <c r="CZ22" s="350">
        <v>2.5661338325735123E-3</v>
      </c>
      <c r="DA22" s="350">
        <v>1.5473121956750555E-3</v>
      </c>
      <c r="DB22" s="350">
        <v>2.9673243709797892E-4</v>
      </c>
      <c r="DC22" s="350">
        <v>5.7288645661522739E-4</v>
      </c>
      <c r="DD22" s="350">
        <v>4.1167455682430634E-4</v>
      </c>
      <c r="DE22" s="350">
        <v>7.4967814324697064E-4</v>
      </c>
      <c r="DF22" s="350">
        <v>1.2363310236595542E-3</v>
      </c>
      <c r="DG22" s="350">
        <v>2.0302373590988737E-3</v>
      </c>
      <c r="DH22" s="350">
        <v>9.0563055096586791E-4</v>
      </c>
      <c r="DI22" s="350">
        <v>7.0616898606146649E-4</v>
      </c>
      <c r="DJ22" s="350">
        <v>1.1705070357304471E-3</v>
      </c>
      <c r="DK22" s="350">
        <v>0.12510223618731944</v>
      </c>
      <c r="DL22" s="350">
        <v>5.1134036224366442E-4</v>
      </c>
    </row>
    <row r="23" spans="2:116">
      <c r="B23" s="348">
        <v>191</v>
      </c>
      <c r="C23" s="349" t="s">
        <v>705</v>
      </c>
      <c r="D23" s="350">
        <v>0.31385807211718864</v>
      </c>
      <c r="E23" s="350">
        <v>0.27733661729853581</v>
      </c>
      <c r="F23" s="350">
        <v>6.9974183913534951E-2</v>
      </c>
      <c r="G23" s="350">
        <v>9.2784829334043061E-5</v>
      </c>
      <c r="H23" s="350">
        <v>6.4304801721413993E-2</v>
      </c>
      <c r="I23" s="350">
        <v>5.9644214135802412E-2</v>
      </c>
      <c r="J23" s="350">
        <v>3.5447513648542874E-4</v>
      </c>
      <c r="K23" s="350">
        <v>2.0875703692423852E-4</v>
      </c>
      <c r="L23" s="350">
        <v>3.5546833570446342E-4</v>
      </c>
      <c r="M23" s="350">
        <v>1.9363537474034027E-4</v>
      </c>
      <c r="N23" s="350">
        <v>4.5716563964110532E-4</v>
      </c>
      <c r="O23" s="350">
        <v>5.8076757671947127E-4</v>
      </c>
      <c r="P23" s="350">
        <v>5.8104789634043613E-4</v>
      </c>
      <c r="Q23" s="350">
        <v>4.1423704711922305E-3</v>
      </c>
      <c r="R23" s="350">
        <v>1.1382975006298821E-3</v>
      </c>
      <c r="S23" s="350">
        <v>3.0765852527682772E-4</v>
      </c>
      <c r="T23" s="350">
        <v>0</v>
      </c>
      <c r="U23" s="350">
        <v>2.4007898026056384E-4</v>
      </c>
      <c r="V23" s="350">
        <v>1.3620234397981811E-3</v>
      </c>
      <c r="W23" s="350">
        <v>6.5137341774110561E-4</v>
      </c>
      <c r="X23" s="350">
        <v>1.4030652557947699E-3</v>
      </c>
      <c r="Y23" s="350">
        <v>4.4260768217840618E-4</v>
      </c>
      <c r="Z23" s="350">
        <v>3.8398534296232869E-3</v>
      </c>
      <c r="AA23" s="350">
        <v>1.0136285000615994</v>
      </c>
      <c r="AB23" s="350">
        <v>3.4082607940119506E-4</v>
      </c>
      <c r="AC23" s="350">
        <v>2.4361964065887565E-4</v>
      </c>
      <c r="AD23" s="350">
        <v>5.9128548119788713E-5</v>
      </c>
      <c r="AE23" s="350">
        <v>2.4798838199173012E-4</v>
      </c>
      <c r="AF23" s="350">
        <v>1.8099812861311024E-4</v>
      </c>
      <c r="AG23" s="350">
        <v>1.6453368629971653E-3</v>
      </c>
      <c r="AH23" s="350">
        <v>1.3562886581217147E-3</v>
      </c>
      <c r="AI23" s="350">
        <v>3.3451949401851256E-3</v>
      </c>
      <c r="AJ23" s="350">
        <v>4.1382196370881766E-5</v>
      </c>
      <c r="AK23" s="350">
        <v>2.8479016968264358E-4</v>
      </c>
      <c r="AL23" s="350">
        <v>3.0109428861933797E-4</v>
      </c>
      <c r="AM23" s="350">
        <v>6.4603820757213443E-4</v>
      </c>
      <c r="AN23" s="350">
        <v>5.0421704751955009E-4</v>
      </c>
      <c r="AO23" s="350">
        <v>2.2631022988929771E-3</v>
      </c>
      <c r="AP23" s="350">
        <v>2.7553481236141427E-4</v>
      </c>
      <c r="AQ23" s="350">
        <v>5.9001481715749947E-4</v>
      </c>
      <c r="AR23" s="350">
        <v>3.668611234308285E-4</v>
      </c>
      <c r="AS23" s="350">
        <v>2.4219413656062429E-4</v>
      </c>
      <c r="AT23" s="350">
        <v>8.4803586595549391E-5</v>
      </c>
      <c r="AU23" s="350">
        <v>6.8788300157131396E-4</v>
      </c>
      <c r="AV23" s="350">
        <v>1.9447395299849183E-4</v>
      </c>
      <c r="AW23" s="350">
        <v>2.4096862063333676E-4</v>
      </c>
      <c r="AX23" s="350">
        <v>2.9357897119732467E-4</v>
      </c>
      <c r="AY23" s="350">
        <v>3.9409916932491284E-4</v>
      </c>
      <c r="AZ23" s="350">
        <v>7.8582313032263306E-4</v>
      </c>
      <c r="BA23" s="350">
        <v>6.9178695052678782E-4</v>
      </c>
      <c r="BB23" s="350">
        <v>5.5656047784927122E-4</v>
      </c>
      <c r="BC23" s="350">
        <v>1.4636746228487696E-3</v>
      </c>
      <c r="BD23" s="350">
        <v>2.3345722688763856E-3</v>
      </c>
      <c r="BE23" s="350">
        <v>6.6606773112049943E-4</v>
      </c>
      <c r="BF23" s="350">
        <v>5.4455626507188466E-4</v>
      </c>
      <c r="BG23" s="350">
        <v>3.0749091943674902E-3</v>
      </c>
      <c r="BH23" s="350">
        <v>9.8491179102970028E-4</v>
      </c>
      <c r="BI23" s="350">
        <v>4.8788795663150421E-4</v>
      </c>
      <c r="BJ23" s="350">
        <v>2.0523836167195514E-3</v>
      </c>
      <c r="BK23" s="350">
        <v>1.5926693623686012E-3</v>
      </c>
      <c r="BL23" s="350">
        <v>5.9847383059216436E-4</v>
      </c>
      <c r="BM23" s="350">
        <v>3.1744207072617803E-4</v>
      </c>
      <c r="BN23" s="350">
        <v>3.2271179388741376E-4</v>
      </c>
      <c r="BO23" s="350">
        <v>6.8243986462808914E-4</v>
      </c>
      <c r="BP23" s="350">
        <v>1.2124193894520641E-3</v>
      </c>
      <c r="BQ23" s="350">
        <v>2.1664711037835036E-3</v>
      </c>
      <c r="BR23" s="350">
        <v>1.0929121411037861E-3</v>
      </c>
      <c r="BS23" s="350">
        <v>4.6572365770959184E-4</v>
      </c>
      <c r="BT23" s="350">
        <v>5.929278175328185E-4</v>
      </c>
      <c r="BU23" s="350">
        <v>4.555091674979331E-4</v>
      </c>
      <c r="BV23" s="350">
        <v>3.5638509839917192E-4</v>
      </c>
      <c r="BW23" s="350">
        <v>1.0811102446528569E-3</v>
      </c>
      <c r="BX23" s="350">
        <v>1.3421952314717903E-3</v>
      </c>
      <c r="BY23" s="350">
        <v>1.5325175963411244E-3</v>
      </c>
      <c r="BZ23" s="350">
        <v>1.4610767765737473E-3</v>
      </c>
      <c r="CA23" s="350">
        <v>2.214229768195632E-3</v>
      </c>
      <c r="CB23" s="350">
        <v>5.6158119030748285E-3</v>
      </c>
      <c r="CC23" s="350">
        <v>6.4646630371278653E-4</v>
      </c>
      <c r="CD23" s="350">
        <v>4.4356998764107601E-4</v>
      </c>
      <c r="CE23" s="350">
        <v>3.2415578647253062E-4</v>
      </c>
      <c r="CF23" s="350">
        <v>9.8136948668788265E-4</v>
      </c>
      <c r="CG23" s="350">
        <v>6.4016923352809877E-4</v>
      </c>
      <c r="CH23" s="350">
        <v>5.9237947024026575E-4</v>
      </c>
      <c r="CI23" s="350">
        <v>1.3331501067042348E-3</v>
      </c>
      <c r="CJ23" s="350">
        <v>6.4175651558135284E-4</v>
      </c>
      <c r="CK23" s="350">
        <v>8.5893794688330217E-4</v>
      </c>
      <c r="CL23" s="350">
        <v>6.4550927591675163E-4</v>
      </c>
      <c r="CM23" s="350">
        <v>1.5551779327260355E-3</v>
      </c>
      <c r="CN23" s="350">
        <v>2.4445944486021325E-3</v>
      </c>
      <c r="CO23" s="350">
        <v>2.8565112225135865E-3</v>
      </c>
      <c r="CP23" s="350">
        <v>1.7486100920031296E-3</v>
      </c>
      <c r="CQ23" s="350">
        <v>2.5834025477373553E-3</v>
      </c>
      <c r="CR23" s="350">
        <v>3.2313053745301064E-3</v>
      </c>
      <c r="CS23" s="350">
        <v>3.3035064580048339E-2</v>
      </c>
      <c r="CT23" s="350">
        <v>1.9471587286796804E-3</v>
      </c>
      <c r="CU23" s="350">
        <v>1.1532415051405389E-3</v>
      </c>
      <c r="CV23" s="350">
        <v>7.16170216109313E-3</v>
      </c>
      <c r="CW23" s="350">
        <v>1.0351572985159187E-3</v>
      </c>
      <c r="CX23" s="350">
        <v>2.298199117251484E-3</v>
      </c>
      <c r="CY23" s="350">
        <v>2.0220807319204451E-3</v>
      </c>
      <c r="CZ23" s="350">
        <v>7.539380342713233E-4</v>
      </c>
      <c r="DA23" s="350">
        <v>1.2595607455344056E-2</v>
      </c>
      <c r="DB23" s="350">
        <v>6.8037089866014903E-4</v>
      </c>
      <c r="DC23" s="350">
        <v>1.5566400293603289E-2</v>
      </c>
      <c r="DD23" s="350">
        <v>5.7552782163113015E-4</v>
      </c>
      <c r="DE23" s="350">
        <v>1.1667505496554182E-3</v>
      </c>
      <c r="DF23" s="350">
        <v>6.6693911231752211E-4</v>
      </c>
      <c r="DG23" s="350">
        <v>6.6882636191154313E-4</v>
      </c>
      <c r="DH23" s="350">
        <v>1.0052461299000311E-3</v>
      </c>
      <c r="DI23" s="350">
        <v>2.7752098382195015E-3</v>
      </c>
      <c r="DJ23" s="350">
        <v>1.4960303166791482E-3</v>
      </c>
      <c r="DK23" s="350">
        <v>9.009626883207995E-4</v>
      </c>
      <c r="DL23" s="350">
        <v>6.3266295078303432E-4</v>
      </c>
    </row>
    <row r="24" spans="2:116">
      <c r="B24" s="348">
        <v>201</v>
      </c>
      <c r="C24" s="349" t="s">
        <v>706</v>
      </c>
      <c r="D24" s="350">
        <v>0.10301032563998935</v>
      </c>
      <c r="E24" s="350">
        <v>7.8438210774960382E-2</v>
      </c>
      <c r="F24" s="350">
        <v>7.1419763568517106E-2</v>
      </c>
      <c r="G24" s="350">
        <v>1.1866994176091979E-5</v>
      </c>
      <c r="H24" s="350">
        <v>1.3755216787694315E-2</v>
      </c>
      <c r="I24" s="350">
        <v>1.3755216787694315E-2</v>
      </c>
      <c r="J24" s="350">
        <v>5.0585793271344937E-3</v>
      </c>
      <c r="K24" s="350">
        <v>8.7917317242885965E-5</v>
      </c>
      <c r="L24" s="350">
        <v>3.1365089073185197E-5</v>
      </c>
      <c r="M24" s="350">
        <v>1.2300335576634569E-5</v>
      </c>
      <c r="N24" s="350">
        <v>4.5198757408080298E-6</v>
      </c>
      <c r="O24" s="350">
        <v>1.8187342156861981E-6</v>
      </c>
      <c r="P24" s="350">
        <v>2.7354345322943706E-6</v>
      </c>
      <c r="Q24" s="350">
        <v>6.8840929249442448E-5</v>
      </c>
      <c r="R24" s="350">
        <v>4.2146947051045969E-5</v>
      </c>
      <c r="S24" s="350">
        <v>1.8823232968671362E-4</v>
      </c>
      <c r="T24" s="350">
        <v>0</v>
      </c>
      <c r="U24" s="350">
        <v>1.2282195557588086E-5</v>
      </c>
      <c r="V24" s="350">
        <v>4.9183787647504837E-6</v>
      </c>
      <c r="W24" s="350">
        <v>3.4682203651777856E-6</v>
      </c>
      <c r="X24" s="350">
        <v>1.6789531360557676E-6</v>
      </c>
      <c r="Y24" s="350">
        <v>1.8466194195186309E-6</v>
      </c>
      <c r="Z24" s="350">
        <v>1.7597476988710335E-6</v>
      </c>
      <c r="AA24" s="350">
        <v>1.8656475364163424E-6</v>
      </c>
      <c r="AB24" s="350">
        <v>1.0193135473876798</v>
      </c>
      <c r="AC24" s="350">
        <v>1.9336446632949166E-3</v>
      </c>
      <c r="AD24" s="350">
        <v>6.9916979287217693E-7</v>
      </c>
      <c r="AE24" s="350">
        <v>9.1305263578027394E-4</v>
      </c>
      <c r="AF24" s="350">
        <v>3.7113228611763255E-4</v>
      </c>
      <c r="AG24" s="350">
        <v>4.6655520349270501E-5</v>
      </c>
      <c r="AH24" s="350">
        <v>1.9600259332487819E-4</v>
      </c>
      <c r="AI24" s="350">
        <v>1.8935308378853773E-4</v>
      </c>
      <c r="AJ24" s="350">
        <v>3.6313042928019269E-7</v>
      </c>
      <c r="AK24" s="350">
        <v>2.1401390204622298E-6</v>
      </c>
      <c r="AL24" s="350">
        <v>1.9449649777436538E-6</v>
      </c>
      <c r="AM24" s="350">
        <v>2.2930532814860756E-5</v>
      </c>
      <c r="AN24" s="350">
        <v>3.0412737430881949E-6</v>
      </c>
      <c r="AO24" s="350">
        <v>9.3369498849560618E-6</v>
      </c>
      <c r="AP24" s="350">
        <v>1.5425560599131968E-6</v>
      </c>
      <c r="AQ24" s="350">
        <v>1.2666169630087934E-6</v>
      </c>
      <c r="AR24" s="350">
        <v>1.1090165869195217E-5</v>
      </c>
      <c r="AS24" s="350">
        <v>-3.6050064344454367E-4</v>
      </c>
      <c r="AT24" s="350">
        <v>8.4681370155754258E-5</v>
      </c>
      <c r="AU24" s="350">
        <v>1.7790140646011348E-5</v>
      </c>
      <c r="AV24" s="350">
        <v>3.8316443774936476E-6</v>
      </c>
      <c r="AW24" s="350">
        <v>3.4203729250017545E-6</v>
      </c>
      <c r="AX24" s="350">
        <v>1.3205840301042545E-6</v>
      </c>
      <c r="AY24" s="350">
        <v>2.163996988543154E-6</v>
      </c>
      <c r="AZ24" s="350">
        <v>1.9233564770649362E-6</v>
      </c>
      <c r="BA24" s="350">
        <v>2.5516888579284571E-6</v>
      </c>
      <c r="BB24" s="350">
        <v>2.1834477933221607E-6</v>
      </c>
      <c r="BC24" s="350">
        <v>1.1123403124872907E-6</v>
      </c>
      <c r="BD24" s="350">
        <v>1.2948717270293685E-6</v>
      </c>
      <c r="BE24" s="350">
        <v>1.0479681384246966E-6</v>
      </c>
      <c r="BF24" s="350">
        <v>9.6965808083097764E-7</v>
      </c>
      <c r="BG24" s="350">
        <v>6.180602306791867E-7</v>
      </c>
      <c r="BH24" s="350">
        <v>5.2664382392409612E-7</v>
      </c>
      <c r="BI24" s="350">
        <v>3.7403360724942437E-5</v>
      </c>
      <c r="BJ24" s="350">
        <v>9.8586316755035549E-7</v>
      </c>
      <c r="BK24" s="350">
        <v>7.205880468917425E-7</v>
      </c>
      <c r="BL24" s="350">
        <v>7.1237303238913017E-7</v>
      </c>
      <c r="BM24" s="350">
        <v>6.9812367414063663E-7</v>
      </c>
      <c r="BN24" s="350">
        <v>7.4346924263927978E-7</v>
      </c>
      <c r="BO24" s="350">
        <v>1.6068038715111136E-6</v>
      </c>
      <c r="BP24" s="350">
        <v>1.5162667217779867E-6</v>
      </c>
      <c r="BQ24" s="350">
        <v>5.3968969613805671E-6</v>
      </c>
      <c r="BR24" s="350">
        <v>8.1243653801240409E-7</v>
      </c>
      <c r="BS24" s="350">
        <v>3.5441527603090235E-6</v>
      </c>
      <c r="BT24" s="350">
        <v>3.0865997392038485E-6</v>
      </c>
      <c r="BU24" s="350">
        <v>3.7659596961805427E-5</v>
      </c>
      <c r="BV24" s="350">
        <v>2.4124851842583831E-5</v>
      </c>
      <c r="BW24" s="350">
        <v>4.4322273147887616E-6</v>
      </c>
      <c r="BX24" s="350">
        <v>1.1031280447858263E-5</v>
      </c>
      <c r="BY24" s="350">
        <v>2.4523796434610091E-6</v>
      </c>
      <c r="BZ24" s="350">
        <v>3.8847696398396766E-6</v>
      </c>
      <c r="CA24" s="350">
        <v>1.3760224691993805E-6</v>
      </c>
      <c r="CB24" s="350">
        <v>8.8089788364787745E-7</v>
      </c>
      <c r="CC24" s="350">
        <v>2.2930478840974439E-6</v>
      </c>
      <c r="CD24" s="350">
        <v>4.9667682438309007E-7</v>
      </c>
      <c r="CE24" s="350">
        <v>1.1452149307974354E-7</v>
      </c>
      <c r="CF24" s="350">
        <v>1.4487475324585396E-6</v>
      </c>
      <c r="CG24" s="350">
        <v>1.8257245214476106E-6</v>
      </c>
      <c r="CH24" s="350">
        <v>5.40065830855418E-7</v>
      </c>
      <c r="CI24" s="350">
        <v>1.1175118104406786E-6</v>
      </c>
      <c r="CJ24" s="350">
        <v>1.4194407986684237E-6</v>
      </c>
      <c r="CK24" s="350">
        <v>4.5725441087270652E-7</v>
      </c>
      <c r="CL24" s="350">
        <v>1.9387738677343256E-6</v>
      </c>
      <c r="CM24" s="350">
        <v>1.7494025862430999E-6</v>
      </c>
      <c r="CN24" s="350">
        <v>3.707580295327479E-7</v>
      </c>
      <c r="CO24" s="350">
        <v>6.7952115751567768E-7</v>
      </c>
      <c r="CP24" s="350">
        <v>1.2444315885387237E-6</v>
      </c>
      <c r="CQ24" s="350">
        <v>4.7751561545463591E-7</v>
      </c>
      <c r="CR24" s="350">
        <v>5.9518165051355138E-7</v>
      </c>
      <c r="CS24" s="350">
        <v>1.4292425560172941E-6</v>
      </c>
      <c r="CT24" s="350">
        <v>7.4192491517862686E-7</v>
      </c>
      <c r="CU24" s="350">
        <v>3.5634267250349421E-6</v>
      </c>
      <c r="CV24" s="350">
        <v>2.3472291980646993E-6</v>
      </c>
      <c r="CW24" s="350">
        <v>1.0174045148812641E-5</v>
      </c>
      <c r="CX24" s="350">
        <v>4.1659732668746562E-6</v>
      </c>
      <c r="CY24" s="350">
        <v>6.0707286661783925E-6</v>
      </c>
      <c r="CZ24" s="350">
        <v>6.7878905290760912E-6</v>
      </c>
      <c r="DA24" s="350">
        <v>3.1431445573125761E-6</v>
      </c>
      <c r="DB24" s="350">
        <v>1.2954941542479343E-6</v>
      </c>
      <c r="DC24" s="350">
        <v>7.2728753492576868E-7</v>
      </c>
      <c r="DD24" s="350">
        <v>8.0912842087633465E-7</v>
      </c>
      <c r="DE24" s="350">
        <v>7.9161916169775558E-7</v>
      </c>
      <c r="DF24" s="350">
        <v>1.3809097495360817E-5</v>
      </c>
      <c r="DG24" s="350">
        <v>2.7737312209177926E-5</v>
      </c>
      <c r="DH24" s="350">
        <v>2.6213611926493493E-6</v>
      </c>
      <c r="DI24" s="350">
        <v>1.7439764819108765E-5</v>
      </c>
      <c r="DJ24" s="350">
        <v>7.4738413842607293E-5</v>
      </c>
      <c r="DK24" s="350">
        <v>9.9752202098049826E-7</v>
      </c>
      <c r="DL24" s="350">
        <v>1.5477145429215004E-4</v>
      </c>
    </row>
    <row r="25" spans="2:116">
      <c r="B25" s="348">
        <v>202</v>
      </c>
      <c r="C25" s="349" t="s">
        <v>707</v>
      </c>
      <c r="D25" s="350">
        <v>3.975221012143626E-2</v>
      </c>
      <c r="E25" s="350">
        <v>0.13033672486612352</v>
      </c>
      <c r="F25" s="350">
        <v>0.1096528073298576</v>
      </c>
      <c r="G25" s="350">
        <v>3.3473118828460746E-5</v>
      </c>
      <c r="H25" s="350">
        <v>2.0206138853435144E-2</v>
      </c>
      <c r="I25" s="350">
        <v>2.0166750668535662E-2</v>
      </c>
      <c r="J25" s="350">
        <v>6.5448969872346417E-5</v>
      </c>
      <c r="K25" s="350">
        <v>3.750365096083543E-5</v>
      </c>
      <c r="L25" s="350">
        <v>1.5893036129668731E-4</v>
      </c>
      <c r="M25" s="350">
        <v>4.8314142954311532E-6</v>
      </c>
      <c r="N25" s="350">
        <v>1.462294003899432E-4</v>
      </c>
      <c r="O25" s="350">
        <v>5.8091876784118001E-6</v>
      </c>
      <c r="P25" s="350">
        <v>2.0068822127174818E-5</v>
      </c>
      <c r="Q25" s="350">
        <v>2.3883774481361767E-4</v>
      </c>
      <c r="R25" s="350">
        <v>2.6998981950718032E-4</v>
      </c>
      <c r="S25" s="350">
        <v>6.7323141136658749E-5</v>
      </c>
      <c r="T25" s="350">
        <v>0</v>
      </c>
      <c r="U25" s="350">
        <v>2.8264863111737471E-4</v>
      </c>
      <c r="V25" s="350">
        <v>2.6428234691511097E-5</v>
      </c>
      <c r="W25" s="350">
        <v>3.2392271084445735E-5</v>
      </c>
      <c r="X25" s="350">
        <v>3.6789331614458783E-5</v>
      </c>
      <c r="Y25" s="350">
        <v>2.0323557886972262E-4</v>
      </c>
      <c r="Z25" s="350">
        <v>5.4831005114988596E-5</v>
      </c>
      <c r="AA25" s="350">
        <v>1.5147819062980192E-5</v>
      </c>
      <c r="AB25" s="350">
        <v>3.5789189418455125E-3</v>
      </c>
      <c r="AC25" s="350">
        <v>1.0092538323251878</v>
      </c>
      <c r="AD25" s="350">
        <v>2.6682827344509929E-4</v>
      </c>
      <c r="AE25" s="350">
        <v>1.6172727540377785E-3</v>
      </c>
      <c r="AF25" s="350">
        <v>8.413051824945403E-4</v>
      </c>
      <c r="AG25" s="350">
        <v>5.2996247957670488E-4</v>
      </c>
      <c r="AH25" s="350">
        <v>1.7487244365906878E-3</v>
      </c>
      <c r="AI25" s="350">
        <v>1.8251577849795473E-3</v>
      </c>
      <c r="AJ25" s="350">
        <v>2.0541931799754924E-6</v>
      </c>
      <c r="AK25" s="350">
        <v>2.7270703169647707E-5</v>
      </c>
      <c r="AL25" s="350">
        <v>1.529180869195781E-4</v>
      </c>
      <c r="AM25" s="350">
        <v>7.3729526241265422E-4</v>
      </c>
      <c r="AN25" s="350">
        <v>4.0971681175060074E-5</v>
      </c>
      <c r="AO25" s="350">
        <v>1.2964680588622322E-3</v>
      </c>
      <c r="AP25" s="350">
        <v>5.9338105815801522E-5</v>
      </c>
      <c r="AQ25" s="350">
        <v>4.1824309236625814E-4</v>
      </c>
      <c r="AR25" s="350">
        <v>1.3013274291429869E-4</v>
      </c>
      <c r="AS25" s="350">
        <v>2.9267739330345776E-4</v>
      </c>
      <c r="AT25" s="350">
        <v>7.3466665551237987E-5</v>
      </c>
      <c r="AU25" s="350">
        <v>5.961321925145907E-5</v>
      </c>
      <c r="AV25" s="350">
        <v>1.046236099320459E-5</v>
      </c>
      <c r="AW25" s="350">
        <v>1.595913371721547E-4</v>
      </c>
      <c r="AX25" s="350">
        <v>2.6973038751750348E-5</v>
      </c>
      <c r="AY25" s="350">
        <v>1.4799926562076746E-4</v>
      </c>
      <c r="AZ25" s="350">
        <v>3.5568779552976074E-5</v>
      </c>
      <c r="BA25" s="350">
        <v>5.6088712037511406E-5</v>
      </c>
      <c r="BB25" s="350">
        <v>3.0794342676401039E-5</v>
      </c>
      <c r="BC25" s="350">
        <v>3.2672673844993186E-5</v>
      </c>
      <c r="BD25" s="350">
        <v>3.4968437221194752E-4</v>
      </c>
      <c r="BE25" s="350">
        <v>9.0689838976216474E-5</v>
      </c>
      <c r="BF25" s="350">
        <v>4.8842701179571956E-5</v>
      </c>
      <c r="BG25" s="350">
        <v>5.0262681721428468E-5</v>
      </c>
      <c r="BH25" s="350">
        <v>5.1499425133393783E-5</v>
      </c>
      <c r="BI25" s="350">
        <v>9.028659065121417E-4</v>
      </c>
      <c r="BJ25" s="350">
        <v>1.3369592947750519E-4</v>
      </c>
      <c r="BK25" s="350">
        <v>6.2526211846371978E-5</v>
      </c>
      <c r="BL25" s="350">
        <v>1.298289166605709E-5</v>
      </c>
      <c r="BM25" s="350">
        <v>6.4139050617011994E-6</v>
      </c>
      <c r="BN25" s="350">
        <v>1.2859410100746092E-5</v>
      </c>
      <c r="BO25" s="350">
        <v>4.4213252579564391E-6</v>
      </c>
      <c r="BP25" s="350">
        <v>4.0519475618924158E-5</v>
      </c>
      <c r="BQ25" s="350">
        <v>1.3109564718887071E-4</v>
      </c>
      <c r="BR25" s="350">
        <v>2.491131117120562E-5</v>
      </c>
      <c r="BS25" s="350">
        <v>1.5773815030049892E-5</v>
      </c>
      <c r="BT25" s="350">
        <v>2.4768449196684719E-5</v>
      </c>
      <c r="BU25" s="350">
        <v>3.292322092178319E-5</v>
      </c>
      <c r="BV25" s="350">
        <v>4.3029091607884795E-5</v>
      </c>
      <c r="BW25" s="350">
        <v>1.0683816911638593E-5</v>
      </c>
      <c r="BX25" s="350">
        <v>3.7316816585636089E-6</v>
      </c>
      <c r="BY25" s="350">
        <v>3.6618942310330738E-4</v>
      </c>
      <c r="BZ25" s="350">
        <v>2.7732387733981235E-4</v>
      </c>
      <c r="CA25" s="350">
        <v>3.5156406408610796E-6</v>
      </c>
      <c r="CB25" s="350">
        <v>2.68715858233631E-6</v>
      </c>
      <c r="CC25" s="350">
        <v>1.9596387342822102E-6</v>
      </c>
      <c r="CD25" s="350">
        <v>8.42520191451045E-7</v>
      </c>
      <c r="CE25" s="350">
        <v>2.7529070333010582E-7</v>
      </c>
      <c r="CF25" s="350">
        <v>1.3930771164211299E-5</v>
      </c>
      <c r="CG25" s="350">
        <v>5.2283724583917041E-6</v>
      </c>
      <c r="CH25" s="350">
        <v>1.281227342016561E-5</v>
      </c>
      <c r="CI25" s="350">
        <v>7.0881173360816482E-6</v>
      </c>
      <c r="CJ25" s="350">
        <v>8.0656328813277548E-6</v>
      </c>
      <c r="CK25" s="350">
        <v>3.2953302550295875E-6</v>
      </c>
      <c r="CL25" s="350">
        <v>3.837153251774949E-5</v>
      </c>
      <c r="CM25" s="350">
        <v>4.1905866461375575E-5</v>
      </c>
      <c r="CN25" s="350">
        <v>1.7055820017947836E-6</v>
      </c>
      <c r="CO25" s="350">
        <v>6.7891128048255592E-6</v>
      </c>
      <c r="CP25" s="350">
        <v>3.361583718450393E-6</v>
      </c>
      <c r="CQ25" s="350">
        <v>2.0597228064483065E-6</v>
      </c>
      <c r="CR25" s="350">
        <v>2.8843625712545276E-6</v>
      </c>
      <c r="CS25" s="350">
        <v>1.9550092752488779E-5</v>
      </c>
      <c r="CT25" s="350">
        <v>1.4696157142669272E-5</v>
      </c>
      <c r="CU25" s="350">
        <v>5.9737203666342367E-6</v>
      </c>
      <c r="CV25" s="350">
        <v>2.3037539260136754E-4</v>
      </c>
      <c r="CW25" s="350">
        <v>9.8612839427272088E-5</v>
      </c>
      <c r="CX25" s="350">
        <v>5.334257653722052E-4</v>
      </c>
      <c r="CY25" s="350">
        <v>2.6457881130658187E-5</v>
      </c>
      <c r="CZ25" s="350">
        <v>2.1983690645001339E-5</v>
      </c>
      <c r="DA25" s="350">
        <v>3.6374122472295889E-6</v>
      </c>
      <c r="DB25" s="350">
        <v>4.0400890501277075E-6</v>
      </c>
      <c r="DC25" s="350">
        <v>1.4553966029377264E-5</v>
      </c>
      <c r="DD25" s="350">
        <v>2.4157451485477157E-5</v>
      </c>
      <c r="DE25" s="350">
        <v>2.8134960419802363E-6</v>
      </c>
      <c r="DF25" s="350">
        <v>2.8007185522701901E-5</v>
      </c>
      <c r="DG25" s="350">
        <v>3.1526644085196381E-5</v>
      </c>
      <c r="DH25" s="350">
        <v>1.1297057625165971E-4</v>
      </c>
      <c r="DI25" s="350">
        <v>3.3448089854233085E-5</v>
      </c>
      <c r="DJ25" s="350">
        <v>1.2655345906410579E-5</v>
      </c>
      <c r="DK25" s="350">
        <v>1.9086751520461503E-5</v>
      </c>
      <c r="DL25" s="350">
        <v>5.6301371678809158E-5</v>
      </c>
    </row>
    <row r="26" spans="2:116">
      <c r="B26" s="348">
        <v>203</v>
      </c>
      <c r="C26" s="349" t="s">
        <v>708</v>
      </c>
      <c r="D26" s="350">
        <v>2.5312769495967613E-3</v>
      </c>
      <c r="E26" s="350">
        <v>0.15420161999658671</v>
      </c>
      <c r="F26" s="350">
        <v>0.13791369645412416</v>
      </c>
      <c r="G26" s="350">
        <v>0</v>
      </c>
      <c r="H26" s="350">
        <v>1.8379215732608666E-2</v>
      </c>
      <c r="I26" s="350">
        <v>1.8379215732608666E-2</v>
      </c>
      <c r="J26" s="350">
        <v>6.7676924873580616E-7</v>
      </c>
      <c r="K26" s="350">
        <v>5.03010665407176E-8</v>
      </c>
      <c r="L26" s="350">
        <v>8.5462710259477846E-8</v>
      </c>
      <c r="M26" s="350">
        <v>1.6036907430569456E-8</v>
      </c>
      <c r="N26" s="350">
        <v>2.2649891268526325E-8</v>
      </c>
      <c r="O26" s="350">
        <v>3.0267909360301218E-8</v>
      </c>
      <c r="P26" s="350">
        <v>2.3595675833937158E-7</v>
      </c>
      <c r="Q26" s="350">
        <v>9.0295229884430444E-8</v>
      </c>
      <c r="R26" s="350">
        <v>1.6374582740009561E-7</v>
      </c>
      <c r="S26" s="350">
        <v>3.9866942920220197E-8</v>
      </c>
      <c r="T26" s="350">
        <v>0</v>
      </c>
      <c r="U26" s="350">
        <v>2.9373151097280871E-7</v>
      </c>
      <c r="V26" s="350">
        <v>1.7449520026451413E-7</v>
      </c>
      <c r="W26" s="350">
        <v>4.9573382143109948E-7</v>
      </c>
      <c r="X26" s="350">
        <v>3.71367848068749E-7</v>
      </c>
      <c r="Y26" s="350">
        <v>2.9357186164014528E-6</v>
      </c>
      <c r="Z26" s="350">
        <v>4.4105758586747437E-7</v>
      </c>
      <c r="AA26" s="350">
        <v>4.1754182530867481E-7</v>
      </c>
      <c r="AB26" s="350">
        <v>4.2630737375780942E-5</v>
      </c>
      <c r="AC26" s="350">
        <v>8.756215622030961E-6</v>
      </c>
      <c r="AD26" s="350">
        <v>1.0006268275604433</v>
      </c>
      <c r="AE26" s="350">
        <v>4.7461731756143406E-4</v>
      </c>
      <c r="AF26" s="350">
        <v>3.5625453069434429E-4</v>
      </c>
      <c r="AG26" s="350">
        <v>7.3657965744723915E-6</v>
      </c>
      <c r="AH26" s="350">
        <v>2.7742560709017843E-6</v>
      </c>
      <c r="AI26" s="350">
        <v>7.0771698811302841E-5</v>
      </c>
      <c r="AJ26" s="350">
        <v>3.2997533657483638E-7</v>
      </c>
      <c r="AK26" s="350">
        <v>4.5861507249384756E-7</v>
      </c>
      <c r="AL26" s="350">
        <v>8.7046365630011378E-7</v>
      </c>
      <c r="AM26" s="350">
        <v>2.4550025707621662E-6</v>
      </c>
      <c r="AN26" s="350">
        <v>6.2756115576603653E-8</v>
      </c>
      <c r="AO26" s="350">
        <v>2.3130550199372825E-6</v>
      </c>
      <c r="AP26" s="350">
        <v>1.1591506127048479E-7</v>
      </c>
      <c r="AQ26" s="350">
        <v>2.9969941735202761E-8</v>
      </c>
      <c r="AR26" s="350">
        <v>1.4486801742666285E-6</v>
      </c>
      <c r="AS26" s="350">
        <v>2.0144973382045443E-8</v>
      </c>
      <c r="AT26" s="350">
        <v>1.3341881337949337E-8</v>
      </c>
      <c r="AU26" s="350">
        <v>3.2649952309737203E-7</v>
      </c>
      <c r="AV26" s="350">
        <v>4.7416709953854114E-9</v>
      </c>
      <c r="AW26" s="350">
        <v>1.5838993153155781E-8</v>
      </c>
      <c r="AX26" s="350">
        <v>5.6316776828571701E-8</v>
      </c>
      <c r="AY26" s="350">
        <v>7.6947869468522282E-8</v>
      </c>
      <c r="AZ26" s="350">
        <v>8.5297374005437018E-8</v>
      </c>
      <c r="BA26" s="350">
        <v>1.1014706204866128E-7</v>
      </c>
      <c r="BB26" s="350">
        <v>6.2144556311415497E-8</v>
      </c>
      <c r="BC26" s="350">
        <v>1.0421266314151112E-7</v>
      </c>
      <c r="BD26" s="350">
        <v>2.5492431265092844E-7</v>
      </c>
      <c r="BE26" s="350">
        <v>3.8848902954909464E-7</v>
      </c>
      <c r="BF26" s="350">
        <v>1.0255558473244201E-7</v>
      </c>
      <c r="BG26" s="350">
        <v>8.3195960946689907E-8</v>
      </c>
      <c r="BH26" s="350">
        <v>6.8544586337844534E-8</v>
      </c>
      <c r="BI26" s="350">
        <v>1.6684938630188102E-7</v>
      </c>
      <c r="BJ26" s="350">
        <v>8.6206763970914798E-8</v>
      </c>
      <c r="BK26" s="350">
        <v>1.1609882680648833E-7</v>
      </c>
      <c r="BL26" s="350">
        <v>9.5954610965022495E-8</v>
      </c>
      <c r="BM26" s="350">
        <v>1.0290046635096036E-7</v>
      </c>
      <c r="BN26" s="350">
        <v>1.2328902807424639E-7</v>
      </c>
      <c r="BO26" s="350">
        <v>2.5006603161926153E-8</v>
      </c>
      <c r="BP26" s="350">
        <v>4.7773132099876715E-8</v>
      </c>
      <c r="BQ26" s="350">
        <v>1.1140047137871639E-6</v>
      </c>
      <c r="BR26" s="350">
        <v>1.0878353646286106E-8</v>
      </c>
      <c r="BS26" s="350">
        <v>8.9792423591929732E-8</v>
      </c>
      <c r="BT26" s="350">
        <v>1.0427822698747907E-7</v>
      </c>
      <c r="BU26" s="350">
        <v>4.3339057464120517E-8</v>
      </c>
      <c r="BV26" s="350">
        <v>4.7192598750424295E-8</v>
      </c>
      <c r="BW26" s="350">
        <v>1.6288636876944153E-8</v>
      </c>
      <c r="BX26" s="350">
        <v>6.8405056142763894E-7</v>
      </c>
      <c r="BY26" s="350">
        <v>3.4223275256841036E-8</v>
      </c>
      <c r="BZ26" s="350">
        <v>4.8381886381496267E-8</v>
      </c>
      <c r="CA26" s="350">
        <v>1.0900456181291347E-8</v>
      </c>
      <c r="CB26" s="350">
        <v>9.2439202283093475E-9</v>
      </c>
      <c r="CC26" s="350">
        <v>6.260064608979375E-9</v>
      </c>
      <c r="CD26" s="350">
        <v>3.8801859934044832E-9</v>
      </c>
      <c r="CE26" s="350">
        <v>1.5836857020798851E-9</v>
      </c>
      <c r="CF26" s="350">
        <v>8.7346675433676651E-9</v>
      </c>
      <c r="CG26" s="350">
        <v>1.1009548150381184E-8</v>
      </c>
      <c r="CH26" s="350">
        <v>2.472680752074483E-8</v>
      </c>
      <c r="CI26" s="350">
        <v>1.6182586079932587E-8</v>
      </c>
      <c r="CJ26" s="350">
        <v>1.5522653911267312E-8</v>
      </c>
      <c r="CK26" s="350">
        <v>8.2826402898062843E-9</v>
      </c>
      <c r="CL26" s="350">
        <v>1.8329119323182562E-8</v>
      </c>
      <c r="CM26" s="350">
        <v>4.7785870586265245E-8</v>
      </c>
      <c r="CN26" s="350">
        <v>4.8849835828284685E-9</v>
      </c>
      <c r="CO26" s="350">
        <v>9.0926922562419391E-9</v>
      </c>
      <c r="CP26" s="350">
        <v>1.5434991172602977E-8</v>
      </c>
      <c r="CQ26" s="350">
        <v>2.4497500742862316E-8</v>
      </c>
      <c r="CR26" s="350">
        <v>1.1208847566110644E-8</v>
      </c>
      <c r="CS26" s="350">
        <v>1.6977353122814998E-7</v>
      </c>
      <c r="CT26" s="350">
        <v>1.2785612455892291E-8</v>
      </c>
      <c r="CU26" s="350">
        <v>1.1924563602999826E-8</v>
      </c>
      <c r="CV26" s="350">
        <v>3.6084913154050048E-6</v>
      </c>
      <c r="CW26" s="350">
        <v>3.2228222915507208E-7</v>
      </c>
      <c r="CX26" s="350">
        <v>3.0819493371304849E-7</v>
      </c>
      <c r="CY26" s="350">
        <v>5.8323349553328277E-8</v>
      </c>
      <c r="CZ26" s="350">
        <v>4.9896846844014615E-8</v>
      </c>
      <c r="DA26" s="350">
        <v>4.1946557621070351E-8</v>
      </c>
      <c r="DB26" s="350">
        <v>4.6110864244371452E-8</v>
      </c>
      <c r="DC26" s="350">
        <v>7.5230397680575359E-8</v>
      </c>
      <c r="DD26" s="350">
        <v>1.0584844614281212E-7</v>
      </c>
      <c r="DE26" s="350">
        <v>5.7567379193856169E-8</v>
      </c>
      <c r="DF26" s="350">
        <v>6.2228919835044087E-8</v>
      </c>
      <c r="DG26" s="350">
        <v>4.8755403552584755E-8</v>
      </c>
      <c r="DH26" s="350">
        <v>3.2953075383475393E-7</v>
      </c>
      <c r="DI26" s="350">
        <v>4.6218167243391186E-8</v>
      </c>
      <c r="DJ26" s="350">
        <v>1.0226850476806266E-7</v>
      </c>
      <c r="DK26" s="350">
        <v>2.6155872733720102E-7</v>
      </c>
      <c r="DL26" s="350">
        <v>4.0832065575491246E-8</v>
      </c>
    </row>
    <row r="27" spans="2:116" ht="27">
      <c r="B27" s="348">
        <v>204</v>
      </c>
      <c r="C27" s="351" t="s">
        <v>709</v>
      </c>
      <c r="D27" s="350">
        <v>1.661141572789715E-2</v>
      </c>
      <c r="E27" s="350">
        <v>9.8134833623868295E-2</v>
      </c>
      <c r="F27" s="350">
        <v>3.7168137195083221E-3</v>
      </c>
      <c r="G27" s="350">
        <v>3.0296062526185145E-7</v>
      </c>
      <c r="H27" s="350">
        <v>1.2653961904856563E-2</v>
      </c>
      <c r="I27" s="350">
        <v>1.2469904277149559E-2</v>
      </c>
      <c r="J27" s="350">
        <v>2.2273904227544015E-5</v>
      </c>
      <c r="K27" s="350">
        <v>8.2147928749337207E-6</v>
      </c>
      <c r="L27" s="350">
        <v>4.5017944505316643E-5</v>
      </c>
      <c r="M27" s="350">
        <v>4.5699588568989147E-6</v>
      </c>
      <c r="N27" s="350">
        <v>6.3845880127133889E-6</v>
      </c>
      <c r="O27" s="350">
        <v>2.1697419359661295E-6</v>
      </c>
      <c r="P27" s="350">
        <v>3.2903888971246421E-5</v>
      </c>
      <c r="Q27" s="350">
        <v>7.1762401692145036E-5</v>
      </c>
      <c r="R27" s="350">
        <v>1.3486659694388509E-4</v>
      </c>
      <c r="S27" s="350">
        <v>1.9112331925330364E-5</v>
      </c>
      <c r="T27" s="350">
        <v>0</v>
      </c>
      <c r="U27" s="350">
        <v>1.6235574450438792E-4</v>
      </c>
      <c r="V27" s="350">
        <v>4.2250582958447754E-5</v>
      </c>
      <c r="W27" s="350">
        <v>6.9354524197838403E-5</v>
      </c>
      <c r="X27" s="350">
        <v>4.1316724661677326E-5</v>
      </c>
      <c r="Y27" s="350">
        <v>3.0299094807383813E-4</v>
      </c>
      <c r="Z27" s="350">
        <v>7.469413267706439E-5</v>
      </c>
      <c r="AA27" s="350">
        <v>2.9262205879294744E-5</v>
      </c>
      <c r="AB27" s="350">
        <v>1.0878477180230676E-4</v>
      </c>
      <c r="AC27" s="350">
        <v>4.9505382430371412E-4</v>
      </c>
      <c r="AD27" s="350">
        <v>2.6378973221259824E-5</v>
      </c>
      <c r="AE27" s="350">
        <v>1.0046880860393965</v>
      </c>
      <c r="AF27" s="350">
        <v>8.867592027535216E-3</v>
      </c>
      <c r="AG27" s="350">
        <v>4.472931793783913E-3</v>
      </c>
      <c r="AH27" s="350">
        <v>1.7932822442865057E-3</v>
      </c>
      <c r="AI27" s="350">
        <v>2.6640791542334847E-3</v>
      </c>
      <c r="AJ27" s="350">
        <v>4.3561579011300564E-6</v>
      </c>
      <c r="AK27" s="350">
        <v>8.6777529941724603E-5</v>
      </c>
      <c r="AL27" s="350">
        <v>5.8863202982034992E-4</v>
      </c>
      <c r="AM27" s="350">
        <v>1.8228975188042242E-3</v>
      </c>
      <c r="AN27" s="350">
        <v>3.658318189559189E-5</v>
      </c>
      <c r="AO27" s="350">
        <v>3.146983381593616E-4</v>
      </c>
      <c r="AP27" s="350">
        <v>9.3675406622212213E-6</v>
      </c>
      <c r="AQ27" s="350">
        <v>1.0412322217098068E-5</v>
      </c>
      <c r="AR27" s="350">
        <v>1.5769314505869597E-4</v>
      </c>
      <c r="AS27" s="350">
        <v>4.5043091445786492E-6</v>
      </c>
      <c r="AT27" s="350">
        <v>5.855192884246744E-7</v>
      </c>
      <c r="AU27" s="350">
        <v>4.1244032512531848E-6</v>
      </c>
      <c r="AV27" s="350">
        <v>3.6171913931821168E-7</v>
      </c>
      <c r="AW27" s="350">
        <v>4.0873482244177967E-6</v>
      </c>
      <c r="AX27" s="350">
        <v>1.9894200859607768E-5</v>
      </c>
      <c r="AY27" s="350">
        <v>5.0694241969156623E-6</v>
      </c>
      <c r="AZ27" s="350">
        <v>6.8735529355193284E-6</v>
      </c>
      <c r="BA27" s="350">
        <v>1.5355093641733319E-5</v>
      </c>
      <c r="BB27" s="350">
        <v>4.0070804891249009E-6</v>
      </c>
      <c r="BC27" s="350">
        <v>2.7821863382420384E-5</v>
      </c>
      <c r="BD27" s="350">
        <v>1.14704384081295E-4</v>
      </c>
      <c r="BE27" s="350">
        <v>2.0984716436188354E-5</v>
      </c>
      <c r="BF27" s="350">
        <v>4.1334928944867834E-5</v>
      </c>
      <c r="BG27" s="350">
        <v>6.1037892292771645E-5</v>
      </c>
      <c r="BH27" s="350">
        <v>2.8712671768100652E-5</v>
      </c>
      <c r="BI27" s="350">
        <v>6.5778177604763042E-5</v>
      </c>
      <c r="BJ27" s="350">
        <v>1.5510389805508315E-5</v>
      </c>
      <c r="BK27" s="350">
        <v>1.1770431792849E-5</v>
      </c>
      <c r="BL27" s="350">
        <v>8.8443325731695062E-6</v>
      </c>
      <c r="BM27" s="350">
        <v>7.638787195272553E-6</v>
      </c>
      <c r="BN27" s="350">
        <v>1.2785524563545532E-5</v>
      </c>
      <c r="BO27" s="350">
        <v>5.2378590079263994E-6</v>
      </c>
      <c r="BP27" s="350">
        <v>5.0102397215483339E-6</v>
      </c>
      <c r="BQ27" s="350">
        <v>3.6562348746709273E-5</v>
      </c>
      <c r="BR27" s="350">
        <v>1.2692326303570657E-6</v>
      </c>
      <c r="BS27" s="350">
        <v>6.5894034628563156E-6</v>
      </c>
      <c r="BT27" s="350">
        <v>9.8611831552168054E-6</v>
      </c>
      <c r="BU27" s="350">
        <v>3.9584981198607396E-6</v>
      </c>
      <c r="BV27" s="350">
        <v>4.0203608823116478E-6</v>
      </c>
      <c r="BW27" s="350">
        <v>1.7966928421877675E-6</v>
      </c>
      <c r="BX27" s="350">
        <v>1.4919711289200941E-6</v>
      </c>
      <c r="BY27" s="350">
        <v>6.3865827178597434E-6</v>
      </c>
      <c r="BZ27" s="350">
        <v>5.453078391325782E-6</v>
      </c>
      <c r="CA27" s="350">
        <v>1.2832433251027601E-6</v>
      </c>
      <c r="CB27" s="350">
        <v>9.1735433192601097E-7</v>
      </c>
      <c r="CC27" s="350">
        <v>4.6170377488504513E-7</v>
      </c>
      <c r="CD27" s="350">
        <v>3.7530388710940823E-7</v>
      </c>
      <c r="CE27" s="350">
        <v>1.4696292353789014E-7</v>
      </c>
      <c r="CF27" s="350">
        <v>1.6045391351037275E-6</v>
      </c>
      <c r="CG27" s="350">
        <v>1.5083801421022365E-6</v>
      </c>
      <c r="CH27" s="350">
        <v>5.1452081360824681E-6</v>
      </c>
      <c r="CI27" s="350">
        <v>3.4698171625980311E-6</v>
      </c>
      <c r="CJ27" s="350">
        <v>5.3437703155832935E-6</v>
      </c>
      <c r="CK27" s="350">
        <v>1.5126346141584038E-6</v>
      </c>
      <c r="CL27" s="350">
        <v>1.9707022355656636E-6</v>
      </c>
      <c r="CM27" s="350">
        <v>3.1936952674132718E-5</v>
      </c>
      <c r="CN27" s="350">
        <v>8.0082900531529478E-7</v>
      </c>
      <c r="CO27" s="350">
        <v>7.5200483183545931E-7</v>
      </c>
      <c r="CP27" s="350">
        <v>1.0888588202325256E-6</v>
      </c>
      <c r="CQ27" s="350">
        <v>2.1619362698881371E-6</v>
      </c>
      <c r="CR27" s="350">
        <v>8.1635881607105508E-7</v>
      </c>
      <c r="CS27" s="350">
        <v>1.4043713668921627E-5</v>
      </c>
      <c r="CT27" s="350">
        <v>1.0799325574724551E-6</v>
      </c>
      <c r="CU27" s="350">
        <v>8.0468450013240315E-6</v>
      </c>
      <c r="CV27" s="350">
        <v>8.5996316313817974E-5</v>
      </c>
      <c r="CW27" s="350">
        <v>8.5781385203458578E-5</v>
      </c>
      <c r="CX27" s="350">
        <v>2.8368599862925513E-5</v>
      </c>
      <c r="CY27" s="350">
        <v>6.2393679668827964E-6</v>
      </c>
      <c r="CZ27" s="350">
        <v>5.3648247342502694E-6</v>
      </c>
      <c r="DA27" s="350">
        <v>2.7636951537219304E-6</v>
      </c>
      <c r="DB27" s="350">
        <v>2.9153157050063167E-6</v>
      </c>
      <c r="DC27" s="350">
        <v>3.8173496695762547E-6</v>
      </c>
      <c r="DD27" s="350">
        <v>1.4963614437393725E-5</v>
      </c>
      <c r="DE27" s="350">
        <v>2.578917244430091E-6</v>
      </c>
      <c r="DF27" s="350">
        <v>4.8019267904035126E-6</v>
      </c>
      <c r="DG27" s="350">
        <v>4.788355984967604E-6</v>
      </c>
      <c r="DH27" s="350">
        <v>2.6285908917425092E-5</v>
      </c>
      <c r="DI27" s="350">
        <v>2.8710605058698259E-6</v>
      </c>
      <c r="DJ27" s="350">
        <v>5.7955353971427863E-6</v>
      </c>
      <c r="DK27" s="350">
        <v>2.5386089516347619E-5</v>
      </c>
      <c r="DL27" s="350">
        <v>8.343441512633104E-6</v>
      </c>
    </row>
    <row r="28" spans="2:116">
      <c r="B28" s="348">
        <v>205</v>
      </c>
      <c r="C28" s="349" t="s">
        <v>710</v>
      </c>
      <c r="D28" s="350">
        <v>9.6020960360156948E-3</v>
      </c>
      <c r="E28" s="350">
        <v>8.5483130119891546E-2</v>
      </c>
      <c r="F28" s="350">
        <v>-5.2464862475760904E-2</v>
      </c>
      <c r="G28" s="350">
        <v>0</v>
      </c>
      <c r="H28" s="350">
        <v>1.0849512372223646E-2</v>
      </c>
      <c r="I28" s="350">
        <v>1.0849512372223646E-2</v>
      </c>
      <c r="J28" s="350">
        <v>5.1242719786553528E-6</v>
      </c>
      <c r="K28" s="350">
        <v>1.1673554186545971E-6</v>
      </c>
      <c r="L28" s="350">
        <v>9.6152558826229295E-7</v>
      </c>
      <c r="M28" s="350">
        <v>3.8546635833614157E-6</v>
      </c>
      <c r="N28" s="350">
        <v>2.0342875130447937E-6</v>
      </c>
      <c r="O28" s="350">
        <v>8.1417542598058037E-7</v>
      </c>
      <c r="P28" s="350">
        <v>1.8686540055630346E-6</v>
      </c>
      <c r="Q28" s="350">
        <v>5.3800954251600538E-6</v>
      </c>
      <c r="R28" s="350">
        <v>1.0660767832340196E-5</v>
      </c>
      <c r="S28" s="350">
        <v>6.3895229403239657E-7</v>
      </c>
      <c r="T28" s="350">
        <v>0</v>
      </c>
      <c r="U28" s="350">
        <v>2.1494150843467892E-5</v>
      </c>
      <c r="V28" s="350">
        <v>5.2719896032226707E-6</v>
      </c>
      <c r="W28" s="350">
        <v>4.6055017402969221E-5</v>
      </c>
      <c r="X28" s="350">
        <v>2.1735050230595732E-5</v>
      </c>
      <c r="Y28" s="350">
        <v>7.6377582879676726E-5</v>
      </c>
      <c r="Z28" s="350">
        <v>3.7317923382301789E-5</v>
      </c>
      <c r="AA28" s="350">
        <v>1.4577746509766E-5</v>
      </c>
      <c r="AB28" s="350">
        <v>2.2037745429964497E-6</v>
      </c>
      <c r="AC28" s="350">
        <v>4.7556711287325881E-6</v>
      </c>
      <c r="AD28" s="350">
        <v>2.083819990590398E-7</v>
      </c>
      <c r="AE28" s="350">
        <v>1.4419974903203247E-6</v>
      </c>
      <c r="AF28" s="350">
        <v>1.0000228482526661</v>
      </c>
      <c r="AG28" s="350">
        <v>6.5301760101967228E-4</v>
      </c>
      <c r="AH28" s="350">
        <v>1.1451338636849088E-5</v>
      </c>
      <c r="AI28" s="350">
        <v>3.5871088527050018E-4</v>
      </c>
      <c r="AJ28" s="350">
        <v>9.0441714656256899E-8</v>
      </c>
      <c r="AK28" s="350">
        <v>2.4091051778916923E-6</v>
      </c>
      <c r="AL28" s="350">
        <v>1.3731045057902298E-3</v>
      </c>
      <c r="AM28" s="350">
        <v>2.3271193233313829E-5</v>
      </c>
      <c r="AN28" s="350">
        <v>5.2386900957055078E-5</v>
      </c>
      <c r="AO28" s="350">
        <v>1.2998330575974692E-5</v>
      </c>
      <c r="AP28" s="350">
        <v>1.131724581967206E-6</v>
      </c>
      <c r="AQ28" s="350">
        <v>9.42181686301235E-7</v>
      </c>
      <c r="AR28" s="350">
        <v>3.6780450363565949E-5</v>
      </c>
      <c r="AS28" s="350">
        <v>5.2840653152174749E-7</v>
      </c>
      <c r="AT28" s="350">
        <v>7.9247948545451465E-8</v>
      </c>
      <c r="AU28" s="350">
        <v>1.0271152910995973E-6</v>
      </c>
      <c r="AV28" s="350">
        <v>2.0891096486998559E-7</v>
      </c>
      <c r="AW28" s="350">
        <v>4.1808892932469159E-7</v>
      </c>
      <c r="AX28" s="350">
        <v>1.2532928206742492E-5</v>
      </c>
      <c r="AY28" s="350">
        <v>1.5098450281583496E-6</v>
      </c>
      <c r="AZ28" s="350">
        <v>2.7976933316441139E-6</v>
      </c>
      <c r="BA28" s="350">
        <v>1.8008945462273821E-6</v>
      </c>
      <c r="BB28" s="350">
        <v>2.7926601542703336E-6</v>
      </c>
      <c r="BC28" s="350">
        <v>3.017124233810499E-5</v>
      </c>
      <c r="BD28" s="350">
        <v>2.9785251717168621E-5</v>
      </c>
      <c r="BE28" s="350">
        <v>2.132928058746699E-5</v>
      </c>
      <c r="BF28" s="350">
        <v>4.0005797416053681E-5</v>
      </c>
      <c r="BG28" s="350">
        <v>4.5514505547610432E-5</v>
      </c>
      <c r="BH28" s="350">
        <v>3.1966332048260153E-6</v>
      </c>
      <c r="BI28" s="350">
        <v>6.9330480545487885E-5</v>
      </c>
      <c r="BJ28" s="350">
        <v>2.5089957976647932E-5</v>
      </c>
      <c r="BK28" s="350">
        <v>1.8764807143955014E-5</v>
      </c>
      <c r="BL28" s="350">
        <v>1.1823279155240885E-5</v>
      </c>
      <c r="BM28" s="350">
        <v>6.195200807594433E-6</v>
      </c>
      <c r="BN28" s="350">
        <v>3.4233572866710872E-5</v>
      </c>
      <c r="BO28" s="350">
        <v>1.5743492518435249E-6</v>
      </c>
      <c r="BP28" s="350">
        <v>1.9358786644573441E-6</v>
      </c>
      <c r="BQ28" s="350">
        <v>5.8607313152386187E-5</v>
      </c>
      <c r="BR28" s="350">
        <v>6.5243793304346269E-7</v>
      </c>
      <c r="BS28" s="350">
        <v>3.3167877070052708E-6</v>
      </c>
      <c r="BT28" s="350">
        <v>4.136470233340736E-6</v>
      </c>
      <c r="BU28" s="350">
        <v>2.0264354362223245E-6</v>
      </c>
      <c r="BV28" s="350">
        <v>2.624821375571865E-6</v>
      </c>
      <c r="BW28" s="350">
        <v>5.1337729193441978E-7</v>
      </c>
      <c r="BX28" s="350">
        <v>3.2742744434747907E-7</v>
      </c>
      <c r="BY28" s="350">
        <v>7.7336811235966657E-6</v>
      </c>
      <c r="BZ28" s="350">
        <v>1.1817328240173734E-6</v>
      </c>
      <c r="CA28" s="350">
        <v>1.382809976158283E-6</v>
      </c>
      <c r="CB28" s="350">
        <v>8.6953978071080229E-7</v>
      </c>
      <c r="CC28" s="350">
        <v>4.1983474330347345E-7</v>
      </c>
      <c r="CD28" s="350">
        <v>4.0528860084035934E-7</v>
      </c>
      <c r="CE28" s="350">
        <v>1.4617060323830217E-7</v>
      </c>
      <c r="CF28" s="350">
        <v>4.5905795772807589E-7</v>
      </c>
      <c r="CG28" s="350">
        <v>5.297261080239734E-7</v>
      </c>
      <c r="CH28" s="350">
        <v>1.1837182275780946E-6</v>
      </c>
      <c r="CI28" s="350">
        <v>7.9477210081919035E-7</v>
      </c>
      <c r="CJ28" s="350">
        <v>9.0122138741305627E-7</v>
      </c>
      <c r="CK28" s="350">
        <v>6.4377971881361103E-7</v>
      </c>
      <c r="CL28" s="350">
        <v>1.0317888221124685E-6</v>
      </c>
      <c r="CM28" s="350">
        <v>3.190992743438551E-6</v>
      </c>
      <c r="CN28" s="350">
        <v>1.8714990992471039E-7</v>
      </c>
      <c r="CO28" s="350">
        <v>3.583283920259228E-7</v>
      </c>
      <c r="CP28" s="350">
        <v>4.3816968320349207E-7</v>
      </c>
      <c r="CQ28" s="350">
        <v>1.9913440450003933E-6</v>
      </c>
      <c r="CR28" s="350">
        <v>3.506293373250403E-7</v>
      </c>
      <c r="CS28" s="350">
        <v>2.8388340731957943E-6</v>
      </c>
      <c r="CT28" s="350">
        <v>4.1325604385510673E-7</v>
      </c>
      <c r="CU28" s="350">
        <v>3.6694571746170248E-7</v>
      </c>
      <c r="CV28" s="350">
        <v>2.7673716478534921E-6</v>
      </c>
      <c r="CW28" s="350">
        <v>2.5587320988594931E-6</v>
      </c>
      <c r="CX28" s="350">
        <v>3.4388347381653798E-6</v>
      </c>
      <c r="CY28" s="350">
        <v>8.5306513126546189E-7</v>
      </c>
      <c r="CZ28" s="350">
        <v>8.321968622889205E-7</v>
      </c>
      <c r="DA28" s="350">
        <v>1.1632018743183579E-6</v>
      </c>
      <c r="DB28" s="350">
        <v>8.5015470542745109E-7</v>
      </c>
      <c r="DC28" s="350">
        <v>1.5635365996021985E-6</v>
      </c>
      <c r="DD28" s="350">
        <v>4.4279923615099769E-6</v>
      </c>
      <c r="DE28" s="350">
        <v>8.3027513799494029E-7</v>
      </c>
      <c r="DF28" s="350">
        <v>1.1283331206785892E-6</v>
      </c>
      <c r="DG28" s="350">
        <v>9.6833581219591661E-7</v>
      </c>
      <c r="DH28" s="350">
        <v>2.6678412374916383E-6</v>
      </c>
      <c r="DI28" s="350">
        <v>1.563487547038966E-6</v>
      </c>
      <c r="DJ28" s="350">
        <v>1.0999707994221571E-6</v>
      </c>
      <c r="DK28" s="350">
        <v>1.4588660678387441E-5</v>
      </c>
      <c r="DL28" s="350">
        <v>1.7592533768338303E-5</v>
      </c>
    </row>
    <row r="29" spans="2:116">
      <c r="B29" s="348">
        <v>206</v>
      </c>
      <c r="C29" s="349" t="s">
        <v>711</v>
      </c>
      <c r="D29" s="350">
        <v>1.7317773005846027E-3</v>
      </c>
      <c r="E29" s="350">
        <v>0.13283365570599615</v>
      </c>
      <c r="F29" s="350">
        <v>5.3433268858800773E-2</v>
      </c>
      <c r="G29" s="350">
        <v>0</v>
      </c>
      <c r="H29" s="350">
        <v>2.4177949709864605E-2</v>
      </c>
      <c r="I29" s="350">
        <v>2.4177949709864605E-2</v>
      </c>
      <c r="J29" s="350">
        <v>4.8803713059974204E-8</v>
      </c>
      <c r="K29" s="350">
        <v>1.1823856895090214E-8</v>
      </c>
      <c r="L29" s="350">
        <v>4.3337963614699339E-8</v>
      </c>
      <c r="M29" s="350">
        <v>2.8738281535397491E-8</v>
      </c>
      <c r="N29" s="350">
        <v>5.2919067310538667E-8</v>
      </c>
      <c r="O29" s="350">
        <v>3.9518790424579067E-8</v>
      </c>
      <c r="P29" s="350">
        <v>4.1775090620355566E-8</v>
      </c>
      <c r="Q29" s="350">
        <v>1.9181144188556612E-8</v>
      </c>
      <c r="R29" s="350">
        <v>2.2812725397822777E-8</v>
      </c>
      <c r="S29" s="350">
        <v>7.0320336608767109E-9</v>
      </c>
      <c r="T29" s="350">
        <v>0</v>
      </c>
      <c r="U29" s="350">
        <v>1.3396783089559145E-4</v>
      </c>
      <c r="V29" s="350">
        <v>1.4957610955881827E-4</v>
      </c>
      <c r="W29" s="350">
        <v>3.0887627392005341E-7</v>
      </c>
      <c r="X29" s="350">
        <v>1.5544181599482513E-6</v>
      </c>
      <c r="Y29" s="350">
        <v>1.8756489771532314E-6</v>
      </c>
      <c r="Z29" s="350">
        <v>1.8130333280557156E-7</v>
      </c>
      <c r="AA29" s="350">
        <v>5.689487698416974E-8</v>
      </c>
      <c r="AB29" s="350">
        <v>5.002061863743058E-8</v>
      </c>
      <c r="AC29" s="350">
        <v>2.7284714721756242E-8</v>
      </c>
      <c r="AD29" s="350">
        <v>1.198742105182922E-9</v>
      </c>
      <c r="AE29" s="350">
        <v>1.8634212020170241E-8</v>
      </c>
      <c r="AF29" s="350">
        <v>7.6872273615885242E-9</v>
      </c>
      <c r="AG29" s="350">
        <v>1.0000002223095072</v>
      </c>
      <c r="AH29" s="350">
        <v>2.3754362771030764E-8</v>
      </c>
      <c r="AI29" s="350">
        <v>1.8340859480898515E-8</v>
      </c>
      <c r="AJ29" s="350">
        <v>6.398815133507129E-10</v>
      </c>
      <c r="AK29" s="350">
        <v>1.4692164132251968E-6</v>
      </c>
      <c r="AL29" s="350">
        <v>5.2901340743537342E-7</v>
      </c>
      <c r="AM29" s="350">
        <v>6.1008190828161432E-7</v>
      </c>
      <c r="AN29" s="350">
        <v>3.9058894893608848E-6</v>
      </c>
      <c r="AO29" s="350">
        <v>1.2645456170354563E-6</v>
      </c>
      <c r="AP29" s="350">
        <v>2.1009030270534713E-8</v>
      </c>
      <c r="AQ29" s="350">
        <v>3.7626619333789715E-8</v>
      </c>
      <c r="AR29" s="350">
        <v>2.7368302452416934E-6</v>
      </c>
      <c r="AS29" s="350">
        <v>3.8771789479573789E-8</v>
      </c>
      <c r="AT29" s="350">
        <v>1.1605768443799723E-8</v>
      </c>
      <c r="AU29" s="350">
        <v>2.9368675737042019E-8</v>
      </c>
      <c r="AV29" s="350">
        <v>8.805058384968706E-9</v>
      </c>
      <c r="AW29" s="350">
        <v>1.1730325600527608E-8</v>
      </c>
      <c r="AX29" s="350">
        <v>1.0289136707404454E-8</v>
      </c>
      <c r="AY29" s="350">
        <v>1.4554243511669186E-8</v>
      </c>
      <c r="AZ29" s="350">
        <v>1.4267397310281533E-8</v>
      </c>
      <c r="BA29" s="350">
        <v>1.9886639226029143E-8</v>
      </c>
      <c r="BB29" s="350">
        <v>2.3530659032014138E-8</v>
      </c>
      <c r="BC29" s="350">
        <v>8.4519740718689876E-7</v>
      </c>
      <c r="BD29" s="350">
        <v>5.1896360638294925E-8</v>
      </c>
      <c r="BE29" s="350">
        <v>2.7853323431261692E-8</v>
      </c>
      <c r="BF29" s="350">
        <v>2.976189907852679E-8</v>
      </c>
      <c r="BG29" s="350">
        <v>4.757891930988737E-8</v>
      </c>
      <c r="BH29" s="350">
        <v>2.1575124962395691E-8</v>
      </c>
      <c r="BI29" s="350">
        <v>3.055075936573084E-8</v>
      </c>
      <c r="BJ29" s="350">
        <v>3.3055079522384021E-8</v>
      </c>
      <c r="BK29" s="350">
        <v>2.1801276387072093E-8</v>
      </c>
      <c r="BL29" s="350">
        <v>3.0571914538791672E-8</v>
      </c>
      <c r="BM29" s="350">
        <v>9.9557604715464028E-9</v>
      </c>
      <c r="BN29" s="350">
        <v>1.480822587345956E-8</v>
      </c>
      <c r="BO29" s="350">
        <v>8.0094627598330916E-9</v>
      </c>
      <c r="BP29" s="350">
        <v>1.0859195214617993E-8</v>
      </c>
      <c r="BQ29" s="350">
        <v>1.5681806288814768E-5</v>
      </c>
      <c r="BR29" s="350">
        <v>1.769927098105523E-8</v>
      </c>
      <c r="BS29" s="350">
        <v>4.7975571995635472E-8</v>
      </c>
      <c r="BT29" s="350">
        <v>6.2624476997981417E-8</v>
      </c>
      <c r="BU29" s="350">
        <v>4.4784478368408615E-8</v>
      </c>
      <c r="BV29" s="350">
        <v>3.8460064690194158E-8</v>
      </c>
      <c r="BW29" s="350">
        <v>1.7590184883768541E-8</v>
      </c>
      <c r="BX29" s="350">
        <v>6.5615573674652939E-9</v>
      </c>
      <c r="BY29" s="350">
        <v>2.3433668938517618E-8</v>
      </c>
      <c r="BZ29" s="350">
        <v>2.6979157129545815E-8</v>
      </c>
      <c r="CA29" s="350">
        <v>3.7869472166948141E-8</v>
      </c>
      <c r="CB29" s="350">
        <v>1.8167952230549102E-8</v>
      </c>
      <c r="CC29" s="350">
        <v>7.5415361719672775E-9</v>
      </c>
      <c r="CD29" s="350">
        <v>3.9827025348932612E-9</v>
      </c>
      <c r="CE29" s="350">
        <v>1.4038526490844294E-9</v>
      </c>
      <c r="CF29" s="350">
        <v>2.0830015268001658E-8</v>
      </c>
      <c r="CG29" s="350">
        <v>1.5601194270849519E-8</v>
      </c>
      <c r="CH29" s="350">
        <v>1.6539427100553197E-8</v>
      </c>
      <c r="CI29" s="350">
        <v>9.8923890398354742E-8</v>
      </c>
      <c r="CJ29" s="350">
        <v>2.6294611727819419E-8</v>
      </c>
      <c r="CK29" s="350">
        <v>1.382280801837042E-8</v>
      </c>
      <c r="CL29" s="350">
        <v>1.8201501669030081E-8</v>
      </c>
      <c r="CM29" s="350">
        <v>4.5290378330302058E-8</v>
      </c>
      <c r="CN29" s="350">
        <v>1.6471577128086103E-8</v>
      </c>
      <c r="CO29" s="350">
        <v>1.2927380141065033E-8</v>
      </c>
      <c r="CP29" s="350">
        <v>1.3042695048071029E-8</v>
      </c>
      <c r="CQ29" s="350">
        <v>3.0759031643764129E-8</v>
      </c>
      <c r="CR29" s="350">
        <v>1.5741750112296319E-8</v>
      </c>
      <c r="CS29" s="350">
        <v>5.9417179431889966E-8</v>
      </c>
      <c r="CT29" s="350">
        <v>2.8673362500758216E-8</v>
      </c>
      <c r="CU29" s="350">
        <v>1.0214462986202591E-8</v>
      </c>
      <c r="CV29" s="350">
        <v>3.8597601535025226E-8</v>
      </c>
      <c r="CW29" s="350">
        <v>2.3820098715669955E-8</v>
      </c>
      <c r="CX29" s="350">
        <v>5.9422689846774151E-8</v>
      </c>
      <c r="CY29" s="350">
        <v>5.3538421102298179E-8</v>
      </c>
      <c r="CZ29" s="350">
        <v>3.2425154143073689E-8</v>
      </c>
      <c r="DA29" s="350">
        <v>1.9016627237304259E-7</v>
      </c>
      <c r="DB29" s="350">
        <v>4.2859288550780434E-8</v>
      </c>
      <c r="DC29" s="350">
        <v>1.4763633871592106E-8</v>
      </c>
      <c r="DD29" s="350">
        <v>1.8833193302897102E-8</v>
      </c>
      <c r="DE29" s="350">
        <v>3.1199193974964653E-8</v>
      </c>
      <c r="DF29" s="350">
        <v>8.3995683738149517E-8</v>
      </c>
      <c r="DG29" s="350">
        <v>1.6635836839965653E-8</v>
      </c>
      <c r="DH29" s="350">
        <v>5.9705767896514356E-8</v>
      </c>
      <c r="DI29" s="350">
        <v>6.9706994936827037E-8</v>
      </c>
      <c r="DJ29" s="350">
        <v>6.6613052553893471E-8</v>
      </c>
      <c r="DK29" s="350">
        <v>4.6940066329551225E-7</v>
      </c>
      <c r="DL29" s="350">
        <v>2.7092630872520124E-7</v>
      </c>
    </row>
    <row r="30" spans="2:116">
      <c r="B30" s="348">
        <v>207</v>
      </c>
      <c r="C30" s="349" t="s">
        <v>712</v>
      </c>
      <c r="D30" s="350">
        <v>0.22323151101014038</v>
      </c>
      <c r="E30" s="350">
        <v>8.8923749123940812E-2</v>
      </c>
      <c r="F30" s="350">
        <v>0.17527454003960866</v>
      </c>
      <c r="G30" s="350">
        <v>1.089086966559537E-3</v>
      </c>
      <c r="H30" s="350">
        <v>1.4561232965048045E-2</v>
      </c>
      <c r="I30" s="350">
        <v>1.4524506530329754E-2</v>
      </c>
      <c r="J30" s="350">
        <v>7.2455828080178258E-4</v>
      </c>
      <c r="K30" s="350">
        <v>2.8153319762011441E-3</v>
      </c>
      <c r="L30" s="350">
        <v>1.6106442575804788E-2</v>
      </c>
      <c r="M30" s="350">
        <v>4.1533524716235568E-6</v>
      </c>
      <c r="N30" s="350">
        <v>2.4862109837260186E-3</v>
      </c>
      <c r="O30" s="350">
        <v>1.1393505677360832E-5</v>
      </c>
      <c r="P30" s="350">
        <v>1.2490349049975883E-5</v>
      </c>
      <c r="Q30" s="350">
        <v>1.1670577234553459E-4</v>
      </c>
      <c r="R30" s="350">
        <v>1.0336460316116691E-5</v>
      </c>
      <c r="S30" s="350">
        <v>3.3120694098427294E-4</v>
      </c>
      <c r="T30" s="350">
        <v>0</v>
      </c>
      <c r="U30" s="350">
        <v>5.1057893367180872E-6</v>
      </c>
      <c r="V30" s="350">
        <v>3.0892361645486278E-5</v>
      </c>
      <c r="W30" s="350">
        <v>6.7024167079664978E-6</v>
      </c>
      <c r="X30" s="350">
        <v>5.0261112831569971E-6</v>
      </c>
      <c r="Y30" s="350">
        <v>8.7362078033350751E-6</v>
      </c>
      <c r="Z30" s="350">
        <v>6.5880683026856224E-6</v>
      </c>
      <c r="AA30" s="350">
        <v>7.2403850241581691E-6</v>
      </c>
      <c r="AB30" s="350">
        <v>8.8590012202407047E-6</v>
      </c>
      <c r="AC30" s="350">
        <v>5.5206398790324537E-6</v>
      </c>
      <c r="AD30" s="350">
        <v>3.2208557417810908E-6</v>
      </c>
      <c r="AE30" s="350">
        <v>3.0552009487970699E-6</v>
      </c>
      <c r="AF30" s="350">
        <v>3.1470553475810513E-6</v>
      </c>
      <c r="AG30" s="350">
        <v>1.1098464929511273E-5</v>
      </c>
      <c r="AH30" s="350">
        <v>1.0134252065320548</v>
      </c>
      <c r="AI30" s="350">
        <v>5.8675015130984121E-4</v>
      </c>
      <c r="AJ30" s="350">
        <v>6.2463546490212241E-7</v>
      </c>
      <c r="AK30" s="350">
        <v>7.397941319901019E-6</v>
      </c>
      <c r="AL30" s="350">
        <v>2.7282726306671916E-6</v>
      </c>
      <c r="AM30" s="350">
        <v>6.8378805660949433E-6</v>
      </c>
      <c r="AN30" s="350">
        <v>1.0631025052822627E-5</v>
      </c>
      <c r="AO30" s="350">
        <v>5.1318740772272867E-6</v>
      </c>
      <c r="AP30" s="350">
        <v>7.9917701142998455E-6</v>
      </c>
      <c r="AQ30" s="350">
        <v>2.6536899828044848E-6</v>
      </c>
      <c r="AR30" s="350">
        <v>1.2118101926311353E-5</v>
      </c>
      <c r="AS30" s="350">
        <v>6.0281296748271063E-6</v>
      </c>
      <c r="AT30" s="350">
        <v>1.468295217463977E-6</v>
      </c>
      <c r="AU30" s="350">
        <v>1.5110995549626929E-5</v>
      </c>
      <c r="AV30" s="350">
        <v>3.0313876835248854E-6</v>
      </c>
      <c r="AW30" s="350">
        <v>4.0606332051521625E-6</v>
      </c>
      <c r="AX30" s="350">
        <v>3.0392691146252825E-6</v>
      </c>
      <c r="AY30" s="350">
        <v>3.9547348857482272E-6</v>
      </c>
      <c r="AZ30" s="350">
        <v>4.620733706191048E-6</v>
      </c>
      <c r="BA30" s="350">
        <v>8.099374638510198E-6</v>
      </c>
      <c r="BB30" s="350">
        <v>5.1736795337898001E-6</v>
      </c>
      <c r="BC30" s="350">
        <v>3.7576074335163475E-6</v>
      </c>
      <c r="BD30" s="350">
        <v>2.918261289279931E-6</v>
      </c>
      <c r="BE30" s="350">
        <v>2.3910536354972773E-6</v>
      </c>
      <c r="BF30" s="350">
        <v>2.4494956039862113E-6</v>
      </c>
      <c r="BG30" s="350">
        <v>1.4399139373994169E-6</v>
      </c>
      <c r="BH30" s="350">
        <v>1.6565996653652682E-6</v>
      </c>
      <c r="BI30" s="350">
        <v>3.7286223660520174E-6</v>
      </c>
      <c r="BJ30" s="350">
        <v>2.8418967264727321E-6</v>
      </c>
      <c r="BK30" s="350">
        <v>2.6012720269470171E-6</v>
      </c>
      <c r="BL30" s="350">
        <v>1.6077823771730726E-6</v>
      </c>
      <c r="BM30" s="350">
        <v>1.4777759771098405E-6</v>
      </c>
      <c r="BN30" s="350">
        <v>2.0830732025567958E-6</v>
      </c>
      <c r="BO30" s="350">
        <v>6.0324802209154614E-6</v>
      </c>
      <c r="BP30" s="350">
        <v>7.9725628821609282E-6</v>
      </c>
      <c r="BQ30" s="350">
        <v>5.7275417204399755E-6</v>
      </c>
      <c r="BR30" s="350">
        <v>1.219447162419488E-5</v>
      </c>
      <c r="BS30" s="350">
        <v>9.8259300317601464E-6</v>
      </c>
      <c r="BT30" s="350">
        <v>1.0536123829101648E-5</v>
      </c>
      <c r="BU30" s="350">
        <v>9.0649783366637789E-6</v>
      </c>
      <c r="BV30" s="350">
        <v>1.184397993757649E-5</v>
      </c>
      <c r="BW30" s="350">
        <v>4.0630860739216707E-5</v>
      </c>
      <c r="BX30" s="350">
        <v>4.8181220880958962E-6</v>
      </c>
      <c r="BY30" s="350">
        <v>1.9793781274433161E-5</v>
      </c>
      <c r="BZ30" s="350">
        <v>1.280668769486615E-3</v>
      </c>
      <c r="CA30" s="350">
        <v>6.3075567872494186E-6</v>
      </c>
      <c r="CB30" s="350">
        <v>8.9344368718255852E-6</v>
      </c>
      <c r="CC30" s="350">
        <v>5.9997289551606538E-6</v>
      </c>
      <c r="CD30" s="350">
        <v>2.0544089845279706E-6</v>
      </c>
      <c r="CE30" s="350">
        <v>6.3024117287391319E-7</v>
      </c>
      <c r="CF30" s="350">
        <v>3.621750163615803E-5</v>
      </c>
      <c r="CG30" s="350">
        <v>1.2134476895977196E-5</v>
      </c>
      <c r="CH30" s="350">
        <v>2.9266229101002683E-6</v>
      </c>
      <c r="CI30" s="350">
        <v>3.8409208153346628E-5</v>
      </c>
      <c r="CJ30" s="350">
        <v>7.6472756681293265E-6</v>
      </c>
      <c r="CK30" s="350">
        <v>6.4384956083017729E-6</v>
      </c>
      <c r="CL30" s="350">
        <v>7.0879391654472929E-5</v>
      </c>
      <c r="CM30" s="350">
        <v>1.2925563886807383E-5</v>
      </c>
      <c r="CN30" s="350">
        <v>1.9899055772957896E-4</v>
      </c>
      <c r="CO30" s="350">
        <v>1.9852039460631959E-5</v>
      </c>
      <c r="CP30" s="350">
        <v>8.8812077697841487E-6</v>
      </c>
      <c r="CQ30" s="350">
        <v>1.9141908422957774E-6</v>
      </c>
      <c r="CR30" s="350">
        <v>7.4151025155008229E-6</v>
      </c>
      <c r="CS30" s="350">
        <v>7.1033050302392793E-6</v>
      </c>
      <c r="CT30" s="350">
        <v>7.4966531947101819E-5</v>
      </c>
      <c r="CU30" s="350">
        <v>1.3052617445801994E-5</v>
      </c>
      <c r="CV30" s="350">
        <v>1.9115889688750405E-4</v>
      </c>
      <c r="CW30" s="350">
        <v>4.3753135068898032E-2</v>
      </c>
      <c r="CX30" s="350">
        <v>3.8399681935045635E-3</v>
      </c>
      <c r="CY30" s="350">
        <v>1.7844700605563594E-3</v>
      </c>
      <c r="CZ30" s="350">
        <v>9.58383487653741E-4</v>
      </c>
      <c r="DA30" s="350">
        <v>4.7757852909623691E-6</v>
      </c>
      <c r="DB30" s="350">
        <v>4.8969694293740809E-6</v>
      </c>
      <c r="DC30" s="350">
        <v>2.9523684100647809E-6</v>
      </c>
      <c r="DD30" s="350">
        <v>3.5352642357902587E-6</v>
      </c>
      <c r="DE30" s="350">
        <v>3.1685725547100527E-6</v>
      </c>
      <c r="DF30" s="350">
        <v>6.6684321677161376E-5</v>
      </c>
      <c r="DG30" s="350">
        <v>3.0857589371892855E-5</v>
      </c>
      <c r="DH30" s="350">
        <v>2.3345698547721658E-5</v>
      </c>
      <c r="DI30" s="350">
        <v>3.4911308945814256E-5</v>
      </c>
      <c r="DJ30" s="350">
        <v>2.5919642648059599E-5</v>
      </c>
      <c r="DK30" s="350">
        <v>3.6613021790181201E-6</v>
      </c>
      <c r="DL30" s="350">
        <v>5.2173652347179734E-4</v>
      </c>
    </row>
    <row r="31" spans="2:116">
      <c r="B31" s="348">
        <v>208</v>
      </c>
      <c r="C31" s="351" t="s">
        <v>713</v>
      </c>
      <c r="D31" s="350">
        <v>0.16189819616238055</v>
      </c>
      <c r="E31" s="350">
        <v>0.1234578018301315</v>
      </c>
      <c r="F31" s="350">
        <v>0.10138801145484679</v>
      </c>
      <c r="G31" s="350">
        <v>4.2449770761739591E-3</v>
      </c>
      <c r="H31" s="350">
        <v>2.2776218163937566E-2</v>
      </c>
      <c r="I31" s="350">
        <v>2.2614367203292709E-2</v>
      </c>
      <c r="J31" s="350">
        <v>6.5633510333425564E-3</v>
      </c>
      <c r="K31" s="350">
        <v>5.2410813735352831E-4</v>
      </c>
      <c r="L31" s="350">
        <v>4.5448430041619974E-4</v>
      </c>
      <c r="M31" s="350">
        <v>1.4937717729895751E-4</v>
      </c>
      <c r="N31" s="350">
        <v>1.7672685958243514E-4</v>
      </c>
      <c r="O31" s="350">
        <v>4.0018035800390488E-4</v>
      </c>
      <c r="P31" s="350">
        <v>3.1918240928566007E-3</v>
      </c>
      <c r="Q31" s="350">
        <v>6.5372109506474298E-4</v>
      </c>
      <c r="R31" s="350">
        <v>1.2351753558483528E-3</v>
      </c>
      <c r="S31" s="350">
        <v>2.765518004302196E-4</v>
      </c>
      <c r="T31" s="350">
        <v>0</v>
      </c>
      <c r="U31" s="350">
        <v>1.8651532649082518E-3</v>
      </c>
      <c r="V31" s="350">
        <v>2.1148335812260187E-3</v>
      </c>
      <c r="W31" s="350">
        <v>6.4298406184551647E-3</v>
      </c>
      <c r="X31" s="350">
        <v>4.8623369909548356E-3</v>
      </c>
      <c r="Y31" s="350">
        <v>3.3483586441821595E-3</v>
      </c>
      <c r="Z31" s="350">
        <v>3.2935914137055176E-3</v>
      </c>
      <c r="AA31" s="350">
        <v>4.4074819073444535E-3</v>
      </c>
      <c r="AB31" s="350">
        <v>7.2494972950513709E-4</v>
      </c>
      <c r="AC31" s="350">
        <v>5.9472452494455695E-3</v>
      </c>
      <c r="AD31" s="350">
        <v>4.5360997827135357E-4</v>
      </c>
      <c r="AE31" s="350">
        <v>2.1683314871746347E-3</v>
      </c>
      <c r="AF31" s="350">
        <v>1.7525149814146333E-3</v>
      </c>
      <c r="AG31" s="350">
        <v>2.4179160625307722E-3</v>
      </c>
      <c r="AH31" s="350">
        <v>4.1047019545361555E-3</v>
      </c>
      <c r="AI31" s="350">
        <v>1.0169719384250113</v>
      </c>
      <c r="AJ31" s="350">
        <v>1.2063893628077633E-4</v>
      </c>
      <c r="AK31" s="350">
        <v>6.0756197946588986E-3</v>
      </c>
      <c r="AL31" s="350">
        <v>8.8768917930350996E-4</v>
      </c>
      <c r="AM31" s="350">
        <v>2.5513834753180878E-3</v>
      </c>
      <c r="AN31" s="350">
        <v>3.0466597805601234E-4</v>
      </c>
      <c r="AO31" s="350">
        <v>6.4136437723630541E-4</v>
      </c>
      <c r="AP31" s="350">
        <v>1.5607522617640506E-3</v>
      </c>
      <c r="AQ31" s="350">
        <v>1.7857397050078183E-4</v>
      </c>
      <c r="AR31" s="350">
        <v>4.1772099696862144E-3</v>
      </c>
      <c r="AS31" s="350">
        <v>4.0643786767851584E-4</v>
      </c>
      <c r="AT31" s="350">
        <v>8.782451701177911E-5</v>
      </c>
      <c r="AU31" s="350">
        <v>8.8339596723987742E-4</v>
      </c>
      <c r="AV31" s="350">
        <v>5.1471535434369025E-5</v>
      </c>
      <c r="AW31" s="350">
        <v>1.4262696549560355E-4</v>
      </c>
      <c r="AX31" s="350">
        <v>5.6808810743994736E-4</v>
      </c>
      <c r="AY31" s="350">
        <v>1.0321911620703639E-3</v>
      </c>
      <c r="AZ31" s="350">
        <v>1.1093992799145315E-3</v>
      </c>
      <c r="BA31" s="350">
        <v>5.0201369327189773E-4</v>
      </c>
      <c r="BB31" s="350">
        <v>5.8327855699065272E-4</v>
      </c>
      <c r="BC31" s="350">
        <v>1.0262962391125873E-3</v>
      </c>
      <c r="BD31" s="350">
        <v>5.4154552919217038E-4</v>
      </c>
      <c r="BE31" s="350">
        <v>6.1842432128475229E-4</v>
      </c>
      <c r="BF31" s="350">
        <v>8.7710347834676645E-4</v>
      </c>
      <c r="BG31" s="350">
        <v>4.7585174213988509E-4</v>
      </c>
      <c r="BH31" s="350">
        <v>6.5559311363641104E-4</v>
      </c>
      <c r="BI31" s="350">
        <v>1.327225985158534E-3</v>
      </c>
      <c r="BJ31" s="350">
        <v>8.8098997501124393E-4</v>
      </c>
      <c r="BK31" s="350">
        <v>1.3811403285538147E-3</v>
      </c>
      <c r="BL31" s="350">
        <v>1.1982474487512494E-3</v>
      </c>
      <c r="BM31" s="350">
        <v>1.3556601331085557E-3</v>
      </c>
      <c r="BN31" s="350">
        <v>1.4658848283926405E-3</v>
      </c>
      <c r="BO31" s="350">
        <v>2.8713837324766025E-4</v>
      </c>
      <c r="BP31" s="350">
        <v>5.3286970894868225E-4</v>
      </c>
      <c r="BQ31" s="350">
        <v>4.303039096817605E-3</v>
      </c>
      <c r="BR31" s="350">
        <v>1.0176249459308791E-4</v>
      </c>
      <c r="BS31" s="350">
        <v>1.1655066814324161E-3</v>
      </c>
      <c r="BT31" s="350">
        <v>1.347722364885842E-3</v>
      </c>
      <c r="BU31" s="350">
        <v>5.3270411293786463E-4</v>
      </c>
      <c r="BV31" s="350">
        <v>5.7984788492842013E-4</v>
      </c>
      <c r="BW31" s="350">
        <v>1.8241470987545453E-4</v>
      </c>
      <c r="BX31" s="350">
        <v>4.6424193330154803E-4</v>
      </c>
      <c r="BY31" s="350">
        <v>3.2520876857127569E-4</v>
      </c>
      <c r="BZ31" s="350">
        <v>5.4284820853087244E-4</v>
      </c>
      <c r="CA31" s="350">
        <v>8.362789737880026E-5</v>
      </c>
      <c r="CB31" s="350">
        <v>9.3903102398723343E-5</v>
      </c>
      <c r="CC31" s="350">
        <v>6.1912412773181208E-5</v>
      </c>
      <c r="CD31" s="350">
        <v>4.4085636134689828E-5</v>
      </c>
      <c r="CE31" s="350">
        <v>1.8436089994753157E-5</v>
      </c>
      <c r="CF31" s="350">
        <v>9.191519913682971E-5</v>
      </c>
      <c r="CG31" s="350">
        <v>1.2496845718142194E-4</v>
      </c>
      <c r="CH31" s="350">
        <v>2.7163568235113973E-4</v>
      </c>
      <c r="CI31" s="350">
        <v>1.4438560518852732E-4</v>
      </c>
      <c r="CJ31" s="350">
        <v>1.3734580665300492E-4</v>
      </c>
      <c r="CK31" s="350">
        <v>6.9980503781313287E-5</v>
      </c>
      <c r="CL31" s="350">
        <v>1.5314678375992515E-4</v>
      </c>
      <c r="CM31" s="350">
        <v>2.3814492159431093E-4</v>
      </c>
      <c r="CN31" s="350">
        <v>3.9121527252461994E-5</v>
      </c>
      <c r="CO31" s="350">
        <v>9.4713188439420154E-5</v>
      </c>
      <c r="CP31" s="350">
        <v>1.6814106949210238E-4</v>
      </c>
      <c r="CQ31" s="350">
        <v>2.605523757947909E-4</v>
      </c>
      <c r="CR31" s="350">
        <v>1.2563462900330984E-4</v>
      </c>
      <c r="CS31" s="350">
        <v>1.1660931776470219E-3</v>
      </c>
      <c r="CT31" s="350">
        <v>1.3599180007149998E-4</v>
      </c>
      <c r="CU31" s="350">
        <v>5.0775187278818668E-5</v>
      </c>
      <c r="CV31" s="350">
        <v>1.4261422591441593E-3</v>
      </c>
      <c r="CW31" s="350">
        <v>5.2809433508419434E-4</v>
      </c>
      <c r="CX31" s="350">
        <v>1.6621317762563327E-3</v>
      </c>
      <c r="CY31" s="350">
        <v>6.6947013797146371E-4</v>
      </c>
      <c r="CZ31" s="350">
        <v>5.8273974679057977E-4</v>
      </c>
      <c r="DA31" s="350">
        <v>5.1150477749830323E-4</v>
      </c>
      <c r="DB31" s="350">
        <v>6.2453189292881205E-4</v>
      </c>
      <c r="DC31" s="350">
        <v>9.8848230609024272E-4</v>
      </c>
      <c r="DD31" s="350">
        <v>1.3137624994984693E-3</v>
      </c>
      <c r="DE31" s="350">
        <v>7.7333677738622225E-4</v>
      </c>
      <c r="DF31" s="350">
        <v>6.539893356355441E-4</v>
      </c>
      <c r="DG31" s="350">
        <v>4.9244300058856236E-4</v>
      </c>
      <c r="DH31" s="350">
        <v>4.5180408815076855E-3</v>
      </c>
      <c r="DI31" s="350">
        <v>5.8222560246355139E-4</v>
      </c>
      <c r="DJ31" s="350">
        <v>1.3304096746630922E-3</v>
      </c>
      <c r="DK31" s="350">
        <v>2.1286679724222143E-3</v>
      </c>
      <c r="DL31" s="350">
        <v>3.0240060977080268E-4</v>
      </c>
    </row>
    <row r="32" spans="2:116">
      <c r="B32" s="348">
        <v>211</v>
      </c>
      <c r="C32" s="349" t="s">
        <v>715</v>
      </c>
      <c r="D32" s="350">
        <v>7.87753884211706E-4</v>
      </c>
      <c r="E32" s="350">
        <v>9.1876580108291792E-3</v>
      </c>
      <c r="F32" s="350">
        <v>4.643087442041372E-3</v>
      </c>
      <c r="G32" s="350">
        <v>1.129966706925685E-2</v>
      </c>
      <c r="H32" s="350">
        <v>1.0235519299071638E-3</v>
      </c>
      <c r="I32" s="350">
        <v>1.0235519299071638E-3</v>
      </c>
      <c r="J32" s="350">
        <v>2.3228545725306086E-5</v>
      </c>
      <c r="K32" s="350">
        <v>7.5104107170901039E-6</v>
      </c>
      <c r="L32" s="350">
        <v>7.0879743259377685E-6</v>
      </c>
      <c r="M32" s="350">
        <v>1.9193536524281489E-5</v>
      </c>
      <c r="N32" s="350">
        <v>2.6448430115447885E-5</v>
      </c>
      <c r="O32" s="350">
        <v>1.7316059175249212E-5</v>
      </c>
      <c r="P32" s="350">
        <v>8.9402034498484726E-5</v>
      </c>
      <c r="Q32" s="350">
        <v>6.5155125581741251E-6</v>
      </c>
      <c r="R32" s="350">
        <v>8.0345592923634257E-6</v>
      </c>
      <c r="S32" s="350">
        <v>2.0359362121892882E-5</v>
      </c>
      <c r="T32" s="350">
        <v>0</v>
      </c>
      <c r="U32" s="350">
        <v>1.1658642515350063E-5</v>
      </c>
      <c r="V32" s="350">
        <v>7.201639771356828E-6</v>
      </c>
      <c r="W32" s="350">
        <v>9.3582082239536476E-6</v>
      </c>
      <c r="X32" s="350">
        <v>5.0110669117025953E-6</v>
      </c>
      <c r="Y32" s="350">
        <v>1.098373915134744E-5</v>
      </c>
      <c r="Z32" s="350">
        <v>8.8110472711534655E-6</v>
      </c>
      <c r="AA32" s="350">
        <v>1.1933264355700219E-5</v>
      </c>
      <c r="AB32" s="350">
        <v>4.9238465225905432E-5</v>
      </c>
      <c r="AC32" s="350">
        <v>1.9501019430866267E-5</v>
      </c>
      <c r="AD32" s="350">
        <v>2.3161766078160642E-4</v>
      </c>
      <c r="AE32" s="350">
        <v>7.4329443140673671E-6</v>
      </c>
      <c r="AF32" s="350">
        <v>4.9422312527230563E-6</v>
      </c>
      <c r="AG32" s="350">
        <v>1.0257377068843551E-5</v>
      </c>
      <c r="AH32" s="350">
        <v>2.1602885728747762E-6</v>
      </c>
      <c r="AI32" s="350">
        <v>5.243821873906048E-6</v>
      </c>
      <c r="AJ32" s="350">
        <v>1.000042806528012</v>
      </c>
      <c r="AK32" s="350">
        <v>2.9022539729499136E-4</v>
      </c>
      <c r="AL32" s="350">
        <v>2.6564826857600601E-6</v>
      </c>
      <c r="AM32" s="350">
        <v>6.7571855433051174E-6</v>
      </c>
      <c r="AN32" s="350">
        <v>1.3508667249786269E-5</v>
      </c>
      <c r="AO32" s="350">
        <v>3.2472943870003854E-5</v>
      </c>
      <c r="AP32" s="350">
        <v>2.3729293563746106E-5</v>
      </c>
      <c r="AQ32" s="350">
        <v>8.1844346168900183E-6</v>
      </c>
      <c r="AR32" s="350">
        <v>1.6823386710936929E-5</v>
      </c>
      <c r="AS32" s="350">
        <v>1.8989240197116195E-5</v>
      </c>
      <c r="AT32" s="350">
        <v>3.9312163218786027E-6</v>
      </c>
      <c r="AU32" s="350">
        <v>9.1656898878489841E-6</v>
      </c>
      <c r="AV32" s="350">
        <v>3.97742823109296E-6</v>
      </c>
      <c r="AW32" s="350">
        <v>8.1215879522763079E-6</v>
      </c>
      <c r="AX32" s="350">
        <v>3.9480769943827824E-6</v>
      </c>
      <c r="AY32" s="350">
        <v>8.3446465009201779E-6</v>
      </c>
      <c r="AZ32" s="350">
        <v>8.5328233891886595E-6</v>
      </c>
      <c r="BA32" s="350">
        <v>5.8382972241692928E-6</v>
      </c>
      <c r="BB32" s="350">
        <v>4.2919295536918729E-6</v>
      </c>
      <c r="BC32" s="350">
        <v>5.3373511412710349E-6</v>
      </c>
      <c r="BD32" s="350">
        <v>3.859336918435496E-6</v>
      </c>
      <c r="BE32" s="350">
        <v>2.5166673248140529E-6</v>
      </c>
      <c r="BF32" s="350">
        <v>3.0472890299839651E-6</v>
      </c>
      <c r="BG32" s="350">
        <v>2.9809544476074234E-6</v>
      </c>
      <c r="BH32" s="350">
        <v>1.9892152691181117E-6</v>
      </c>
      <c r="BI32" s="350">
        <v>3.1570675939357849E-6</v>
      </c>
      <c r="BJ32" s="350">
        <v>1.6731373837346422E-6</v>
      </c>
      <c r="BK32" s="350">
        <v>2.6949997904553513E-6</v>
      </c>
      <c r="BL32" s="350">
        <v>2.3215719752356281E-6</v>
      </c>
      <c r="BM32" s="350">
        <v>1.5678121991911973E-6</v>
      </c>
      <c r="BN32" s="350">
        <v>3.7954490353653027E-6</v>
      </c>
      <c r="BO32" s="350">
        <v>4.554072286946565E-6</v>
      </c>
      <c r="BP32" s="350">
        <v>6.0409711146620777E-6</v>
      </c>
      <c r="BQ32" s="350">
        <v>1.0783823479544752E-5</v>
      </c>
      <c r="BR32" s="350">
        <v>1.8393859906211769E-5</v>
      </c>
      <c r="BS32" s="350">
        <v>9.754264753265081E-6</v>
      </c>
      <c r="BT32" s="350">
        <v>1.138126735774988E-5</v>
      </c>
      <c r="BU32" s="350">
        <v>2.1461853223500749E-5</v>
      </c>
      <c r="BV32" s="350">
        <v>1.2654550686185188E-5</v>
      </c>
      <c r="BW32" s="350">
        <v>2.0280916160642792E-5</v>
      </c>
      <c r="BX32" s="350">
        <v>2.5431236989575605E-5</v>
      </c>
      <c r="BY32" s="350">
        <v>1.4191301135235375E-5</v>
      </c>
      <c r="BZ32" s="350">
        <v>1.767052805694473E-5</v>
      </c>
      <c r="CA32" s="350">
        <v>1.3223746606515192E-5</v>
      </c>
      <c r="CB32" s="350">
        <v>3.9398798368664777E-6</v>
      </c>
      <c r="CC32" s="350">
        <v>3.9154134953658345E-6</v>
      </c>
      <c r="CD32" s="350">
        <v>2.519495926178901E-6</v>
      </c>
      <c r="CE32" s="350">
        <v>5.2975582051242013E-7</v>
      </c>
      <c r="CF32" s="350">
        <v>5.5750907586275522E-6</v>
      </c>
      <c r="CG32" s="350">
        <v>4.9392106149172769E-5</v>
      </c>
      <c r="CH32" s="350">
        <v>2.6900509395533597E-4</v>
      </c>
      <c r="CI32" s="350">
        <v>9.3621235907055586E-5</v>
      </c>
      <c r="CJ32" s="350">
        <v>1.9218015826116114E-4</v>
      </c>
      <c r="CK32" s="350">
        <v>2.2670560267660721E-5</v>
      </c>
      <c r="CL32" s="350">
        <v>3.3024414935084701E-6</v>
      </c>
      <c r="CM32" s="350">
        <v>4.5726684808824748E-6</v>
      </c>
      <c r="CN32" s="350">
        <v>8.4447042997955514E-6</v>
      </c>
      <c r="CO32" s="350">
        <v>4.4431839921544501E-6</v>
      </c>
      <c r="CP32" s="350">
        <v>3.5955835368660716E-6</v>
      </c>
      <c r="CQ32" s="350">
        <v>6.0135929262949727E-6</v>
      </c>
      <c r="CR32" s="350">
        <v>2.4155059031405413E-6</v>
      </c>
      <c r="CS32" s="350">
        <v>7.017855661908105E-6</v>
      </c>
      <c r="CT32" s="350">
        <v>1.2827433069369675E-5</v>
      </c>
      <c r="CU32" s="350">
        <v>4.8852240175669535E-6</v>
      </c>
      <c r="CV32" s="350">
        <v>9.0101170682154056E-6</v>
      </c>
      <c r="CW32" s="350">
        <v>4.4297773790602873E-6</v>
      </c>
      <c r="CX32" s="350">
        <v>6.0575695690101706E-6</v>
      </c>
      <c r="CY32" s="350">
        <v>4.9775986520934618E-6</v>
      </c>
      <c r="CZ32" s="350">
        <v>5.7991288864227076E-6</v>
      </c>
      <c r="DA32" s="350">
        <v>7.8206434706486515E-6</v>
      </c>
      <c r="DB32" s="350">
        <v>6.3529866752556041E-6</v>
      </c>
      <c r="DC32" s="350">
        <v>5.6613490433865151E-6</v>
      </c>
      <c r="DD32" s="350">
        <v>6.1745008963568022E-6</v>
      </c>
      <c r="DE32" s="350">
        <v>4.3882809170005041E-6</v>
      </c>
      <c r="DF32" s="350">
        <v>1.4796603992195839E-5</v>
      </c>
      <c r="DG32" s="350">
        <v>6.6715049701090161E-6</v>
      </c>
      <c r="DH32" s="350">
        <v>1.268016143533942E-5</v>
      </c>
      <c r="DI32" s="350">
        <v>1.6490643375350191E-5</v>
      </c>
      <c r="DJ32" s="350">
        <v>1.2655047687269096E-5</v>
      </c>
      <c r="DK32" s="350">
        <v>4.6582908272710241E-6</v>
      </c>
      <c r="DL32" s="350">
        <v>2.4783959976032138E-5</v>
      </c>
    </row>
    <row r="33" spans="2:116">
      <c r="B33" s="348">
        <v>212</v>
      </c>
      <c r="C33" s="349" t="s">
        <v>716</v>
      </c>
      <c r="D33" s="350">
        <v>0.44413519794161693</v>
      </c>
      <c r="E33" s="350">
        <v>4.9445338277031431E-2</v>
      </c>
      <c r="F33" s="350">
        <v>0.15140767887357037</v>
      </c>
      <c r="G33" s="350">
        <v>2.6640038257061699E-7</v>
      </c>
      <c r="H33" s="350">
        <v>8.9184275487003452E-3</v>
      </c>
      <c r="I33" s="350">
        <v>8.9184275487003452E-3</v>
      </c>
      <c r="J33" s="350">
        <v>4.8445335799943659E-5</v>
      </c>
      <c r="K33" s="350">
        <v>3.9518710207352533E-5</v>
      </c>
      <c r="L33" s="350">
        <v>5.6428181788674401E-5</v>
      </c>
      <c r="M33" s="350">
        <v>3.8515088078012494E-5</v>
      </c>
      <c r="N33" s="350">
        <v>1.4863139021754589E-4</v>
      </c>
      <c r="O33" s="350">
        <v>1.9197832105522178E-4</v>
      </c>
      <c r="P33" s="350">
        <v>2.2513763061883838E-4</v>
      </c>
      <c r="Q33" s="350">
        <v>5.3652764378630433E-5</v>
      </c>
      <c r="R33" s="350">
        <v>4.5444219603598449E-5</v>
      </c>
      <c r="S33" s="350">
        <v>9.4286475677650967E-5</v>
      </c>
      <c r="T33" s="350">
        <v>0</v>
      </c>
      <c r="U33" s="350">
        <v>7.0779257050045807E-5</v>
      </c>
      <c r="V33" s="350">
        <v>6.3806822112629524E-5</v>
      </c>
      <c r="W33" s="350">
        <v>8.2737253680454197E-5</v>
      </c>
      <c r="X33" s="350">
        <v>7.4856948353778512E-5</v>
      </c>
      <c r="Y33" s="350">
        <v>2.4116231653023031E-4</v>
      </c>
      <c r="Z33" s="350">
        <v>1.2048266316953281E-4</v>
      </c>
      <c r="AA33" s="350">
        <v>1.0515356921969014E-4</v>
      </c>
      <c r="AB33" s="350">
        <v>2.199241795560288E-3</v>
      </c>
      <c r="AC33" s="350">
        <v>3.0953733850296299E-4</v>
      </c>
      <c r="AD33" s="350">
        <v>8.2265326502241895E-5</v>
      </c>
      <c r="AE33" s="350">
        <v>4.9863511528404651E-3</v>
      </c>
      <c r="AF33" s="350">
        <v>1.2862909020283872E-4</v>
      </c>
      <c r="AG33" s="350">
        <v>2.2205386161244507E-4</v>
      </c>
      <c r="AH33" s="350">
        <v>3.4163197807076584E-5</v>
      </c>
      <c r="AI33" s="350">
        <v>5.8438634129280016E-5</v>
      </c>
      <c r="AJ33" s="350">
        <v>1.7471500513921019E-5</v>
      </c>
      <c r="AK33" s="350">
        <v>1.0000861804465424</v>
      </c>
      <c r="AL33" s="350">
        <v>1.2874737238378724E-4</v>
      </c>
      <c r="AM33" s="350">
        <v>1.0081807921746422E-4</v>
      </c>
      <c r="AN33" s="350">
        <v>4.3087143441850441E-5</v>
      </c>
      <c r="AO33" s="350">
        <v>1.7053409679909371E-4</v>
      </c>
      <c r="AP33" s="350">
        <v>2.7695862693928515E-4</v>
      </c>
      <c r="AQ33" s="350">
        <v>1.0565681401646145E-4</v>
      </c>
      <c r="AR33" s="350">
        <v>3.5218175851665502E-3</v>
      </c>
      <c r="AS33" s="350">
        <v>1.7596594122019721E-2</v>
      </c>
      <c r="AT33" s="350">
        <v>4.9475840056493843E-3</v>
      </c>
      <c r="AU33" s="350">
        <v>2.8383154494795639E-3</v>
      </c>
      <c r="AV33" s="350">
        <v>2.9234188611537205E-4</v>
      </c>
      <c r="AW33" s="350">
        <v>7.0705351204647003E-4</v>
      </c>
      <c r="AX33" s="350">
        <v>1.0877961362704964E-4</v>
      </c>
      <c r="AY33" s="350">
        <v>1.0885249204127069E-4</v>
      </c>
      <c r="AZ33" s="350">
        <v>1.5774529159516844E-4</v>
      </c>
      <c r="BA33" s="350">
        <v>8.3985217796093934E-5</v>
      </c>
      <c r="BB33" s="350">
        <v>7.9065155350675062E-5</v>
      </c>
      <c r="BC33" s="350">
        <v>4.7045072408395531E-5</v>
      </c>
      <c r="BD33" s="350">
        <v>9.9938340880387439E-5</v>
      </c>
      <c r="BE33" s="350">
        <v>8.9796631892156146E-5</v>
      </c>
      <c r="BF33" s="350">
        <v>5.8466824867732013E-5</v>
      </c>
      <c r="BG33" s="350">
        <v>4.8209002313587383E-5</v>
      </c>
      <c r="BH33" s="350">
        <v>2.6662635508588448E-5</v>
      </c>
      <c r="BI33" s="350">
        <v>8.8421414686149947E-5</v>
      </c>
      <c r="BJ33" s="350">
        <v>3.2323670237063971E-5</v>
      </c>
      <c r="BK33" s="350">
        <v>3.2451473665701732E-5</v>
      </c>
      <c r="BL33" s="350">
        <v>5.1077644825279597E-5</v>
      </c>
      <c r="BM33" s="350">
        <v>4.623312127405007E-5</v>
      </c>
      <c r="BN33" s="350">
        <v>8.1967868174762735E-5</v>
      </c>
      <c r="BO33" s="350">
        <v>5.6705456797986786E-5</v>
      </c>
      <c r="BP33" s="350">
        <v>6.7906145025173684E-5</v>
      </c>
      <c r="BQ33" s="350">
        <v>5.8241362078788996E-5</v>
      </c>
      <c r="BR33" s="350">
        <v>1.7399812537774226E-4</v>
      </c>
      <c r="BS33" s="350">
        <v>3.3591079002204564E-4</v>
      </c>
      <c r="BT33" s="350">
        <v>5.0206410529533071E-5</v>
      </c>
      <c r="BU33" s="350">
        <v>1.2919439705230261E-2</v>
      </c>
      <c r="BV33" s="350">
        <v>6.4174338489018309E-3</v>
      </c>
      <c r="BW33" s="350">
        <v>5.9506014713637196E-3</v>
      </c>
      <c r="BX33" s="350">
        <v>4.2905078904271338E-5</v>
      </c>
      <c r="BY33" s="350">
        <v>1.5180629291174864E-4</v>
      </c>
      <c r="BZ33" s="350">
        <v>2.9200924806133604E-4</v>
      </c>
      <c r="CA33" s="350">
        <v>6.8449709528659562E-5</v>
      </c>
      <c r="CB33" s="350">
        <v>2.122532799957454E-5</v>
      </c>
      <c r="CC33" s="350">
        <v>5.1682777337839345E-5</v>
      </c>
      <c r="CD33" s="350">
        <v>2.5524372037660836E-5</v>
      </c>
      <c r="CE33" s="350">
        <v>1.8218190906000861E-6</v>
      </c>
      <c r="CF33" s="350">
        <v>2.0229631080485682E-4</v>
      </c>
      <c r="CG33" s="350">
        <v>1.7914365652383516E-5</v>
      </c>
      <c r="CH33" s="350">
        <v>2.0955144753212341E-5</v>
      </c>
      <c r="CI33" s="350">
        <v>1.3694476997074978E-5</v>
      </c>
      <c r="CJ33" s="350">
        <v>1.8327952243344055E-5</v>
      </c>
      <c r="CK33" s="350">
        <v>1.8446331559827766E-5</v>
      </c>
      <c r="CL33" s="350">
        <v>1.5387024551682927E-4</v>
      </c>
      <c r="CM33" s="350">
        <v>3.4611195752136246E-5</v>
      </c>
      <c r="CN33" s="350">
        <v>2.107960905726812E-5</v>
      </c>
      <c r="CO33" s="350">
        <v>3.9464135140734459E-5</v>
      </c>
      <c r="CP33" s="350">
        <v>3.0025865883405654E-5</v>
      </c>
      <c r="CQ33" s="350">
        <v>1.3126814318401754E-5</v>
      </c>
      <c r="CR33" s="350">
        <v>2.1845436119950448E-5</v>
      </c>
      <c r="CS33" s="350">
        <v>3.4653456869290943E-5</v>
      </c>
      <c r="CT33" s="350">
        <v>3.1221388573110074E-5</v>
      </c>
      <c r="CU33" s="350">
        <v>3.525177592880966E-5</v>
      </c>
      <c r="CV33" s="350">
        <v>3.9599989698808778E-5</v>
      </c>
      <c r="CW33" s="350">
        <v>3.1788991414592357E-5</v>
      </c>
      <c r="CX33" s="350">
        <v>4.3288626869424021E-5</v>
      </c>
      <c r="CY33" s="350">
        <v>5.426607750980133E-5</v>
      </c>
      <c r="CZ33" s="350">
        <v>5.397752144088912E-5</v>
      </c>
      <c r="DA33" s="350">
        <v>1.1234753490359861E-4</v>
      </c>
      <c r="DB33" s="350">
        <v>2.1547225386794486E-5</v>
      </c>
      <c r="DC33" s="350">
        <v>2.4911300869901038E-5</v>
      </c>
      <c r="DD33" s="350">
        <v>2.3440493612137224E-5</v>
      </c>
      <c r="DE33" s="350">
        <v>1.9261518891529839E-5</v>
      </c>
      <c r="DF33" s="350">
        <v>1.4563488574189206E-4</v>
      </c>
      <c r="DG33" s="350">
        <v>2.9875269553476639E-4</v>
      </c>
      <c r="DH33" s="350">
        <v>1.0300068098727147E-4</v>
      </c>
      <c r="DI33" s="350">
        <v>1.1786027812982147E-4</v>
      </c>
      <c r="DJ33" s="350">
        <v>1.0814321526621762E-4</v>
      </c>
      <c r="DK33" s="350">
        <v>3.6548259130860795E-5</v>
      </c>
      <c r="DL33" s="350">
        <v>3.9632437689285419E-5</v>
      </c>
    </row>
    <row r="34" spans="2:116">
      <c r="B34" s="348">
        <v>221</v>
      </c>
      <c r="C34" s="349" t="s">
        <v>717</v>
      </c>
      <c r="D34" s="350">
        <v>0.12029621483290154</v>
      </c>
      <c r="E34" s="350">
        <v>0.16274421443925749</v>
      </c>
      <c r="F34" s="350">
        <v>2.5880036143910153E-2</v>
      </c>
      <c r="G34" s="350">
        <v>6.9338676605931997E-4</v>
      </c>
      <c r="H34" s="350">
        <v>5.0454277142212275E-2</v>
      </c>
      <c r="I34" s="350">
        <v>4.6915620949830109E-2</v>
      </c>
      <c r="J34" s="350">
        <v>1.603406235310186E-3</v>
      </c>
      <c r="K34" s="350">
        <v>5.4391069563453195E-4</v>
      </c>
      <c r="L34" s="350">
        <v>3.8131030708980041E-4</v>
      </c>
      <c r="M34" s="350">
        <v>2.6867147125251667E-3</v>
      </c>
      <c r="N34" s="350">
        <v>1.2366926194881792E-3</v>
      </c>
      <c r="O34" s="350">
        <v>3.1253419597495648E-4</v>
      </c>
      <c r="P34" s="350">
        <v>2.8716360596264161E-4</v>
      </c>
      <c r="Q34" s="350">
        <v>2.9337444552257181E-3</v>
      </c>
      <c r="R34" s="350">
        <v>7.3031611083646114E-3</v>
      </c>
      <c r="S34" s="350">
        <v>2.4452030187998734E-4</v>
      </c>
      <c r="T34" s="350">
        <v>0</v>
      </c>
      <c r="U34" s="350">
        <v>4.8207721294163592E-4</v>
      </c>
      <c r="V34" s="350">
        <v>2.0328229099580938E-3</v>
      </c>
      <c r="W34" s="350">
        <v>1.7699957743946512E-3</v>
      </c>
      <c r="X34" s="350">
        <v>5.0318182276067125E-3</v>
      </c>
      <c r="Y34" s="350">
        <v>1.2634826848206232E-3</v>
      </c>
      <c r="Z34" s="350">
        <v>3.2858410726543637E-3</v>
      </c>
      <c r="AA34" s="350">
        <v>5.2461531395957941E-3</v>
      </c>
      <c r="AB34" s="350">
        <v>1.3793227699762231E-3</v>
      </c>
      <c r="AC34" s="350">
        <v>1.8527885039192594E-3</v>
      </c>
      <c r="AD34" s="350">
        <v>2.1976525939223458E-5</v>
      </c>
      <c r="AE34" s="350">
        <v>4.4931056643710205E-4</v>
      </c>
      <c r="AF34" s="350">
        <v>1.3061921992086673E-4</v>
      </c>
      <c r="AG34" s="350">
        <v>9.4587759199064479E-4</v>
      </c>
      <c r="AH34" s="350">
        <v>7.1804494676559272E-3</v>
      </c>
      <c r="AI34" s="350">
        <v>3.9248371016441137E-3</v>
      </c>
      <c r="AJ34" s="350">
        <v>2.8333844386762999E-5</v>
      </c>
      <c r="AK34" s="350">
        <v>9.5100123769436304E-5</v>
      </c>
      <c r="AL34" s="350">
        <v>1.0385708250773245</v>
      </c>
      <c r="AM34" s="350">
        <v>9.2017473585499221E-3</v>
      </c>
      <c r="AN34" s="350">
        <v>4.8460367721176898E-3</v>
      </c>
      <c r="AO34" s="350">
        <v>3.7223282200530496E-3</v>
      </c>
      <c r="AP34" s="350">
        <v>2.3490062042189088E-4</v>
      </c>
      <c r="AQ34" s="350">
        <v>2.4844619217599385E-4</v>
      </c>
      <c r="AR34" s="350">
        <v>7.2205195745432495E-4</v>
      </c>
      <c r="AS34" s="350">
        <v>1.0559065423842179E-4</v>
      </c>
      <c r="AT34" s="350">
        <v>1.8799475854876632E-5</v>
      </c>
      <c r="AU34" s="350">
        <v>1.4627979774264058E-4</v>
      </c>
      <c r="AV34" s="350">
        <v>6.8635977660380247E-5</v>
      </c>
      <c r="AW34" s="350">
        <v>1.5958875689467097E-4</v>
      </c>
      <c r="AX34" s="350">
        <v>4.1849341026703701E-4</v>
      </c>
      <c r="AY34" s="350">
        <v>4.4047461411113277E-4</v>
      </c>
      <c r="AZ34" s="350">
        <v>3.4265411034878785E-4</v>
      </c>
      <c r="BA34" s="350">
        <v>8.1193476169637475E-4</v>
      </c>
      <c r="BB34" s="350">
        <v>1.2700552147069302E-3</v>
      </c>
      <c r="BC34" s="350">
        <v>3.7379102525290091E-3</v>
      </c>
      <c r="BD34" s="350">
        <v>3.3222311274231325E-3</v>
      </c>
      <c r="BE34" s="350">
        <v>1.4604957519331217E-3</v>
      </c>
      <c r="BF34" s="350">
        <v>2.7639097499098605E-3</v>
      </c>
      <c r="BG34" s="350">
        <v>3.6396290195101493E-3</v>
      </c>
      <c r="BH34" s="350">
        <v>1.42945303750926E-3</v>
      </c>
      <c r="BI34" s="350">
        <v>1.1027864670517399E-2</v>
      </c>
      <c r="BJ34" s="350">
        <v>4.649523968960784E-3</v>
      </c>
      <c r="BK34" s="350">
        <v>5.874986482175268E-3</v>
      </c>
      <c r="BL34" s="350">
        <v>3.8049866711617961E-3</v>
      </c>
      <c r="BM34" s="350">
        <v>1.0824122706489946E-3</v>
      </c>
      <c r="BN34" s="350">
        <v>3.5446704351074893E-3</v>
      </c>
      <c r="BO34" s="350">
        <v>7.8820281209887328E-4</v>
      </c>
      <c r="BP34" s="350">
        <v>5.3618195517639278E-4</v>
      </c>
      <c r="BQ34" s="350">
        <v>8.5572197406770384E-3</v>
      </c>
      <c r="BR34" s="350">
        <v>3.6685641876719988E-4</v>
      </c>
      <c r="BS34" s="350">
        <v>1.5713083910124722E-3</v>
      </c>
      <c r="BT34" s="350">
        <v>2.2618360688766116E-3</v>
      </c>
      <c r="BU34" s="350">
        <v>1.2160691876233621E-3</v>
      </c>
      <c r="BV34" s="350">
        <v>1.5765652047987912E-3</v>
      </c>
      <c r="BW34" s="350">
        <v>1.4987603135677559E-4</v>
      </c>
      <c r="BX34" s="350">
        <v>7.5789465333836868E-5</v>
      </c>
      <c r="BY34" s="350">
        <v>5.5556858288534931E-3</v>
      </c>
      <c r="BZ34" s="350">
        <v>4.3637105566174752E-4</v>
      </c>
      <c r="CA34" s="350">
        <v>8.2907693126565421E-4</v>
      </c>
      <c r="CB34" s="350">
        <v>4.8552183676810976E-4</v>
      </c>
      <c r="CC34" s="350">
        <v>1.5924279373689875E-4</v>
      </c>
      <c r="CD34" s="350">
        <v>2.4909469137250937E-4</v>
      </c>
      <c r="CE34" s="350">
        <v>9.2433409497547797E-5</v>
      </c>
      <c r="CF34" s="350">
        <v>1.6804375425458285E-4</v>
      </c>
      <c r="CG34" s="350">
        <v>1.514132175906347E-4</v>
      </c>
      <c r="CH34" s="350">
        <v>4.9121717360613691E-4</v>
      </c>
      <c r="CI34" s="350">
        <v>3.4049561064883988E-4</v>
      </c>
      <c r="CJ34" s="350">
        <v>4.0304502084049474E-4</v>
      </c>
      <c r="CK34" s="350">
        <v>3.5167372666678837E-4</v>
      </c>
      <c r="CL34" s="350">
        <v>5.52647318004768E-4</v>
      </c>
      <c r="CM34" s="350">
        <v>1.6399739431234026E-3</v>
      </c>
      <c r="CN34" s="350">
        <v>6.3526830926253084E-5</v>
      </c>
      <c r="CO34" s="350">
        <v>1.32030026509456E-4</v>
      </c>
      <c r="CP34" s="350">
        <v>1.3194855504384883E-4</v>
      </c>
      <c r="CQ34" s="350">
        <v>1.2551774065235782E-3</v>
      </c>
      <c r="CR34" s="350">
        <v>1.2673259490952096E-4</v>
      </c>
      <c r="CS34" s="350">
        <v>6.3746886263007368E-4</v>
      </c>
      <c r="CT34" s="350">
        <v>1.8832663607797561E-4</v>
      </c>
      <c r="CU34" s="350">
        <v>1.2231366367591265E-4</v>
      </c>
      <c r="CV34" s="350">
        <v>1.403284614411E-3</v>
      </c>
      <c r="CW34" s="350">
        <v>5.6863642690284225E-4</v>
      </c>
      <c r="CX34" s="350">
        <v>1.6758298906879816E-4</v>
      </c>
      <c r="CY34" s="350">
        <v>1.9092076118209017E-4</v>
      </c>
      <c r="CZ34" s="350">
        <v>1.963224251005925E-4</v>
      </c>
      <c r="DA34" s="350">
        <v>5.0186914278206455E-4</v>
      </c>
      <c r="DB34" s="350">
        <v>2.1879049044615307E-4</v>
      </c>
      <c r="DC34" s="350">
        <v>7.5887285768322615E-4</v>
      </c>
      <c r="DD34" s="350">
        <v>1.3174755877989699E-3</v>
      </c>
      <c r="DE34" s="350">
        <v>2.9474565095062713E-4</v>
      </c>
      <c r="DF34" s="350">
        <v>5.2688493727370118E-4</v>
      </c>
      <c r="DG34" s="350">
        <v>4.6367777317189002E-4</v>
      </c>
      <c r="DH34" s="350">
        <v>6.5228717663870159E-4</v>
      </c>
      <c r="DI34" s="350">
        <v>8.7847556561225883E-4</v>
      </c>
      <c r="DJ34" s="350">
        <v>2.7618510075007725E-4</v>
      </c>
      <c r="DK34" s="350">
        <v>5.3668001527261726E-3</v>
      </c>
      <c r="DL34" s="350">
        <v>6.3074592583316842E-4</v>
      </c>
    </row>
    <row r="35" spans="2:116">
      <c r="B35" s="348">
        <v>222</v>
      </c>
      <c r="C35" s="349" t="s">
        <v>718</v>
      </c>
      <c r="D35" s="350">
        <v>3.6682313355650642E-2</v>
      </c>
      <c r="E35" s="350">
        <v>0.19339253574070336</v>
      </c>
      <c r="F35" s="350">
        <v>6.5840375129248493E-2</v>
      </c>
      <c r="G35" s="350">
        <v>1.7488556394737089E-3</v>
      </c>
      <c r="H35" s="350">
        <v>5.1429910610010038E-2</v>
      </c>
      <c r="I35" s="350">
        <v>4.4968703405848423E-2</v>
      </c>
      <c r="J35" s="350">
        <v>1.367940368405495E-4</v>
      </c>
      <c r="K35" s="350">
        <v>5.6169243811684638E-5</v>
      </c>
      <c r="L35" s="350">
        <v>3.8065241322766155E-4</v>
      </c>
      <c r="M35" s="350">
        <v>6.780810603332715E-5</v>
      </c>
      <c r="N35" s="350">
        <v>1.3246746447133915E-4</v>
      </c>
      <c r="O35" s="350">
        <v>2.5826594090474277E-4</v>
      </c>
      <c r="P35" s="350">
        <v>2.8834874144422656E-4</v>
      </c>
      <c r="Q35" s="350">
        <v>2.6471293695174874E-5</v>
      </c>
      <c r="R35" s="350">
        <v>1.9603266714031227E-5</v>
      </c>
      <c r="S35" s="350">
        <v>1.2445558368313888E-5</v>
      </c>
      <c r="T35" s="350">
        <v>0</v>
      </c>
      <c r="U35" s="350">
        <v>2.7403197780773569E-5</v>
      </c>
      <c r="V35" s="350">
        <v>2.3910443088874487E-4</v>
      </c>
      <c r="W35" s="350">
        <v>4.2591612799980579E-5</v>
      </c>
      <c r="X35" s="350">
        <v>6.7935610705486472E-5</v>
      </c>
      <c r="Y35" s="350">
        <v>4.0438919614407419E-5</v>
      </c>
      <c r="Z35" s="350">
        <v>4.3999241309712138E-5</v>
      </c>
      <c r="AA35" s="350">
        <v>4.5379141530220859E-5</v>
      </c>
      <c r="AB35" s="350">
        <v>7.4829016795364034E-5</v>
      </c>
      <c r="AC35" s="350">
        <v>2.424262560717638E-5</v>
      </c>
      <c r="AD35" s="350">
        <v>1.3723951215782542E-5</v>
      </c>
      <c r="AE35" s="350">
        <v>4.8640211248874799E-5</v>
      </c>
      <c r="AF35" s="350">
        <v>4.4084573696756706E-5</v>
      </c>
      <c r="AG35" s="350">
        <v>2.087682331414085E-5</v>
      </c>
      <c r="AH35" s="350">
        <v>8.9177314498327381E-5</v>
      </c>
      <c r="AI35" s="350">
        <v>2.0218088642900259E-5</v>
      </c>
      <c r="AJ35" s="350">
        <v>3.6740435368879729E-6</v>
      </c>
      <c r="AK35" s="350">
        <v>5.5295555443648871E-5</v>
      </c>
      <c r="AL35" s="350">
        <v>4.4613266828491656E-5</v>
      </c>
      <c r="AM35" s="350">
        <v>1.0024356848632854</v>
      </c>
      <c r="AN35" s="350">
        <v>1.8431804264002732E-3</v>
      </c>
      <c r="AO35" s="350">
        <v>4.2533319078738895E-5</v>
      </c>
      <c r="AP35" s="350">
        <v>1.461032666978426E-4</v>
      </c>
      <c r="AQ35" s="350">
        <v>3.937798008652964E-5</v>
      </c>
      <c r="AR35" s="350">
        <v>1.0703190503952597E-4</v>
      </c>
      <c r="AS35" s="350">
        <v>1.3581173379068691E-4</v>
      </c>
      <c r="AT35" s="350">
        <v>1.7966165873186301E-5</v>
      </c>
      <c r="AU35" s="350">
        <v>4.5220834571395096E-5</v>
      </c>
      <c r="AV35" s="350">
        <v>1.5223085718626399E-5</v>
      </c>
      <c r="AW35" s="350">
        <v>3.4743348239234313E-5</v>
      </c>
      <c r="AX35" s="350">
        <v>1.9317943491551245E-5</v>
      </c>
      <c r="AY35" s="350">
        <v>1.4649227598731809E-4</v>
      </c>
      <c r="AZ35" s="350">
        <v>4.8361922221491894E-5</v>
      </c>
      <c r="BA35" s="350">
        <v>3.3428895600023527E-4</v>
      </c>
      <c r="BB35" s="350">
        <v>3.1593195873102017E-4</v>
      </c>
      <c r="BC35" s="350">
        <v>3.9025551621775777E-4</v>
      </c>
      <c r="BD35" s="350">
        <v>2.7679065386827399E-4</v>
      </c>
      <c r="BE35" s="350">
        <v>4.6163255612948049E-5</v>
      </c>
      <c r="BF35" s="350">
        <v>4.8519529059603715E-4</v>
      </c>
      <c r="BG35" s="350">
        <v>2.3978564510655835E-4</v>
      </c>
      <c r="BH35" s="350">
        <v>9.5136718546439111E-5</v>
      </c>
      <c r="BI35" s="350">
        <v>8.9351797988714108E-5</v>
      </c>
      <c r="BJ35" s="350">
        <v>3.5786016234219312E-4</v>
      </c>
      <c r="BK35" s="350">
        <v>1.3083332079741732E-4</v>
      </c>
      <c r="BL35" s="350">
        <v>6.6304063538139501E-4</v>
      </c>
      <c r="BM35" s="350">
        <v>8.233817162282915E-4</v>
      </c>
      <c r="BN35" s="350">
        <v>6.5704738481975268E-4</v>
      </c>
      <c r="BO35" s="350">
        <v>1.7980358195211283E-4</v>
      </c>
      <c r="BP35" s="350">
        <v>5.7208161333673112E-4</v>
      </c>
      <c r="BQ35" s="350">
        <v>2.7927188184555056E-4</v>
      </c>
      <c r="BR35" s="350">
        <v>2.2959149077686573E-4</v>
      </c>
      <c r="BS35" s="350">
        <v>3.8186058795122799E-5</v>
      </c>
      <c r="BT35" s="350">
        <v>4.7218699245231068E-5</v>
      </c>
      <c r="BU35" s="350">
        <v>1.7075992264615935E-4</v>
      </c>
      <c r="BV35" s="350">
        <v>2.1313347316878029E-4</v>
      </c>
      <c r="BW35" s="350">
        <v>1.1434811509225335E-4</v>
      </c>
      <c r="BX35" s="350">
        <v>1.2966992548456742E-5</v>
      </c>
      <c r="BY35" s="350">
        <v>1.0770713400240518E-4</v>
      </c>
      <c r="BZ35" s="350">
        <v>4.9412147256175181E-4</v>
      </c>
      <c r="CA35" s="350">
        <v>3.2066318607151066E-5</v>
      </c>
      <c r="CB35" s="350">
        <v>1.6359308409292141E-5</v>
      </c>
      <c r="CC35" s="350">
        <v>1.090020900157555E-5</v>
      </c>
      <c r="CD35" s="350">
        <v>7.3832581251040755E-6</v>
      </c>
      <c r="CE35" s="350">
        <v>1.6162132662268656E-6</v>
      </c>
      <c r="CF35" s="350">
        <v>3.4789384632287658E-5</v>
      </c>
      <c r="CG35" s="350">
        <v>1.1440513498855239E-4</v>
      </c>
      <c r="CH35" s="350">
        <v>5.1156158075686339E-4</v>
      </c>
      <c r="CI35" s="350">
        <v>2.3564233126204321E-4</v>
      </c>
      <c r="CJ35" s="350">
        <v>3.5602237422456894E-5</v>
      </c>
      <c r="CK35" s="350">
        <v>6.0287898217847533E-5</v>
      </c>
      <c r="CL35" s="350">
        <v>4.4055581619844339E-5</v>
      </c>
      <c r="CM35" s="350">
        <v>3.059463929909884E-5</v>
      </c>
      <c r="CN35" s="350">
        <v>2.575955159677117E-5</v>
      </c>
      <c r="CO35" s="350">
        <v>2.8715254494399281E-5</v>
      </c>
      <c r="CP35" s="350">
        <v>2.7857095128999304E-5</v>
      </c>
      <c r="CQ35" s="350">
        <v>3.3888665118603617E-5</v>
      </c>
      <c r="CR35" s="350">
        <v>3.3573566282940257E-5</v>
      </c>
      <c r="CS35" s="350">
        <v>2.3278254467719875E-5</v>
      </c>
      <c r="CT35" s="350">
        <v>6.6243117517728143E-5</v>
      </c>
      <c r="CU35" s="350">
        <v>1.5288757038371681E-5</v>
      </c>
      <c r="CV35" s="350">
        <v>4.8888833405028579E-5</v>
      </c>
      <c r="CW35" s="350">
        <v>5.5265139952033923E-5</v>
      </c>
      <c r="CX35" s="350">
        <v>6.0816500427952063E-5</v>
      </c>
      <c r="CY35" s="350">
        <v>7.9601152704230661E-5</v>
      </c>
      <c r="CZ35" s="350">
        <v>7.3285137639240216E-5</v>
      </c>
      <c r="DA35" s="350">
        <v>2.1056486717711188E-4</v>
      </c>
      <c r="DB35" s="350">
        <v>1.7218110355126458E-4</v>
      </c>
      <c r="DC35" s="350">
        <v>1.7281364878094254E-5</v>
      </c>
      <c r="DD35" s="350">
        <v>1.9295198975773737E-3</v>
      </c>
      <c r="DE35" s="350">
        <v>1.6245255419235009E-5</v>
      </c>
      <c r="DF35" s="350">
        <v>1.007022543156561E-4</v>
      </c>
      <c r="DG35" s="350">
        <v>2.879621577507444E-5</v>
      </c>
      <c r="DH35" s="350">
        <v>5.1724898259257084E-5</v>
      </c>
      <c r="DI35" s="350">
        <v>1.1334804700056612E-4</v>
      </c>
      <c r="DJ35" s="350">
        <v>6.0653340528815924E-5</v>
      </c>
      <c r="DK35" s="350">
        <v>3.9758336824854664E-4</v>
      </c>
      <c r="DL35" s="350">
        <v>4.5544776418728263E-5</v>
      </c>
    </row>
    <row r="36" spans="2:116">
      <c r="B36" s="348">
        <v>231</v>
      </c>
      <c r="C36" s="351" t="s">
        <v>719</v>
      </c>
      <c r="D36" s="350">
        <v>3.7173018508232514E-2</v>
      </c>
      <c r="E36" s="350">
        <v>0.21202155511563109</v>
      </c>
      <c r="F36" s="350">
        <v>9.068247113869983E-2</v>
      </c>
      <c r="G36" s="350">
        <v>3.3537075071592565E-3</v>
      </c>
      <c r="H36" s="350">
        <v>0.11636637862595242</v>
      </c>
      <c r="I36" s="350">
        <v>6.156099076866995E-2</v>
      </c>
      <c r="J36" s="350">
        <v>4.8173817930942546E-6</v>
      </c>
      <c r="K36" s="350">
        <v>1.068722151105034E-6</v>
      </c>
      <c r="L36" s="350">
        <v>3.1015516704070174E-6</v>
      </c>
      <c r="M36" s="350">
        <v>4.2362886416258288E-6</v>
      </c>
      <c r="N36" s="350">
        <v>6.7182753198504673E-5</v>
      </c>
      <c r="O36" s="350">
        <v>3.4732358933330226E-6</v>
      </c>
      <c r="P36" s="350">
        <v>8.9427086652118379E-5</v>
      </c>
      <c r="Q36" s="350">
        <v>3.0314287336236871E-6</v>
      </c>
      <c r="R36" s="350">
        <v>2.4455936448661007E-6</v>
      </c>
      <c r="S36" s="350">
        <v>1.4863696532244423E-6</v>
      </c>
      <c r="T36" s="350">
        <v>0</v>
      </c>
      <c r="U36" s="350">
        <v>5.9588285256045423E-6</v>
      </c>
      <c r="V36" s="350">
        <v>1.413883406782866E-4</v>
      </c>
      <c r="W36" s="350">
        <v>5.6896612717983605E-6</v>
      </c>
      <c r="X36" s="350">
        <v>4.1117840172874828E-5</v>
      </c>
      <c r="Y36" s="350">
        <v>4.9510840628537727E-6</v>
      </c>
      <c r="Z36" s="350">
        <v>6.7016669453853513E-6</v>
      </c>
      <c r="AA36" s="350">
        <v>4.8356978719866593E-6</v>
      </c>
      <c r="AB36" s="350">
        <v>6.9879152680994209E-6</v>
      </c>
      <c r="AC36" s="350">
        <v>2.0392013964037923E-6</v>
      </c>
      <c r="AD36" s="350">
        <v>2.2397685131956169E-6</v>
      </c>
      <c r="AE36" s="350">
        <v>1.5086746085640353E-6</v>
      </c>
      <c r="AF36" s="350">
        <v>1.3286002870442659E-6</v>
      </c>
      <c r="AG36" s="350">
        <v>4.8247547421378219E-6</v>
      </c>
      <c r="AH36" s="350">
        <v>1.4262798703157597E-6</v>
      </c>
      <c r="AI36" s="350">
        <v>1.0819458581944375E-5</v>
      </c>
      <c r="AJ36" s="350">
        <v>1.2830802740188495E-7</v>
      </c>
      <c r="AK36" s="350">
        <v>2.8758201554840195E-5</v>
      </c>
      <c r="AL36" s="350">
        <v>5.0671052338016608E-6</v>
      </c>
      <c r="AM36" s="350">
        <v>1.2388718444474274E-5</v>
      </c>
      <c r="AN36" s="350">
        <v>1.0060955684739246</v>
      </c>
      <c r="AO36" s="350">
        <v>6.8888648606843758E-6</v>
      </c>
      <c r="AP36" s="350">
        <v>8.2693369974250386E-6</v>
      </c>
      <c r="AQ36" s="350">
        <v>1.974973692409096E-5</v>
      </c>
      <c r="AR36" s="350">
        <v>1.0416977172984932E-5</v>
      </c>
      <c r="AS36" s="350">
        <v>5.7616411702462588E-6</v>
      </c>
      <c r="AT36" s="350">
        <v>1.2199354245526696E-6</v>
      </c>
      <c r="AU36" s="350">
        <v>2.5668146121941873E-5</v>
      </c>
      <c r="AV36" s="350">
        <v>1.6341876868593035E-6</v>
      </c>
      <c r="AW36" s="350">
        <v>4.4130342395824081E-6</v>
      </c>
      <c r="AX36" s="350">
        <v>2.5961411113966094E-6</v>
      </c>
      <c r="AY36" s="350">
        <v>1.1729661170431088E-5</v>
      </c>
      <c r="AZ36" s="350">
        <v>2.6923014551231551E-6</v>
      </c>
      <c r="BA36" s="350">
        <v>3.1646439947073672E-6</v>
      </c>
      <c r="BB36" s="350">
        <v>1.5495108130640458E-5</v>
      </c>
      <c r="BC36" s="350">
        <v>8.3350968331233075E-5</v>
      </c>
      <c r="BD36" s="350">
        <v>1.3504661584439626E-5</v>
      </c>
      <c r="BE36" s="350">
        <v>7.6406397060886462E-6</v>
      </c>
      <c r="BF36" s="350">
        <v>4.3624439171323581E-6</v>
      </c>
      <c r="BG36" s="350">
        <v>1.4521270290589179E-6</v>
      </c>
      <c r="BH36" s="350">
        <v>1.4939416883636961E-5</v>
      </c>
      <c r="BI36" s="350">
        <v>2.2762042334383174E-6</v>
      </c>
      <c r="BJ36" s="350">
        <v>1.8626612692014691E-5</v>
      </c>
      <c r="BK36" s="350">
        <v>1.7227847053642942E-6</v>
      </c>
      <c r="BL36" s="350">
        <v>5.4139476809770247E-6</v>
      </c>
      <c r="BM36" s="350">
        <v>3.6733912297458973E-6</v>
      </c>
      <c r="BN36" s="350">
        <v>5.0424341752461547E-6</v>
      </c>
      <c r="BO36" s="350">
        <v>1.7112484287095518E-6</v>
      </c>
      <c r="BP36" s="350">
        <v>5.9557777443362182E-6</v>
      </c>
      <c r="BQ36" s="350">
        <v>9.8468613179036741E-5</v>
      </c>
      <c r="BR36" s="350">
        <v>4.6899474979741442E-6</v>
      </c>
      <c r="BS36" s="350">
        <v>2.5180719722633197E-6</v>
      </c>
      <c r="BT36" s="350">
        <v>4.5158741368086391E-6</v>
      </c>
      <c r="BU36" s="350">
        <v>3.4821148488500168E-6</v>
      </c>
      <c r="BV36" s="350">
        <v>5.5309952144346387E-6</v>
      </c>
      <c r="BW36" s="350">
        <v>5.0698605429657571E-6</v>
      </c>
      <c r="BX36" s="350">
        <v>1.377856845800989E-4</v>
      </c>
      <c r="BY36" s="350">
        <v>8.0224988243230446E-6</v>
      </c>
      <c r="BZ36" s="350">
        <v>9.8704921388897571E-6</v>
      </c>
      <c r="CA36" s="350">
        <v>6.6564176845107445E-6</v>
      </c>
      <c r="CB36" s="350">
        <v>7.3682031569499145E-6</v>
      </c>
      <c r="CC36" s="350">
        <v>2.2576425205581298E-6</v>
      </c>
      <c r="CD36" s="350">
        <v>1.4826076842448153E-6</v>
      </c>
      <c r="CE36" s="350">
        <v>4.7160594142335974E-7</v>
      </c>
      <c r="CF36" s="350">
        <v>1.0545388323438036E-5</v>
      </c>
      <c r="CG36" s="350">
        <v>2.8406606178140812E-6</v>
      </c>
      <c r="CH36" s="350">
        <v>3.2372622869293418E-6</v>
      </c>
      <c r="CI36" s="350">
        <v>5.9327463710734349E-6</v>
      </c>
      <c r="CJ36" s="350">
        <v>3.1258108226860843E-6</v>
      </c>
      <c r="CK36" s="350">
        <v>1.5628279804519037E-6</v>
      </c>
      <c r="CL36" s="350">
        <v>2.3161060280600877E-6</v>
      </c>
      <c r="CM36" s="350">
        <v>5.1173484467362316E-6</v>
      </c>
      <c r="CN36" s="350">
        <v>2.3436130242274997E-5</v>
      </c>
      <c r="CO36" s="350">
        <v>1.4839241699235206E-4</v>
      </c>
      <c r="CP36" s="350">
        <v>1.4307403120696841E-5</v>
      </c>
      <c r="CQ36" s="350">
        <v>1.8101549665829293E-6</v>
      </c>
      <c r="CR36" s="350">
        <v>6.8801619640253611E-5</v>
      </c>
      <c r="CS36" s="350">
        <v>4.2027206821599993E-6</v>
      </c>
      <c r="CT36" s="350">
        <v>9.8042379430347091E-6</v>
      </c>
      <c r="CU36" s="350">
        <v>3.6510263905175999E-6</v>
      </c>
      <c r="CV36" s="350">
        <v>2.1613546240852824E-5</v>
      </c>
      <c r="CW36" s="350">
        <v>2.8922849056443935E-6</v>
      </c>
      <c r="CX36" s="350">
        <v>1.2045181523905554E-5</v>
      </c>
      <c r="CY36" s="350">
        <v>4.6140279220964911E-6</v>
      </c>
      <c r="CZ36" s="350">
        <v>3.7525752342559835E-6</v>
      </c>
      <c r="DA36" s="350">
        <v>6.0965175054048463E-5</v>
      </c>
      <c r="DB36" s="350">
        <v>2.6478217520674629E-5</v>
      </c>
      <c r="DC36" s="350">
        <v>4.4731823919874032E-6</v>
      </c>
      <c r="DD36" s="350">
        <v>2.5893450344300137E-6</v>
      </c>
      <c r="DE36" s="350">
        <v>5.847737349248986E-6</v>
      </c>
      <c r="DF36" s="350">
        <v>2.2296174797378149E-5</v>
      </c>
      <c r="DG36" s="350">
        <v>4.6456463011533301E-6</v>
      </c>
      <c r="DH36" s="350">
        <v>1.8940972189660381E-5</v>
      </c>
      <c r="DI36" s="350">
        <v>1.1651986987631546E-5</v>
      </c>
      <c r="DJ36" s="350">
        <v>5.0715922519350737E-5</v>
      </c>
      <c r="DK36" s="350">
        <v>4.1045956198227713E-6</v>
      </c>
      <c r="DL36" s="350">
        <v>5.1824928266505231E-5</v>
      </c>
    </row>
    <row r="37" spans="2:116">
      <c r="B37" s="348">
        <v>251</v>
      </c>
      <c r="C37" s="349" t="s">
        <v>720</v>
      </c>
      <c r="D37" s="350">
        <v>0.10243832311935219</v>
      </c>
      <c r="E37" s="350">
        <v>0.23748728013169701</v>
      </c>
      <c r="F37" s="350">
        <v>-5.4811779282804313E-2</v>
      </c>
      <c r="G37" s="350">
        <v>3.8903034557925826E-5</v>
      </c>
      <c r="H37" s="350">
        <v>4.2170260871648914E-2</v>
      </c>
      <c r="I37" s="350">
        <v>4.0535023313613312E-2</v>
      </c>
      <c r="J37" s="350">
        <v>2.3026148180659301E-5</v>
      </c>
      <c r="K37" s="350">
        <v>1.1266788184094524E-5</v>
      </c>
      <c r="L37" s="350">
        <v>3.7517883975545412E-5</v>
      </c>
      <c r="M37" s="350">
        <v>1.2073901464655041E-4</v>
      </c>
      <c r="N37" s="350">
        <v>1.1847773923005251E-5</v>
      </c>
      <c r="O37" s="350">
        <v>1.4939645393130855E-5</v>
      </c>
      <c r="P37" s="350">
        <v>3.1812260872341869E-5</v>
      </c>
      <c r="Q37" s="350">
        <v>1.0679320459640204E-4</v>
      </c>
      <c r="R37" s="350">
        <v>1.1245546958997929E-3</v>
      </c>
      <c r="S37" s="350">
        <v>7.00570604227806E-6</v>
      </c>
      <c r="T37" s="350">
        <v>0</v>
      </c>
      <c r="U37" s="350">
        <v>3.9829889357036943E-5</v>
      </c>
      <c r="V37" s="350">
        <v>1.140206630441838E-4</v>
      </c>
      <c r="W37" s="350">
        <v>2.8491065481608385E-5</v>
      </c>
      <c r="X37" s="350">
        <v>1.5540631461082844E-3</v>
      </c>
      <c r="Y37" s="350">
        <v>3.5227294129799929E-5</v>
      </c>
      <c r="Z37" s="350">
        <v>1.2045845504339553E-5</v>
      </c>
      <c r="AA37" s="350">
        <v>1.565798948394141E-5</v>
      </c>
      <c r="AB37" s="350">
        <v>1.5696130915010603E-5</v>
      </c>
      <c r="AC37" s="350">
        <v>4.0823354537028965E-4</v>
      </c>
      <c r="AD37" s="350">
        <v>4.0826532468293824E-6</v>
      </c>
      <c r="AE37" s="350">
        <v>1.0815326487755098E-4</v>
      </c>
      <c r="AF37" s="350">
        <v>1.3286400218995248E-5</v>
      </c>
      <c r="AG37" s="350">
        <v>1.0622383809679013E-5</v>
      </c>
      <c r="AH37" s="350">
        <v>1.6051229256043272E-3</v>
      </c>
      <c r="AI37" s="350">
        <v>1.4377621799688775E-3</v>
      </c>
      <c r="AJ37" s="350">
        <v>1.1938266970857789E-6</v>
      </c>
      <c r="AK37" s="350">
        <v>1.5692483923771289E-5</v>
      </c>
      <c r="AL37" s="350">
        <v>3.3569881476411712E-4</v>
      </c>
      <c r="AM37" s="350">
        <v>1.4137805850349285E-4</v>
      </c>
      <c r="AN37" s="350">
        <v>1.1767487226130172E-5</v>
      </c>
      <c r="AO37" s="350">
        <v>1.0049117193781669</v>
      </c>
      <c r="AP37" s="350">
        <v>1.4594054729763256E-5</v>
      </c>
      <c r="AQ37" s="350">
        <v>8.5738514876240965E-6</v>
      </c>
      <c r="AR37" s="350">
        <v>4.2491244615683571E-4</v>
      </c>
      <c r="AS37" s="350">
        <v>2.7018441094541919E-5</v>
      </c>
      <c r="AT37" s="350">
        <v>2.8201496965094972E-8</v>
      </c>
      <c r="AU37" s="350">
        <v>1.5166370728941303E-5</v>
      </c>
      <c r="AV37" s="350">
        <v>3.0297490519691646E-6</v>
      </c>
      <c r="AW37" s="350">
        <v>6.3076750322614382E-6</v>
      </c>
      <c r="AX37" s="350">
        <v>1.018957278519047E-4</v>
      </c>
      <c r="AY37" s="350">
        <v>5.7414737432452345E-5</v>
      </c>
      <c r="AZ37" s="350">
        <v>5.8660490927439953E-5</v>
      </c>
      <c r="BA37" s="350">
        <v>4.5628078865782636E-5</v>
      </c>
      <c r="BB37" s="350">
        <v>3.1071215491789988E-5</v>
      </c>
      <c r="BC37" s="350">
        <v>2.3307788261207108E-3</v>
      </c>
      <c r="BD37" s="350">
        <v>8.1340168782384741E-4</v>
      </c>
      <c r="BE37" s="350">
        <v>6.7321728764148923E-4</v>
      </c>
      <c r="BF37" s="350">
        <v>4.300835099587444E-5</v>
      </c>
      <c r="BG37" s="350">
        <v>1.8282370295981558E-4</v>
      </c>
      <c r="BH37" s="350">
        <v>9.8978582964902344E-5</v>
      </c>
      <c r="BI37" s="350">
        <v>2.1445250982474232E-3</v>
      </c>
      <c r="BJ37" s="350">
        <v>8.7443924226133908E-5</v>
      </c>
      <c r="BK37" s="350">
        <v>5.5418029577453466E-5</v>
      </c>
      <c r="BL37" s="350">
        <v>1.1763660634764013E-3</v>
      </c>
      <c r="BM37" s="350">
        <v>3.5522069060683903E-4</v>
      </c>
      <c r="BN37" s="350">
        <v>1.1711534121581545E-5</v>
      </c>
      <c r="BO37" s="350">
        <v>8.6626723290876933E-6</v>
      </c>
      <c r="BP37" s="350">
        <v>3.3469166129691536E-4</v>
      </c>
      <c r="BQ37" s="350">
        <v>8.5725208318804074E-4</v>
      </c>
      <c r="BR37" s="350">
        <v>9.7041232189551407E-6</v>
      </c>
      <c r="BS37" s="350">
        <v>3.9674033204977822E-4</v>
      </c>
      <c r="BT37" s="350">
        <v>2.246878481340713E-4</v>
      </c>
      <c r="BU37" s="350">
        <v>1.5890206620678912E-5</v>
      </c>
      <c r="BV37" s="350">
        <v>1.8262031685153418E-5</v>
      </c>
      <c r="BW37" s="350">
        <v>2.8769912108678115E-5</v>
      </c>
      <c r="BX37" s="350">
        <v>4.6180487758481486E-6</v>
      </c>
      <c r="BY37" s="350">
        <v>1.9164582583380414E-5</v>
      </c>
      <c r="BZ37" s="350">
        <v>2.9028497709037751E-5</v>
      </c>
      <c r="CA37" s="350">
        <v>1.5746118402282111E-5</v>
      </c>
      <c r="CB37" s="350">
        <v>5.0561255912892659E-6</v>
      </c>
      <c r="CC37" s="350">
        <v>4.1209207487964186E-6</v>
      </c>
      <c r="CD37" s="350">
        <v>2.8011637843469797E-6</v>
      </c>
      <c r="CE37" s="350">
        <v>9.5127915264846066E-7</v>
      </c>
      <c r="CF37" s="350">
        <v>8.1173212078794444E-6</v>
      </c>
      <c r="CG37" s="350">
        <v>1.743773571759936E-5</v>
      </c>
      <c r="CH37" s="350">
        <v>7.724723993250808E-5</v>
      </c>
      <c r="CI37" s="350">
        <v>3.3555044203013306E-5</v>
      </c>
      <c r="CJ37" s="350">
        <v>1.7640341014182801E-5</v>
      </c>
      <c r="CK37" s="350">
        <v>7.0623598496725948E-6</v>
      </c>
      <c r="CL37" s="350">
        <v>1.391345815405396E-5</v>
      </c>
      <c r="CM37" s="350">
        <v>8.1331223509547799E-6</v>
      </c>
      <c r="CN37" s="350">
        <v>2.7554146524510774E-6</v>
      </c>
      <c r="CO37" s="350">
        <v>5.636017290592307E-6</v>
      </c>
      <c r="CP37" s="350">
        <v>8.6188936887286395E-6</v>
      </c>
      <c r="CQ37" s="350">
        <v>1.0314656709578386E-5</v>
      </c>
      <c r="CR37" s="350">
        <v>6.2570893066631528E-6</v>
      </c>
      <c r="CS37" s="350">
        <v>1.0936682083767524E-5</v>
      </c>
      <c r="CT37" s="350">
        <v>1.5892715076888784E-5</v>
      </c>
      <c r="CU37" s="350">
        <v>2.261031933323638E-5</v>
      </c>
      <c r="CV37" s="350">
        <v>1.9586325633051175E-4</v>
      </c>
      <c r="CW37" s="350">
        <v>1.1799972284837123E-4</v>
      </c>
      <c r="CX37" s="350">
        <v>4.3253507014500401E-4</v>
      </c>
      <c r="CY37" s="350">
        <v>3.8406887979463639E-5</v>
      </c>
      <c r="CZ37" s="350">
        <v>3.4719186854111323E-5</v>
      </c>
      <c r="DA37" s="350">
        <v>3.750480126552613E-5</v>
      </c>
      <c r="DB37" s="350">
        <v>4.3411537863657077E-5</v>
      </c>
      <c r="DC37" s="350">
        <v>8.9835023218798333E-6</v>
      </c>
      <c r="DD37" s="350">
        <v>5.1289153522361165E-4</v>
      </c>
      <c r="DE37" s="350">
        <v>6.7693653140218603E-6</v>
      </c>
      <c r="DF37" s="350">
        <v>9.1141389742783552E-5</v>
      </c>
      <c r="DG37" s="350">
        <v>6.2165884402707737E-5</v>
      </c>
      <c r="DH37" s="350">
        <v>2.6003072108079302E-5</v>
      </c>
      <c r="DI37" s="350">
        <v>7.2852504243312605E-5</v>
      </c>
      <c r="DJ37" s="350">
        <v>1.7315833151795909E-5</v>
      </c>
      <c r="DK37" s="350">
        <v>3.4962223998314738E-5</v>
      </c>
      <c r="DL37" s="350">
        <v>1.5938779656154533E-4</v>
      </c>
    </row>
    <row r="38" spans="2:116">
      <c r="B38" s="348">
        <v>252</v>
      </c>
      <c r="C38" s="349" t="s">
        <v>721</v>
      </c>
      <c r="D38" s="350">
        <v>0.5048563950510393</v>
      </c>
      <c r="E38" s="350">
        <v>0.12126428246243283</v>
      </c>
      <c r="F38" s="350">
        <v>0.12090007235635608</v>
      </c>
      <c r="G38" s="350">
        <v>2.4690542481431467E-6</v>
      </c>
      <c r="H38" s="350">
        <v>2.8158244892979165E-2</v>
      </c>
      <c r="I38" s="350">
        <v>2.7460747083703534E-2</v>
      </c>
      <c r="J38" s="350">
        <v>2.0930937688306923E-5</v>
      </c>
      <c r="K38" s="350">
        <v>1.0944521060710894E-5</v>
      </c>
      <c r="L38" s="350">
        <v>7.8607920811745139E-6</v>
      </c>
      <c r="M38" s="350">
        <v>4.3182394392103869E-5</v>
      </c>
      <c r="N38" s="350">
        <v>1.3934425768687365E-5</v>
      </c>
      <c r="O38" s="350">
        <v>4.3198509350414466E-4</v>
      </c>
      <c r="P38" s="350">
        <v>9.5067217639418738E-5</v>
      </c>
      <c r="Q38" s="350">
        <v>6.2879309681489483E-6</v>
      </c>
      <c r="R38" s="350">
        <v>6.2096702363012981E-6</v>
      </c>
      <c r="S38" s="350">
        <v>6.7063562091966384E-6</v>
      </c>
      <c r="T38" s="350">
        <v>0</v>
      </c>
      <c r="U38" s="350">
        <v>1.4335494834362953E-5</v>
      </c>
      <c r="V38" s="350">
        <v>1.3284960777286719E-5</v>
      </c>
      <c r="W38" s="350">
        <v>1.6916172199273526E-5</v>
      </c>
      <c r="X38" s="350">
        <v>1.2522530744814119E-5</v>
      </c>
      <c r="Y38" s="350">
        <v>2.4915494450639403E-5</v>
      </c>
      <c r="Z38" s="350">
        <v>2.4063332791555967E-5</v>
      </c>
      <c r="AA38" s="350">
        <v>1.8997767800428655E-5</v>
      </c>
      <c r="AB38" s="350">
        <v>1.6532192914975888E-5</v>
      </c>
      <c r="AC38" s="350">
        <v>1.3690340285792163E-5</v>
      </c>
      <c r="AD38" s="350">
        <v>8.8708574603302898E-6</v>
      </c>
      <c r="AE38" s="350">
        <v>2.8291495130311497E-5</v>
      </c>
      <c r="AF38" s="350">
        <v>1.8845571255182664E-5</v>
      </c>
      <c r="AG38" s="350">
        <v>4.3872990598391607E-5</v>
      </c>
      <c r="AH38" s="350">
        <v>3.6387826054546933E-6</v>
      </c>
      <c r="AI38" s="350">
        <v>1.9665556096650599E-5</v>
      </c>
      <c r="AJ38" s="350">
        <v>2.19688660462611E-6</v>
      </c>
      <c r="AK38" s="350">
        <v>1.3775335478198578E-4</v>
      </c>
      <c r="AL38" s="350">
        <v>2.2298350616654697E-5</v>
      </c>
      <c r="AM38" s="350">
        <v>1.443282923595402E-5</v>
      </c>
      <c r="AN38" s="350">
        <v>1.3630808823257053E-5</v>
      </c>
      <c r="AO38" s="350">
        <v>2.860421707474427E-5</v>
      </c>
      <c r="AP38" s="350">
        <v>1.0665815157390759</v>
      </c>
      <c r="AQ38" s="350">
        <v>2.3302921900771544E-5</v>
      </c>
      <c r="AR38" s="350">
        <v>5.8681985758515104E-4</v>
      </c>
      <c r="AS38" s="350">
        <v>9.7783784109306979E-5</v>
      </c>
      <c r="AT38" s="350">
        <v>2.0953269870399925E-6</v>
      </c>
      <c r="AU38" s="350">
        <v>2.7932091405094057E-4</v>
      </c>
      <c r="AV38" s="350">
        <v>1.0870410008352886E-5</v>
      </c>
      <c r="AW38" s="350">
        <v>2.3243469603028333E-5</v>
      </c>
      <c r="AX38" s="350">
        <v>1.2907591788447834E-5</v>
      </c>
      <c r="AY38" s="350">
        <v>4.3154759717391129E-5</v>
      </c>
      <c r="AZ38" s="350">
        <v>5.2715517874606106E-5</v>
      </c>
      <c r="BA38" s="350">
        <v>2.6321704228926277E-5</v>
      </c>
      <c r="BB38" s="350">
        <v>1.8142919032471747E-5</v>
      </c>
      <c r="BC38" s="350">
        <v>1.2456401051604291E-5</v>
      </c>
      <c r="BD38" s="350">
        <v>1.0627245696729035E-5</v>
      </c>
      <c r="BE38" s="350">
        <v>2.3557990801499658E-5</v>
      </c>
      <c r="BF38" s="350">
        <v>1.2225106082295404E-5</v>
      </c>
      <c r="BG38" s="350">
        <v>9.8452265464997297E-6</v>
      </c>
      <c r="BH38" s="350">
        <v>8.3785435102666781E-6</v>
      </c>
      <c r="BI38" s="350">
        <v>1.5709122170279472E-5</v>
      </c>
      <c r="BJ38" s="350">
        <v>1.1924476003166142E-5</v>
      </c>
      <c r="BK38" s="350">
        <v>8.3130003848183638E-6</v>
      </c>
      <c r="BL38" s="350">
        <v>3.9896390889297934E-6</v>
      </c>
      <c r="BM38" s="350">
        <v>3.60572835844423E-6</v>
      </c>
      <c r="BN38" s="350">
        <v>6.9334922754206584E-6</v>
      </c>
      <c r="BO38" s="350">
        <v>2.665773802285727E-5</v>
      </c>
      <c r="BP38" s="350">
        <v>1.081339901910107E-5</v>
      </c>
      <c r="BQ38" s="350">
        <v>2.1595075025344627E-4</v>
      </c>
      <c r="BR38" s="350">
        <v>7.4743191221217113E-6</v>
      </c>
      <c r="BS38" s="350">
        <v>1.6105917561169455E-2</v>
      </c>
      <c r="BT38" s="350">
        <v>1.9322328475153777E-2</v>
      </c>
      <c r="BU38" s="350">
        <v>3.1777561697633343E-2</v>
      </c>
      <c r="BV38" s="350">
        <v>2.1985574423495545E-2</v>
      </c>
      <c r="BW38" s="350">
        <v>8.5694337848170687E-5</v>
      </c>
      <c r="BX38" s="350">
        <v>1.0905547424669509E-4</v>
      </c>
      <c r="BY38" s="350">
        <v>1.4301493745135611E-4</v>
      </c>
      <c r="BZ38" s="350">
        <v>1.2680051143325235E-4</v>
      </c>
      <c r="CA38" s="350">
        <v>2.0900327566245046E-5</v>
      </c>
      <c r="CB38" s="350">
        <v>1.6219036828808061E-5</v>
      </c>
      <c r="CC38" s="350">
        <v>2.5012692478593578E-5</v>
      </c>
      <c r="CD38" s="350">
        <v>6.9142591328966082E-5</v>
      </c>
      <c r="CE38" s="350">
        <v>1.0436257489496356E-4</v>
      </c>
      <c r="CF38" s="350">
        <v>7.0936789890184795E-5</v>
      </c>
      <c r="CG38" s="350">
        <v>1.0838826271643888E-5</v>
      </c>
      <c r="CH38" s="350">
        <v>5.4404452197002068E-5</v>
      </c>
      <c r="CI38" s="350">
        <v>2.6738054563367961E-5</v>
      </c>
      <c r="CJ38" s="350">
        <v>1.138649149573768E-5</v>
      </c>
      <c r="CK38" s="350">
        <v>2.2244629090422193E-5</v>
      </c>
      <c r="CL38" s="350">
        <v>5.560399382449613E-5</v>
      </c>
      <c r="CM38" s="350">
        <v>4.5355060929184097E-5</v>
      </c>
      <c r="CN38" s="350">
        <v>8.9725420585063656E-6</v>
      </c>
      <c r="CO38" s="350">
        <v>2.37446704858746E-5</v>
      </c>
      <c r="CP38" s="350">
        <v>1.3011429844122331E-4</v>
      </c>
      <c r="CQ38" s="350">
        <v>6.2236071929923421E-6</v>
      </c>
      <c r="CR38" s="350">
        <v>4.0511325055877904E-5</v>
      </c>
      <c r="CS38" s="350">
        <v>1.6713622732809584E-5</v>
      </c>
      <c r="CT38" s="350">
        <v>4.3463239982685431E-5</v>
      </c>
      <c r="CU38" s="350">
        <v>3.2224688721503969E-5</v>
      </c>
      <c r="CV38" s="350">
        <v>3.8665128703483475E-5</v>
      </c>
      <c r="CW38" s="350">
        <v>1.2580772441860527E-5</v>
      </c>
      <c r="CX38" s="350">
        <v>1.5757087030587684E-5</v>
      </c>
      <c r="CY38" s="350">
        <v>2.4678149983826838E-5</v>
      </c>
      <c r="CZ38" s="350">
        <v>1.5837998809451343E-5</v>
      </c>
      <c r="DA38" s="350">
        <v>1.2284517731012909E-5</v>
      </c>
      <c r="DB38" s="350">
        <v>1.2031641891555979E-5</v>
      </c>
      <c r="DC38" s="350">
        <v>2.0726952896695026E-5</v>
      </c>
      <c r="DD38" s="350">
        <v>7.2141214335393798E-6</v>
      </c>
      <c r="DE38" s="350">
        <v>1.0025038251758482E-5</v>
      </c>
      <c r="DF38" s="350">
        <v>2.4727750698071664E-5</v>
      </c>
      <c r="DG38" s="350">
        <v>1.5212452144932471E-5</v>
      </c>
      <c r="DH38" s="350">
        <v>2.190824247083172E-5</v>
      </c>
      <c r="DI38" s="350">
        <v>2.4581015648392857E-5</v>
      </c>
      <c r="DJ38" s="350">
        <v>2.2623139824650874E-5</v>
      </c>
      <c r="DK38" s="350">
        <v>1.1407796005852095E-5</v>
      </c>
      <c r="DL38" s="350">
        <v>4.0938633712723631E-4</v>
      </c>
    </row>
    <row r="39" spans="2:116">
      <c r="B39" s="348">
        <v>253</v>
      </c>
      <c r="C39" s="349" t="s">
        <v>722</v>
      </c>
      <c r="D39" s="350">
        <v>2.2138279113519288E-2</v>
      </c>
      <c r="E39" s="350">
        <v>0.34745581688177368</v>
      </c>
      <c r="F39" s="350">
        <v>0.14377536594414717</v>
      </c>
      <c r="G39" s="350">
        <v>4.1983767575126731E-5</v>
      </c>
      <c r="H39" s="350">
        <v>9.4858793902055136E-2</v>
      </c>
      <c r="I39" s="350">
        <v>8.9588860907496515E-2</v>
      </c>
      <c r="J39" s="350">
        <v>4.9561166197541805E-6</v>
      </c>
      <c r="K39" s="350">
        <v>2.3738461682319693E-7</v>
      </c>
      <c r="L39" s="350">
        <v>2.3117563846702619E-7</v>
      </c>
      <c r="M39" s="350">
        <v>2.2769197686668426E-7</v>
      </c>
      <c r="N39" s="350">
        <v>6.2103552463329358E-7</v>
      </c>
      <c r="O39" s="350">
        <v>4.518410225764271E-7</v>
      </c>
      <c r="P39" s="350">
        <v>6.2754603229383291E-7</v>
      </c>
      <c r="Q39" s="350">
        <v>2.7898396432121459E-7</v>
      </c>
      <c r="R39" s="350">
        <v>2.6066055439695699E-6</v>
      </c>
      <c r="S39" s="350">
        <v>4.6320447071611647E-7</v>
      </c>
      <c r="T39" s="350">
        <v>0</v>
      </c>
      <c r="U39" s="350">
        <v>1.6041028763715002E-7</v>
      </c>
      <c r="V39" s="350">
        <v>2.8367766430388419E-7</v>
      </c>
      <c r="W39" s="350">
        <v>4.4000688893697855E-7</v>
      </c>
      <c r="X39" s="350">
        <v>3.7725201623267326E-5</v>
      </c>
      <c r="Y39" s="350">
        <v>3.0225944317970418E-7</v>
      </c>
      <c r="Z39" s="350">
        <v>2.8222189685308192E-7</v>
      </c>
      <c r="AA39" s="350">
        <v>3.038497892120549E-7</v>
      </c>
      <c r="AB39" s="350">
        <v>2.1169202978048804E-7</v>
      </c>
      <c r="AC39" s="350">
        <v>7.2330179100015882E-6</v>
      </c>
      <c r="AD39" s="350">
        <v>5.4399823675126258E-8</v>
      </c>
      <c r="AE39" s="350">
        <v>3.3683978453600949E-7</v>
      </c>
      <c r="AF39" s="350">
        <v>1.3016674123210952E-7</v>
      </c>
      <c r="AG39" s="350">
        <v>3.4237063180214446E-7</v>
      </c>
      <c r="AH39" s="350">
        <v>1.5431909825150577E-7</v>
      </c>
      <c r="AI39" s="350">
        <v>1.0250109131576237E-6</v>
      </c>
      <c r="AJ39" s="350">
        <v>2.672635333238011E-8</v>
      </c>
      <c r="AK39" s="350">
        <v>2.9053596390200086E-7</v>
      </c>
      <c r="AL39" s="350">
        <v>1.4292331025782936E-6</v>
      </c>
      <c r="AM39" s="350">
        <v>3.1682779208233647E-7</v>
      </c>
      <c r="AN39" s="350">
        <v>3.9905818772743546E-7</v>
      </c>
      <c r="AO39" s="350">
        <v>3.3767773680643131E-7</v>
      </c>
      <c r="AP39" s="350">
        <v>2.0248410208955766E-6</v>
      </c>
      <c r="AQ39" s="350">
        <v>1.0000804998434489</v>
      </c>
      <c r="AR39" s="350">
        <v>3.6572904287669694E-7</v>
      </c>
      <c r="AS39" s="350">
        <v>3.779179618673592E-7</v>
      </c>
      <c r="AT39" s="350">
        <v>4.5525639242729547E-8</v>
      </c>
      <c r="AU39" s="350">
        <v>9.9202715677326742E-7</v>
      </c>
      <c r="AV39" s="350">
        <v>2.447245080489759E-7</v>
      </c>
      <c r="AW39" s="350">
        <v>2.9212557871507189E-7</v>
      </c>
      <c r="AX39" s="350">
        <v>2.196329270560313E-7</v>
      </c>
      <c r="AY39" s="350">
        <v>3.3559716901115734E-7</v>
      </c>
      <c r="AZ39" s="350">
        <v>2.0290395799393024E-6</v>
      </c>
      <c r="BA39" s="350">
        <v>2.1049514357040498E-6</v>
      </c>
      <c r="BB39" s="350">
        <v>2.2896590562068192E-6</v>
      </c>
      <c r="BC39" s="350">
        <v>1.6222187719167235E-5</v>
      </c>
      <c r="BD39" s="350">
        <v>1.3288232146993142E-4</v>
      </c>
      <c r="BE39" s="350">
        <v>7.8735516294684699E-4</v>
      </c>
      <c r="BF39" s="350">
        <v>9.9036031423169288E-5</v>
      </c>
      <c r="BG39" s="350">
        <v>3.4088781622385739E-6</v>
      </c>
      <c r="BH39" s="350">
        <v>2.2236097522197405E-5</v>
      </c>
      <c r="BI39" s="350">
        <v>2.1105821824538952E-5</v>
      </c>
      <c r="BJ39" s="350">
        <v>4.3207257899966921E-5</v>
      </c>
      <c r="BK39" s="350">
        <v>8.4257644917156987E-6</v>
      </c>
      <c r="BL39" s="350">
        <v>1.3508078544435123E-6</v>
      </c>
      <c r="BM39" s="350">
        <v>7.5915509118128857E-7</v>
      </c>
      <c r="BN39" s="350">
        <v>4.1446947901071745E-6</v>
      </c>
      <c r="BO39" s="350">
        <v>5.1260928420556873E-7</v>
      </c>
      <c r="BP39" s="350">
        <v>1.1311752928180064E-6</v>
      </c>
      <c r="BQ39" s="350">
        <v>6.6350719908896324E-6</v>
      </c>
      <c r="BR39" s="350">
        <v>2.0404030883604089E-6</v>
      </c>
      <c r="BS39" s="350">
        <v>1.2281289577020538E-4</v>
      </c>
      <c r="BT39" s="350">
        <v>1.9514266334476554E-5</v>
      </c>
      <c r="BU39" s="350">
        <v>5.7837561729066584E-6</v>
      </c>
      <c r="BV39" s="350">
        <v>5.3575200735062117E-6</v>
      </c>
      <c r="BW39" s="350">
        <v>5.727701141248309E-7</v>
      </c>
      <c r="BX39" s="350">
        <v>2.3712613793828626E-7</v>
      </c>
      <c r="BY39" s="350">
        <v>6.0541292408901325E-7</v>
      </c>
      <c r="BZ39" s="350">
        <v>4.9785936565197317E-6</v>
      </c>
      <c r="CA39" s="350">
        <v>1.7305713019350972E-6</v>
      </c>
      <c r="CB39" s="350">
        <v>3.0386259014734116E-7</v>
      </c>
      <c r="CC39" s="350">
        <v>3.3348458751679413E-7</v>
      </c>
      <c r="CD39" s="350">
        <v>1.4844259406575902E-7</v>
      </c>
      <c r="CE39" s="350">
        <v>6.6995681679107455E-8</v>
      </c>
      <c r="CF39" s="350">
        <v>4.6832653402445769E-7</v>
      </c>
      <c r="CG39" s="350">
        <v>8.7884625464685781E-7</v>
      </c>
      <c r="CH39" s="350">
        <v>6.2573639257270172E-7</v>
      </c>
      <c r="CI39" s="350">
        <v>6.0614187119842048E-6</v>
      </c>
      <c r="CJ39" s="350">
        <v>3.6122392330015755E-7</v>
      </c>
      <c r="CK39" s="350">
        <v>4.0317844786079265E-7</v>
      </c>
      <c r="CL39" s="350">
        <v>3.6595010756972181E-7</v>
      </c>
      <c r="CM39" s="350">
        <v>5.2257596064909143E-7</v>
      </c>
      <c r="CN39" s="350">
        <v>1.1454189113259055E-7</v>
      </c>
      <c r="CO39" s="350">
        <v>2.5770546975245793E-7</v>
      </c>
      <c r="CP39" s="350">
        <v>4.7209197410789082E-7</v>
      </c>
      <c r="CQ39" s="350">
        <v>2.1911065062834406E-7</v>
      </c>
      <c r="CR39" s="350">
        <v>2.4032055828796689E-7</v>
      </c>
      <c r="CS39" s="350">
        <v>4.4681169885875745E-7</v>
      </c>
      <c r="CT39" s="350">
        <v>1.4007721671178891E-6</v>
      </c>
      <c r="CU39" s="350">
        <v>2.5688606580190484E-6</v>
      </c>
      <c r="CV39" s="350">
        <v>7.5677814051325475E-7</v>
      </c>
      <c r="CW39" s="350">
        <v>4.091981552625095E-6</v>
      </c>
      <c r="CX39" s="350">
        <v>5.6439459374439388E-6</v>
      </c>
      <c r="CY39" s="350">
        <v>2.6670814710031833E-5</v>
      </c>
      <c r="CZ39" s="350">
        <v>1.6210166538141305E-5</v>
      </c>
      <c r="DA39" s="350">
        <v>4.2551534924318638E-6</v>
      </c>
      <c r="DB39" s="350">
        <v>4.4834137295658412E-7</v>
      </c>
      <c r="DC39" s="350">
        <v>1.5421610625424498E-7</v>
      </c>
      <c r="DD39" s="350">
        <v>2.549205438242897E-6</v>
      </c>
      <c r="DE39" s="350">
        <v>2.6754047062081404E-7</v>
      </c>
      <c r="DF39" s="350">
        <v>2.413294529040219E-5</v>
      </c>
      <c r="DG39" s="350">
        <v>2.6446910931467356E-5</v>
      </c>
      <c r="DH39" s="350">
        <v>3.9764856335318404E-7</v>
      </c>
      <c r="DI39" s="350">
        <v>6.0469496207398986E-7</v>
      </c>
      <c r="DJ39" s="350">
        <v>4.7091593705390098E-6</v>
      </c>
      <c r="DK39" s="350">
        <v>2.2651545302399025E-6</v>
      </c>
      <c r="DL39" s="350">
        <v>2.8992047555016921E-5</v>
      </c>
    </row>
    <row r="40" spans="2:116">
      <c r="B40" s="348">
        <v>259</v>
      </c>
      <c r="C40" s="351" t="s">
        <v>723</v>
      </c>
      <c r="D40" s="350">
        <v>0.11040459409606318</v>
      </c>
      <c r="E40" s="350">
        <v>0.19555095994779056</v>
      </c>
      <c r="F40" s="350">
        <v>0.18601568626449302</v>
      </c>
      <c r="G40" s="350">
        <v>2.2820943790498281E-4</v>
      </c>
      <c r="H40" s="350">
        <v>4.6425108670491766E-2</v>
      </c>
      <c r="I40" s="350">
        <v>4.443097996794651E-2</v>
      </c>
      <c r="J40" s="350">
        <v>3.4444743372677607E-4</v>
      </c>
      <c r="K40" s="350">
        <v>1.5797940902788707E-4</v>
      </c>
      <c r="L40" s="350">
        <v>1.1885344066565659E-4</v>
      </c>
      <c r="M40" s="350">
        <v>9.8139716899317308E-6</v>
      </c>
      <c r="N40" s="350">
        <v>8.8618030196563722E-6</v>
      </c>
      <c r="O40" s="350">
        <v>1.4737287404210144E-4</v>
      </c>
      <c r="P40" s="350">
        <v>1.5999581401454325E-5</v>
      </c>
      <c r="Q40" s="350">
        <v>3.3258163832961424E-5</v>
      </c>
      <c r="R40" s="350">
        <v>1.8386945127023007E-5</v>
      </c>
      <c r="S40" s="350">
        <v>1.7110116346620856E-4</v>
      </c>
      <c r="T40" s="350">
        <v>0</v>
      </c>
      <c r="U40" s="350">
        <v>6.0620253441707239E-6</v>
      </c>
      <c r="V40" s="350">
        <v>6.4892989381972164E-6</v>
      </c>
      <c r="W40" s="350">
        <v>2.8461743507753287E-5</v>
      </c>
      <c r="X40" s="350">
        <v>1.0120932744515702E-4</v>
      </c>
      <c r="Y40" s="350">
        <v>1.8138525313462058E-4</v>
      </c>
      <c r="Z40" s="350">
        <v>1.885757873799647E-5</v>
      </c>
      <c r="AA40" s="350">
        <v>1.1848600463996988E-5</v>
      </c>
      <c r="AB40" s="350">
        <v>5.014329759762936E-4</v>
      </c>
      <c r="AC40" s="350">
        <v>4.6325086371054071E-3</v>
      </c>
      <c r="AD40" s="350">
        <v>3.0460863849953921E-6</v>
      </c>
      <c r="AE40" s="350">
        <v>6.9433296904150067E-5</v>
      </c>
      <c r="AF40" s="350">
        <v>8.8946221373837202E-5</v>
      </c>
      <c r="AG40" s="350">
        <v>2.6189000818192112E-5</v>
      </c>
      <c r="AH40" s="350">
        <v>2.1477591763202546E-4</v>
      </c>
      <c r="AI40" s="350">
        <v>5.4618716232255909E-5</v>
      </c>
      <c r="AJ40" s="350">
        <v>2.3494514001816898E-6</v>
      </c>
      <c r="AK40" s="350">
        <v>1.2816767688744138E-3</v>
      </c>
      <c r="AL40" s="350">
        <v>2.0013217683516771E-5</v>
      </c>
      <c r="AM40" s="350">
        <v>5.1790133520380147E-5</v>
      </c>
      <c r="AN40" s="350">
        <v>1.2007107146331425E-5</v>
      </c>
      <c r="AO40" s="350">
        <v>1.5263525349454574E-3</v>
      </c>
      <c r="AP40" s="350">
        <v>2.0973542842362965E-3</v>
      </c>
      <c r="AQ40" s="350">
        <v>1.5887922653454885E-3</v>
      </c>
      <c r="AR40" s="350">
        <v>1.0065120894792794</v>
      </c>
      <c r="AS40" s="350">
        <v>1.8275219925341483E-3</v>
      </c>
      <c r="AT40" s="350">
        <v>-1.4471960431836035E-4</v>
      </c>
      <c r="AU40" s="350">
        <v>1.7150417086558623E-3</v>
      </c>
      <c r="AV40" s="350">
        <v>3.100496251462168E-7</v>
      </c>
      <c r="AW40" s="350">
        <v>1.6802902329189288E-3</v>
      </c>
      <c r="AX40" s="350">
        <v>1.6128481993349034E-4</v>
      </c>
      <c r="AY40" s="350">
        <v>3.1877062183961985E-4</v>
      </c>
      <c r="AZ40" s="350">
        <v>2.8508815665664921E-4</v>
      </c>
      <c r="BA40" s="350">
        <v>8.0707938406001734E-4</v>
      </c>
      <c r="BB40" s="350">
        <v>5.011066000862851E-4</v>
      </c>
      <c r="BC40" s="350">
        <v>1.9517994017545918E-4</v>
      </c>
      <c r="BD40" s="350">
        <v>1.422395075302206E-3</v>
      </c>
      <c r="BE40" s="350">
        <v>2.9168277917756609E-4</v>
      </c>
      <c r="BF40" s="350">
        <v>5.6882652447776019E-4</v>
      </c>
      <c r="BG40" s="350">
        <v>1.6330730995984922E-4</v>
      </c>
      <c r="BH40" s="350">
        <v>3.0521754642554315E-4</v>
      </c>
      <c r="BI40" s="350">
        <v>9.6975156303500602E-4</v>
      </c>
      <c r="BJ40" s="350">
        <v>2.502186133615559E-4</v>
      </c>
      <c r="BK40" s="350">
        <v>2.0569855517761119E-4</v>
      </c>
      <c r="BL40" s="350">
        <v>2.4047017262061724E-4</v>
      </c>
      <c r="BM40" s="350">
        <v>8.6817983711776756E-5</v>
      </c>
      <c r="BN40" s="350">
        <v>2.0927195275099235E-4</v>
      </c>
      <c r="BO40" s="350">
        <v>3.1863582609763001E-5</v>
      </c>
      <c r="BP40" s="350">
        <v>8.3115692992605337E-5</v>
      </c>
      <c r="BQ40" s="350">
        <v>3.4525298359697437E-4</v>
      </c>
      <c r="BR40" s="350">
        <v>4.6718436404248266E-6</v>
      </c>
      <c r="BS40" s="350">
        <v>1.0370674996028177E-3</v>
      </c>
      <c r="BT40" s="350">
        <v>1.8885619219380951E-3</v>
      </c>
      <c r="BU40" s="350">
        <v>6.7879041849336211E-4</v>
      </c>
      <c r="BV40" s="350">
        <v>1.5268174222961822E-3</v>
      </c>
      <c r="BW40" s="350">
        <v>2.7243834951699519E-5</v>
      </c>
      <c r="BX40" s="350">
        <v>2.0853553578688537E-5</v>
      </c>
      <c r="BY40" s="350">
        <v>6.0446135657431471E-4</v>
      </c>
      <c r="BZ40" s="350">
        <v>1.9430054277053625E-5</v>
      </c>
      <c r="CA40" s="350">
        <v>1.5414311888244613E-5</v>
      </c>
      <c r="CB40" s="350">
        <v>6.6067434159696666E-6</v>
      </c>
      <c r="CC40" s="350">
        <v>6.9183098043259992E-6</v>
      </c>
      <c r="CD40" s="350">
        <v>6.435469928854191E-6</v>
      </c>
      <c r="CE40" s="350">
        <v>4.6234516684576319E-6</v>
      </c>
      <c r="CF40" s="350">
        <v>1.701575229574158E-5</v>
      </c>
      <c r="CG40" s="350">
        <v>6.5742984846327801E-6</v>
      </c>
      <c r="CH40" s="350">
        <v>2.4909181119246115E-5</v>
      </c>
      <c r="CI40" s="350">
        <v>1.3577344256980289E-5</v>
      </c>
      <c r="CJ40" s="350">
        <v>6.6045491028746992E-6</v>
      </c>
      <c r="CK40" s="350">
        <v>7.9553415286867461E-6</v>
      </c>
      <c r="CL40" s="350">
        <v>1.0432102761740955E-5</v>
      </c>
      <c r="CM40" s="350">
        <v>1.2762526931482835E-5</v>
      </c>
      <c r="CN40" s="350">
        <v>4.4825061290633703E-6</v>
      </c>
      <c r="CO40" s="350">
        <v>1.0610434377168097E-5</v>
      </c>
      <c r="CP40" s="350">
        <v>1.8382159267672775E-5</v>
      </c>
      <c r="CQ40" s="350">
        <v>3.975543562752508E-6</v>
      </c>
      <c r="CR40" s="350">
        <v>8.7226374665536194E-6</v>
      </c>
      <c r="CS40" s="350">
        <v>1.8965252692362615E-5</v>
      </c>
      <c r="CT40" s="350">
        <v>1.5337825252685604E-5</v>
      </c>
      <c r="CU40" s="350">
        <v>1.057229511310935E-4</v>
      </c>
      <c r="CV40" s="350">
        <v>3.092336396293511E-5</v>
      </c>
      <c r="CW40" s="350">
        <v>2.0888332336232793E-5</v>
      </c>
      <c r="CX40" s="350">
        <v>1.3185733020341251E-5</v>
      </c>
      <c r="CY40" s="350">
        <v>1.3256466216737821E-5</v>
      </c>
      <c r="CZ40" s="350">
        <v>1.3667067956277473E-5</v>
      </c>
      <c r="DA40" s="350">
        <v>8.9101640678534493E-6</v>
      </c>
      <c r="DB40" s="350">
        <v>8.2925333191665572E-6</v>
      </c>
      <c r="DC40" s="350">
        <v>5.5493698888133945E-6</v>
      </c>
      <c r="DD40" s="350">
        <v>5.5422735775061509E-5</v>
      </c>
      <c r="DE40" s="350">
        <v>5.0033567477600742E-6</v>
      </c>
      <c r="DF40" s="350">
        <v>2.178885165306084E-5</v>
      </c>
      <c r="DG40" s="350">
        <v>2.351578060076641E-5</v>
      </c>
      <c r="DH40" s="350">
        <v>2.418997989404337E-5</v>
      </c>
      <c r="DI40" s="350">
        <v>8.9909994081866204E-5</v>
      </c>
      <c r="DJ40" s="350">
        <v>8.0152862454763315E-5</v>
      </c>
      <c r="DK40" s="350">
        <v>5.7081776073676584E-4</v>
      </c>
      <c r="DL40" s="350">
        <v>2.0432196348632009E-4</v>
      </c>
    </row>
    <row r="41" spans="2:116">
      <c r="B41" s="348">
        <v>261</v>
      </c>
      <c r="C41" s="349" t="s">
        <v>724</v>
      </c>
      <c r="D41" s="350">
        <v>8.6224411631530273E-4</v>
      </c>
      <c r="E41" s="350">
        <v>4.301715805296235E-2</v>
      </c>
      <c r="F41" s="350">
        <v>0.14655262405020406</v>
      </c>
      <c r="G41" s="350">
        <v>0</v>
      </c>
      <c r="H41" s="350">
        <v>7.1255852332221866E-3</v>
      </c>
      <c r="I41" s="350">
        <v>7.1255852332221866E-3</v>
      </c>
      <c r="J41" s="350">
        <v>-1.6883044353645648E-6</v>
      </c>
      <c r="K41" s="350">
        <v>-5.4939069015740878E-7</v>
      </c>
      <c r="L41" s="350">
        <v>-5.2200960346069015E-7</v>
      </c>
      <c r="M41" s="350">
        <v>-9.0461012256300191E-7</v>
      </c>
      <c r="N41" s="350">
        <v>-9.0739032271815056E-7</v>
      </c>
      <c r="O41" s="350">
        <v>-6.678414833038361E-5</v>
      </c>
      <c r="P41" s="350">
        <v>-1.1242348315886754E-5</v>
      </c>
      <c r="Q41" s="350">
        <v>-8.4579122617515663E-7</v>
      </c>
      <c r="R41" s="350">
        <v>-7.5554576204924183E-6</v>
      </c>
      <c r="S41" s="350">
        <v>-5.2805364232431944E-7</v>
      </c>
      <c r="T41" s="350">
        <v>0</v>
      </c>
      <c r="U41" s="350">
        <v>-1.0586468157951117E-6</v>
      </c>
      <c r="V41" s="350">
        <v>-3.8260345087853119E-6</v>
      </c>
      <c r="W41" s="350">
        <v>-9.8282453498583021E-6</v>
      </c>
      <c r="X41" s="350">
        <v>-2.8571169265933344E-4</v>
      </c>
      <c r="Y41" s="350">
        <v>-7.4755827526402652E-7</v>
      </c>
      <c r="Z41" s="350">
        <v>-6.3049843570816166E-7</v>
      </c>
      <c r="AA41" s="350">
        <v>-7.141738345445627E-7</v>
      </c>
      <c r="AB41" s="350">
        <v>3.2107620576092862E-7</v>
      </c>
      <c r="AC41" s="350">
        <v>-2.6257939859929862E-5</v>
      </c>
      <c r="AD41" s="350">
        <v>-2.1388211045024035E-7</v>
      </c>
      <c r="AE41" s="350">
        <v>-1.5802672098926426E-6</v>
      </c>
      <c r="AF41" s="350">
        <v>-5.8316275080145502E-7</v>
      </c>
      <c r="AG41" s="350">
        <v>-6.6711807135301522E-7</v>
      </c>
      <c r="AH41" s="350">
        <v>-2.7192768643043693E-6</v>
      </c>
      <c r="AI41" s="350">
        <v>-3.0794588626807362E-6</v>
      </c>
      <c r="AJ41" s="350">
        <v>-1.0796252461445519E-7</v>
      </c>
      <c r="AK41" s="350">
        <v>-6.5832697127199119E-7</v>
      </c>
      <c r="AL41" s="350">
        <v>-1.1473716270790172E-5</v>
      </c>
      <c r="AM41" s="350">
        <v>-5.9003128453775907E-5</v>
      </c>
      <c r="AN41" s="350">
        <v>-2.1804666640209619E-6</v>
      </c>
      <c r="AO41" s="350">
        <v>-2.8061541377492708E-6</v>
      </c>
      <c r="AP41" s="350">
        <v>-1.2206781099944532E-4</v>
      </c>
      <c r="AQ41" s="350">
        <v>-6.5833250004090968E-6</v>
      </c>
      <c r="AR41" s="350">
        <v>-2.9261577401156384E-5</v>
      </c>
      <c r="AS41" s="350">
        <v>0.98602846025223057</v>
      </c>
      <c r="AT41" s="350">
        <v>-0.11126061273845865</v>
      </c>
      <c r="AU41" s="350">
        <v>-3.6256783654178622E-2</v>
      </c>
      <c r="AV41" s="350">
        <v>-3.0630779990123941E-3</v>
      </c>
      <c r="AW41" s="350">
        <v>-3.1876848870722328E-6</v>
      </c>
      <c r="AX41" s="350">
        <v>-3.0497514756610417E-6</v>
      </c>
      <c r="AY41" s="350">
        <v>-1.116006959711947E-3</v>
      </c>
      <c r="AZ41" s="350">
        <v>-5.5513838556972203E-4</v>
      </c>
      <c r="BA41" s="350">
        <v>-3.5090559235203557E-4</v>
      </c>
      <c r="BB41" s="350">
        <v>-2.5634917036689085E-4</v>
      </c>
      <c r="BC41" s="350">
        <v>-4.7684724791029379E-5</v>
      </c>
      <c r="BD41" s="350">
        <v>-7.059157871340876E-6</v>
      </c>
      <c r="BE41" s="350">
        <v>-4.13312232713823E-5</v>
      </c>
      <c r="BF41" s="350">
        <v>-2.8691973371697298E-4</v>
      </c>
      <c r="BG41" s="350">
        <v>-9.0218324550678903E-5</v>
      </c>
      <c r="BH41" s="350">
        <v>-5.1550108973665675E-5</v>
      </c>
      <c r="BI41" s="350">
        <v>5.37036673410394E-5</v>
      </c>
      <c r="BJ41" s="350">
        <v>-9.0608814635838608E-6</v>
      </c>
      <c r="BK41" s="350">
        <v>-2.5929058695425445E-5</v>
      </c>
      <c r="BL41" s="350">
        <v>-2.880267089014461E-4</v>
      </c>
      <c r="BM41" s="350">
        <v>-2.6594464607770718E-4</v>
      </c>
      <c r="BN41" s="350">
        <v>-2.016790118226523E-4</v>
      </c>
      <c r="BO41" s="350">
        <v>-7.459482266560843E-5</v>
      </c>
      <c r="BP41" s="350">
        <v>8.6619223423302989E-5</v>
      </c>
      <c r="BQ41" s="350">
        <v>-3.3956495422577736E-5</v>
      </c>
      <c r="BR41" s="350">
        <v>-6.7557991880166717E-7</v>
      </c>
      <c r="BS41" s="350">
        <v>-1.8560680489644767E-4</v>
      </c>
      <c r="BT41" s="350">
        <v>-1.2086765542694274E-5</v>
      </c>
      <c r="BU41" s="350">
        <v>-1.4723983091219424E-4</v>
      </c>
      <c r="BV41" s="350">
        <v>-3.1651236040066539E-4</v>
      </c>
      <c r="BW41" s="350">
        <v>-1.6043824508312531E-6</v>
      </c>
      <c r="BX41" s="350">
        <v>-4.4171831136413536E-7</v>
      </c>
      <c r="BY41" s="350">
        <v>-2.2129132730776041E-6</v>
      </c>
      <c r="BZ41" s="350">
        <v>-1.4499844705368E-6</v>
      </c>
      <c r="CA41" s="350">
        <v>-1.049625481748726E-6</v>
      </c>
      <c r="CB41" s="350">
        <v>-4.6667394914493953E-7</v>
      </c>
      <c r="CC41" s="350">
        <v>-5.0848161185031761E-7</v>
      </c>
      <c r="CD41" s="350">
        <v>-3.1038390005170206E-7</v>
      </c>
      <c r="CE41" s="350">
        <v>-1.2927388760917073E-7</v>
      </c>
      <c r="CF41" s="350">
        <v>-1.1676261516444061E-6</v>
      </c>
      <c r="CG41" s="350">
        <v>-1.9128100949529401E-6</v>
      </c>
      <c r="CH41" s="350">
        <v>-6.4825405468862553E-6</v>
      </c>
      <c r="CI41" s="350">
        <v>-4.5842472991401609E-6</v>
      </c>
      <c r="CJ41" s="350">
        <v>-5.7837920248688528E-6</v>
      </c>
      <c r="CK41" s="350">
        <v>-1.4718184737575736E-6</v>
      </c>
      <c r="CL41" s="350">
        <v>-1.0451393834436439E-6</v>
      </c>
      <c r="CM41" s="350">
        <v>-4.3652761021689542E-5</v>
      </c>
      <c r="CN41" s="350">
        <v>-2.4194496268236758E-7</v>
      </c>
      <c r="CO41" s="350">
        <v>-5.3570275535577073E-7</v>
      </c>
      <c r="CP41" s="350">
        <v>-5.9811238870268369E-7</v>
      </c>
      <c r="CQ41" s="350">
        <v>-6.626766341164004E-7</v>
      </c>
      <c r="CR41" s="350">
        <v>-4.9775510443537335E-7</v>
      </c>
      <c r="CS41" s="350">
        <v>-6.0139729526152503E-7</v>
      </c>
      <c r="CT41" s="350">
        <v>-8.1196760485303844E-7</v>
      </c>
      <c r="CU41" s="350">
        <v>-4.9857445767374268E-7</v>
      </c>
      <c r="CV41" s="350">
        <v>-9.2560953192990721E-7</v>
      </c>
      <c r="CW41" s="350">
        <v>-5.7728527007988653E-7</v>
      </c>
      <c r="CX41" s="350">
        <v>-8.9117904544283734E-7</v>
      </c>
      <c r="CY41" s="350">
        <v>-8.7407828136621016E-7</v>
      </c>
      <c r="CZ41" s="350">
        <v>-5.5643162565056104E-7</v>
      </c>
      <c r="DA41" s="350">
        <v>-1.1967446353446998E-6</v>
      </c>
      <c r="DB41" s="350">
        <v>-2.4294989233820163E-6</v>
      </c>
      <c r="DC41" s="350">
        <v>-3.0967848719004817E-7</v>
      </c>
      <c r="DD41" s="350">
        <v>-2.2936174968640276E-5</v>
      </c>
      <c r="DE41" s="350">
        <v>-4.3399396889822929E-7</v>
      </c>
      <c r="DF41" s="350">
        <v>-2.4625765643847665E-6</v>
      </c>
      <c r="DG41" s="350">
        <v>-9.636229863022198E-7</v>
      </c>
      <c r="DH41" s="350">
        <v>-1.1239977682758283E-6</v>
      </c>
      <c r="DI41" s="350">
        <v>-8.3896883228820545E-7</v>
      </c>
      <c r="DJ41" s="350">
        <v>-2.8842966519061799E-6</v>
      </c>
      <c r="DK41" s="350">
        <v>-1.3737324543251709E-6</v>
      </c>
      <c r="DL41" s="350">
        <v>-3.6535815115152277E-5</v>
      </c>
    </row>
    <row r="42" spans="2:116">
      <c r="B42" s="348">
        <v>262</v>
      </c>
      <c r="C42" s="349" t="s">
        <v>725</v>
      </c>
      <c r="D42" s="350">
        <v>7.151964363288299E-2</v>
      </c>
      <c r="E42" s="350">
        <v>5.4617583091337234E-2</v>
      </c>
      <c r="F42" s="350">
        <v>0.24367840218825282</v>
      </c>
      <c r="G42" s="350">
        <v>0</v>
      </c>
      <c r="H42" s="350">
        <v>7.546002061847995E-3</v>
      </c>
      <c r="I42" s="350">
        <v>7.546002061847995E-3</v>
      </c>
      <c r="J42" s="350">
        <v>1.949592511027261E-5</v>
      </c>
      <c r="K42" s="350">
        <v>7.5472722040581777E-6</v>
      </c>
      <c r="L42" s="350">
        <v>6.9422597023593988E-6</v>
      </c>
      <c r="M42" s="350">
        <v>1.0496737979498789E-5</v>
      </c>
      <c r="N42" s="350">
        <v>9.3898268187338735E-6</v>
      </c>
      <c r="O42" s="350">
        <v>6.3492668119957674E-4</v>
      </c>
      <c r="P42" s="350">
        <v>1.1316547161948261E-4</v>
      </c>
      <c r="Q42" s="350">
        <v>1.2914264004467778E-5</v>
      </c>
      <c r="R42" s="350">
        <v>1.330533887022234E-4</v>
      </c>
      <c r="S42" s="350">
        <v>6.3377629653920229E-6</v>
      </c>
      <c r="T42" s="350">
        <v>0</v>
      </c>
      <c r="U42" s="350">
        <v>1.1156610112424003E-5</v>
      </c>
      <c r="V42" s="350">
        <v>3.9465542969019243E-5</v>
      </c>
      <c r="W42" s="350">
        <v>1.0659355959989023E-4</v>
      </c>
      <c r="X42" s="350">
        <v>2.9705697830131623E-3</v>
      </c>
      <c r="Y42" s="350">
        <v>1.1892014898568904E-5</v>
      </c>
      <c r="Z42" s="350">
        <v>9.4993024069547699E-6</v>
      </c>
      <c r="AA42" s="350">
        <v>9.0227111542000163E-6</v>
      </c>
      <c r="AB42" s="350">
        <v>6.4120553353170659E-6</v>
      </c>
      <c r="AC42" s="350">
        <v>5.1480118447095111E-5</v>
      </c>
      <c r="AD42" s="350">
        <v>3.0526374942577386E-6</v>
      </c>
      <c r="AE42" s="350">
        <v>2.6378806096234336E-5</v>
      </c>
      <c r="AF42" s="350">
        <v>9.7545674224719883E-6</v>
      </c>
      <c r="AG42" s="350">
        <v>1.0319912951653417E-5</v>
      </c>
      <c r="AH42" s="350">
        <v>4.6333312629557989E-5</v>
      </c>
      <c r="AI42" s="350">
        <v>4.4471631183492599E-5</v>
      </c>
      <c r="AJ42" s="350">
        <v>1.6043995764438033E-6</v>
      </c>
      <c r="AK42" s="350">
        <v>8.1205198039123057E-6</v>
      </c>
      <c r="AL42" s="350">
        <v>1.1092276376709387E-4</v>
      </c>
      <c r="AM42" s="350">
        <v>5.7650260113937667E-4</v>
      </c>
      <c r="AN42" s="350">
        <v>2.780113071465839E-5</v>
      </c>
      <c r="AO42" s="350">
        <v>4.1863528812641593E-5</v>
      </c>
      <c r="AP42" s="350">
        <v>1.1572218459542215E-3</v>
      </c>
      <c r="AQ42" s="350">
        <v>4.8908812100412959E-5</v>
      </c>
      <c r="AR42" s="350">
        <v>2.8862194235956487E-4</v>
      </c>
      <c r="AS42" s="350">
        <v>5.7385942125623338E-5</v>
      </c>
      <c r="AT42" s="350">
        <v>1.0148948133479916</v>
      </c>
      <c r="AU42" s="350">
        <v>5.0679807897320399E-3</v>
      </c>
      <c r="AV42" s="350">
        <v>4.5050637831974001E-2</v>
      </c>
      <c r="AW42" s="350">
        <v>3.2159717280574103E-5</v>
      </c>
      <c r="AX42" s="350">
        <v>2.5911555981755548E-5</v>
      </c>
      <c r="AY42" s="350">
        <v>1.1882570398739595E-2</v>
      </c>
      <c r="AZ42" s="350">
        <v>9.99376617206129E-3</v>
      </c>
      <c r="BA42" s="350">
        <v>4.1182887125657854E-3</v>
      </c>
      <c r="BB42" s="350">
        <v>4.0578890084819411E-3</v>
      </c>
      <c r="BC42" s="350">
        <v>1.0603250589117518E-3</v>
      </c>
      <c r="BD42" s="350">
        <v>8.757609408136446E-5</v>
      </c>
      <c r="BE42" s="350">
        <v>4.2887425306800708E-4</v>
      </c>
      <c r="BF42" s="350">
        <v>3.1378893206887117E-3</v>
      </c>
      <c r="BG42" s="350">
        <v>1.9166649799951853E-3</v>
      </c>
      <c r="BH42" s="350">
        <v>4.3073560858652391E-4</v>
      </c>
      <c r="BI42" s="350">
        <v>1.4871877017730423E-3</v>
      </c>
      <c r="BJ42" s="350">
        <v>6.9249163452134925E-4</v>
      </c>
      <c r="BK42" s="350">
        <v>2.6113475705671847E-4</v>
      </c>
      <c r="BL42" s="350">
        <v>3.0028006888473987E-3</v>
      </c>
      <c r="BM42" s="350">
        <v>3.6010098368286516E-3</v>
      </c>
      <c r="BN42" s="350">
        <v>1.74441893129041E-3</v>
      </c>
      <c r="BO42" s="350">
        <v>7.5535670512787796E-4</v>
      </c>
      <c r="BP42" s="350">
        <v>1.695627188560845E-3</v>
      </c>
      <c r="BQ42" s="350">
        <v>5.3167941066387277E-4</v>
      </c>
      <c r="BR42" s="350">
        <v>7.5078320143787438E-6</v>
      </c>
      <c r="BS42" s="350">
        <v>1.741919774370552E-3</v>
      </c>
      <c r="BT42" s="350">
        <v>1.5266111793002088E-3</v>
      </c>
      <c r="BU42" s="350">
        <v>1.6489592648150609E-3</v>
      </c>
      <c r="BV42" s="350">
        <v>2.8084223944202383E-3</v>
      </c>
      <c r="BW42" s="350">
        <v>2.2875555985091429E-5</v>
      </c>
      <c r="BX42" s="350">
        <v>1.3263777705067952E-5</v>
      </c>
      <c r="BY42" s="350">
        <v>3.3753461327962702E-5</v>
      </c>
      <c r="BZ42" s="350">
        <v>1.5697127004719423E-5</v>
      </c>
      <c r="CA42" s="350">
        <v>1.4256133884645832E-5</v>
      </c>
      <c r="CB42" s="350">
        <v>5.8137438147647952E-6</v>
      </c>
      <c r="CC42" s="350">
        <v>6.3803840520665193E-6</v>
      </c>
      <c r="CD42" s="350">
        <v>6.7966257106743023E-6</v>
      </c>
      <c r="CE42" s="350">
        <v>4.713569992900532E-6</v>
      </c>
      <c r="CF42" s="350">
        <v>3.3085574120620923E-5</v>
      </c>
      <c r="CG42" s="350">
        <v>2.0194176275610421E-5</v>
      </c>
      <c r="CH42" s="350">
        <v>6.9074017089304699E-5</v>
      </c>
      <c r="CI42" s="350">
        <v>5.1128876671147144E-5</v>
      </c>
      <c r="CJ42" s="350">
        <v>8.9676634895809957E-5</v>
      </c>
      <c r="CK42" s="350">
        <v>1.6846034924944461E-5</v>
      </c>
      <c r="CL42" s="350">
        <v>1.6798290638606434E-5</v>
      </c>
      <c r="CM42" s="350">
        <v>4.1368892099003836E-4</v>
      </c>
      <c r="CN42" s="350">
        <v>3.1221154279650292E-6</v>
      </c>
      <c r="CO42" s="350">
        <v>7.7071992193711405E-6</v>
      </c>
      <c r="CP42" s="350">
        <v>1.5413522149071728E-5</v>
      </c>
      <c r="CQ42" s="350">
        <v>7.6127752158280846E-6</v>
      </c>
      <c r="CR42" s="350">
        <v>8.3701474147228486E-6</v>
      </c>
      <c r="CS42" s="350">
        <v>8.0534031513627054E-6</v>
      </c>
      <c r="CT42" s="350">
        <v>1.497560618875545E-5</v>
      </c>
      <c r="CU42" s="350">
        <v>7.1508921484791736E-6</v>
      </c>
      <c r="CV42" s="350">
        <v>1.1204535083459888E-5</v>
      </c>
      <c r="CW42" s="350">
        <v>9.2990568272113193E-6</v>
      </c>
      <c r="CX42" s="350">
        <v>1.0103096852654589E-5</v>
      </c>
      <c r="CY42" s="350">
        <v>1.0804020022201416E-5</v>
      </c>
      <c r="CZ42" s="350">
        <v>7.1945583295233999E-6</v>
      </c>
      <c r="DA42" s="350">
        <v>1.5031184668596374E-5</v>
      </c>
      <c r="DB42" s="350">
        <v>2.6836741863914584E-5</v>
      </c>
      <c r="DC42" s="350">
        <v>4.7490965521036745E-6</v>
      </c>
      <c r="DD42" s="350">
        <v>2.425090073208571E-4</v>
      </c>
      <c r="DE42" s="350">
        <v>5.4037796808900569E-6</v>
      </c>
      <c r="DF42" s="350">
        <v>2.5667688636024449E-5</v>
      </c>
      <c r="DG42" s="350">
        <v>1.2987488808367998E-5</v>
      </c>
      <c r="DH42" s="350">
        <v>1.6103337129328412E-5</v>
      </c>
      <c r="DI42" s="350">
        <v>1.0920484921214994E-5</v>
      </c>
      <c r="DJ42" s="350">
        <v>2.56060399129701E-5</v>
      </c>
      <c r="DK42" s="350">
        <v>2.0188102490093405E-5</v>
      </c>
      <c r="DL42" s="350">
        <v>3.2018448927604594E-4</v>
      </c>
    </row>
    <row r="43" spans="2:116">
      <c r="B43" s="348">
        <v>263</v>
      </c>
      <c r="C43" s="349" t="s">
        <v>726</v>
      </c>
      <c r="D43" s="350">
        <v>8.9259854277943251E-2</v>
      </c>
      <c r="E43" s="350">
        <v>0.19582512337081995</v>
      </c>
      <c r="F43" s="350">
        <v>0.17380406941548315</v>
      </c>
      <c r="G43" s="350">
        <v>6.6959940551032552E-8</v>
      </c>
      <c r="H43" s="350">
        <v>4.3533552809795165E-2</v>
      </c>
      <c r="I43" s="350">
        <v>4.0651126446279717E-2</v>
      </c>
      <c r="J43" s="350">
        <v>4.4378663114415733E-6</v>
      </c>
      <c r="K43" s="350">
        <v>1.9719796611836259E-6</v>
      </c>
      <c r="L43" s="350">
        <v>2.4513497234638096E-6</v>
      </c>
      <c r="M43" s="350">
        <v>4.2019053341398515E-6</v>
      </c>
      <c r="N43" s="350">
        <v>2.5268727542813157E-6</v>
      </c>
      <c r="O43" s="350">
        <v>1.5935092260106096E-5</v>
      </c>
      <c r="P43" s="350">
        <v>6.9583683955923379E-5</v>
      </c>
      <c r="Q43" s="350">
        <v>1.5470602703319034E-6</v>
      </c>
      <c r="R43" s="350">
        <v>7.5736677495382232E-6</v>
      </c>
      <c r="S43" s="350">
        <v>1.272432307512955E-6</v>
      </c>
      <c r="T43" s="350">
        <v>0</v>
      </c>
      <c r="U43" s="350">
        <v>1.7697878252472925E-6</v>
      </c>
      <c r="V43" s="350">
        <v>2.1377805294045354E-6</v>
      </c>
      <c r="W43" s="350">
        <v>4.5953801164720908E-6</v>
      </c>
      <c r="X43" s="350">
        <v>8.5105449049323813E-5</v>
      </c>
      <c r="Y43" s="350">
        <v>1.77701489527886E-6</v>
      </c>
      <c r="Z43" s="350">
        <v>1.7187312921117948E-6</v>
      </c>
      <c r="AA43" s="350">
        <v>2.3541117874884946E-6</v>
      </c>
      <c r="AB43" s="350">
        <v>2.2543464010261935E-6</v>
      </c>
      <c r="AC43" s="350">
        <v>4.0219162281035714E-6</v>
      </c>
      <c r="AD43" s="350">
        <v>1.2317217219434248E-6</v>
      </c>
      <c r="AE43" s="350">
        <v>3.5251272312775072E-6</v>
      </c>
      <c r="AF43" s="350">
        <v>1.289114733065604E-6</v>
      </c>
      <c r="AG43" s="350">
        <v>2.2713959707143804E-6</v>
      </c>
      <c r="AH43" s="350">
        <v>2.611860683112229E-6</v>
      </c>
      <c r="AI43" s="350">
        <v>2.8243852335411203E-6</v>
      </c>
      <c r="AJ43" s="350">
        <v>3.9048503470813525E-7</v>
      </c>
      <c r="AK43" s="350">
        <v>2.9925252807536145E-6</v>
      </c>
      <c r="AL43" s="350">
        <v>4.2136575855551299E-6</v>
      </c>
      <c r="AM43" s="350">
        <v>6.4004285946200568E-6</v>
      </c>
      <c r="AN43" s="350">
        <v>1.0476592494874275E-5</v>
      </c>
      <c r="AO43" s="350">
        <v>7.3937976880663112E-6</v>
      </c>
      <c r="AP43" s="350">
        <v>1.7670805999260137E-5</v>
      </c>
      <c r="AQ43" s="350">
        <v>1.2583359699078629E-4</v>
      </c>
      <c r="AR43" s="350">
        <v>5.1920841476555805E-5</v>
      </c>
      <c r="AS43" s="350">
        <v>1.0265617777627917E-5</v>
      </c>
      <c r="AT43" s="350">
        <v>-1.5477304435442485E-7</v>
      </c>
      <c r="AU43" s="350">
        <v>1.0004787268742019</v>
      </c>
      <c r="AV43" s="350">
        <v>1.2688632915740954E-6</v>
      </c>
      <c r="AW43" s="350">
        <v>4.120357332233661E-6</v>
      </c>
      <c r="AX43" s="350">
        <v>1.713989501886417E-6</v>
      </c>
      <c r="AY43" s="350">
        <v>1.0260708076510745E-3</v>
      </c>
      <c r="AZ43" s="350">
        <v>4.9763019192032858E-4</v>
      </c>
      <c r="BA43" s="350">
        <v>2.651746903234724E-3</v>
      </c>
      <c r="BB43" s="350">
        <v>2.177702229061205E-3</v>
      </c>
      <c r="BC43" s="350">
        <v>3.3141798921487275E-4</v>
      </c>
      <c r="BD43" s="350">
        <v>8.0211256922762096E-6</v>
      </c>
      <c r="BE43" s="350">
        <v>3.8145851616658677E-5</v>
      </c>
      <c r="BF43" s="350">
        <v>1.1195045529813737E-3</v>
      </c>
      <c r="BG43" s="350">
        <v>8.5715745388770904E-5</v>
      </c>
      <c r="BH43" s="350">
        <v>2.606214093307995E-4</v>
      </c>
      <c r="BI43" s="350">
        <v>1.5359759974231183E-4</v>
      </c>
      <c r="BJ43" s="350">
        <v>6.2577543752099845E-5</v>
      </c>
      <c r="BK43" s="350">
        <v>1.0972658053066862E-4</v>
      </c>
      <c r="BL43" s="350">
        <v>5.1189145905043947E-4</v>
      </c>
      <c r="BM43" s="350">
        <v>3.5313379070665954E-4</v>
      </c>
      <c r="BN43" s="350">
        <v>2.2005548929188829E-3</v>
      </c>
      <c r="BO43" s="350">
        <v>2.9346014207663755E-3</v>
      </c>
      <c r="BP43" s="350">
        <v>9.5551844623541161E-4</v>
      </c>
      <c r="BQ43" s="350">
        <v>1.2391677992308644E-4</v>
      </c>
      <c r="BR43" s="350">
        <v>2.4842805465805014E-6</v>
      </c>
      <c r="BS43" s="350">
        <v>5.6352097837060432E-5</v>
      </c>
      <c r="BT43" s="350">
        <v>6.1585241261159882E-5</v>
      </c>
      <c r="BU43" s="350">
        <v>1.0431670825818934E-4</v>
      </c>
      <c r="BV43" s="350">
        <v>9.7622268888029255E-4</v>
      </c>
      <c r="BW43" s="350">
        <v>1.0366510656970135E-5</v>
      </c>
      <c r="BX43" s="350">
        <v>1.3903930594113173E-6</v>
      </c>
      <c r="BY43" s="350">
        <v>1.3997658368781279E-5</v>
      </c>
      <c r="BZ43" s="350">
        <v>5.804387696502294E-6</v>
      </c>
      <c r="CA43" s="350">
        <v>2.5478709330221987E-6</v>
      </c>
      <c r="CB43" s="350">
        <v>1.4654877848285485E-6</v>
      </c>
      <c r="CC43" s="350">
        <v>1.583473648676174E-6</v>
      </c>
      <c r="CD43" s="350">
        <v>9.101939758589445E-7</v>
      </c>
      <c r="CE43" s="350">
        <v>3.0711440959143764E-7</v>
      </c>
      <c r="CF43" s="350">
        <v>8.6047547158495769E-6</v>
      </c>
      <c r="CG43" s="350">
        <v>5.9783485280200737E-6</v>
      </c>
      <c r="CH43" s="350">
        <v>2.8504083296223933E-5</v>
      </c>
      <c r="CI43" s="350">
        <v>4.0591184165123123E-6</v>
      </c>
      <c r="CJ43" s="350">
        <v>1.6333150742842641E-5</v>
      </c>
      <c r="CK43" s="350">
        <v>2.6242159497175067E-6</v>
      </c>
      <c r="CL43" s="350">
        <v>2.5200469340794464E-6</v>
      </c>
      <c r="CM43" s="350">
        <v>4.0194916882811613E-6</v>
      </c>
      <c r="CN43" s="350">
        <v>8.6962532177676569E-7</v>
      </c>
      <c r="CO43" s="350">
        <v>1.6856995161743558E-6</v>
      </c>
      <c r="CP43" s="350">
        <v>2.6260897662081461E-6</v>
      </c>
      <c r="CQ43" s="350">
        <v>3.0969740738630762E-6</v>
      </c>
      <c r="CR43" s="350">
        <v>1.9003223861948573E-6</v>
      </c>
      <c r="CS43" s="350">
        <v>1.8007843363255509E-6</v>
      </c>
      <c r="CT43" s="350">
        <v>3.6729599373806715E-6</v>
      </c>
      <c r="CU43" s="350">
        <v>1.5210768735843939E-6</v>
      </c>
      <c r="CV43" s="350">
        <v>3.676002056506584E-6</v>
      </c>
      <c r="CW43" s="350">
        <v>2.0510013058928946E-6</v>
      </c>
      <c r="CX43" s="350">
        <v>3.5305503687274544E-6</v>
      </c>
      <c r="CY43" s="350">
        <v>3.0001824084251083E-6</v>
      </c>
      <c r="CZ43" s="350">
        <v>2.3370139972554343E-6</v>
      </c>
      <c r="DA43" s="350">
        <v>2.9769391598555313E-6</v>
      </c>
      <c r="DB43" s="350">
        <v>1.5622211332605669E-5</v>
      </c>
      <c r="DC43" s="350">
        <v>1.2514737075510498E-6</v>
      </c>
      <c r="DD43" s="350">
        <v>1.8993106978128747E-4</v>
      </c>
      <c r="DE43" s="350">
        <v>1.5605370433145768E-6</v>
      </c>
      <c r="DF43" s="350">
        <v>4.6932264398536662E-6</v>
      </c>
      <c r="DG43" s="350">
        <v>4.1112826260981197E-6</v>
      </c>
      <c r="DH43" s="350">
        <v>3.1712722837455982E-6</v>
      </c>
      <c r="DI43" s="350">
        <v>3.0858138660949031E-6</v>
      </c>
      <c r="DJ43" s="350">
        <v>5.0024502138549693E-6</v>
      </c>
      <c r="DK43" s="350">
        <v>6.5370863544410381E-6</v>
      </c>
      <c r="DL43" s="350">
        <v>8.2379515910164665E-5</v>
      </c>
    </row>
    <row r="44" spans="2:116">
      <c r="B44" s="348">
        <v>269</v>
      </c>
      <c r="C44" s="349" t="s">
        <v>727</v>
      </c>
      <c r="D44" s="350">
        <v>0.34895606008252855</v>
      </c>
      <c r="E44" s="350">
        <v>5.4722256544808397E-2</v>
      </c>
      <c r="F44" s="350">
        <v>0.13105259372906081</v>
      </c>
      <c r="G44" s="350">
        <v>0</v>
      </c>
      <c r="H44" s="350">
        <v>1.5674120031029953E-2</v>
      </c>
      <c r="I44" s="350">
        <v>1.435292983684352E-2</v>
      </c>
      <c r="J44" s="350">
        <v>2.4434717723460318E-5</v>
      </c>
      <c r="K44" s="350">
        <v>1.3619305702249377E-5</v>
      </c>
      <c r="L44" s="350">
        <v>1.2411048190175424E-5</v>
      </c>
      <c r="M44" s="350">
        <v>1.6318785643877773E-5</v>
      </c>
      <c r="N44" s="350">
        <v>1.255717472905843E-5</v>
      </c>
      <c r="O44" s="350">
        <v>1.6135797291123415E-4</v>
      </c>
      <c r="P44" s="350">
        <v>1.3847691925774545E-4</v>
      </c>
      <c r="Q44" s="350">
        <v>2.9466875578551037E-5</v>
      </c>
      <c r="R44" s="350">
        <v>3.4001642538450584E-4</v>
      </c>
      <c r="S44" s="350">
        <v>1.0773371180314834E-5</v>
      </c>
      <c r="T44" s="350">
        <v>0</v>
      </c>
      <c r="U44" s="350">
        <v>8.503967123456475E-6</v>
      </c>
      <c r="V44" s="350">
        <v>2.5171608401144944E-5</v>
      </c>
      <c r="W44" s="350">
        <v>1.1581244819985566E-4</v>
      </c>
      <c r="X44" s="350">
        <v>1.8298789425716132E-2</v>
      </c>
      <c r="Y44" s="350">
        <v>2.4730563968777283E-5</v>
      </c>
      <c r="Z44" s="350">
        <v>1.8189163001760776E-5</v>
      </c>
      <c r="AA44" s="350">
        <v>1.3657857157200974E-5</v>
      </c>
      <c r="AB44" s="350">
        <v>1.1390245022024566E-5</v>
      </c>
      <c r="AC44" s="350">
        <v>1.8482384754076552E-4</v>
      </c>
      <c r="AD44" s="350">
        <v>5.5520661957269686E-6</v>
      </c>
      <c r="AE44" s="350">
        <v>6.316614625081098E-5</v>
      </c>
      <c r="AF44" s="350">
        <v>2.1991430417310778E-5</v>
      </c>
      <c r="AG44" s="350">
        <v>1.6652062565102675E-5</v>
      </c>
      <c r="AH44" s="350">
        <v>1.1987931580253718E-4</v>
      </c>
      <c r="AI44" s="350">
        <v>1.1523897477045542E-4</v>
      </c>
      <c r="AJ44" s="350">
        <v>3.4919913376087558E-6</v>
      </c>
      <c r="AK44" s="350">
        <v>1.2935638541418431E-5</v>
      </c>
      <c r="AL44" s="350">
        <v>4.3727749222027433E-5</v>
      </c>
      <c r="AM44" s="350">
        <v>2.0680282063067915E-4</v>
      </c>
      <c r="AN44" s="350">
        <v>5.6403236516771908E-5</v>
      </c>
      <c r="AO44" s="350">
        <v>1.0915990838583604E-4</v>
      </c>
      <c r="AP44" s="350">
        <v>1.3925774392091297E-3</v>
      </c>
      <c r="AQ44" s="350">
        <v>3.2588129170625055E-4</v>
      </c>
      <c r="AR44" s="350">
        <v>1.0971452895804986E-3</v>
      </c>
      <c r="AS44" s="350">
        <v>7.321739026310538E-4</v>
      </c>
      <c r="AT44" s="350">
        <v>-7.7370493913666856E-5</v>
      </c>
      <c r="AU44" s="350">
        <v>2.6664579425064841E-4</v>
      </c>
      <c r="AV44" s="350">
        <v>1.0000038540242231</v>
      </c>
      <c r="AW44" s="350">
        <v>1.8975420547298697E-5</v>
      </c>
      <c r="AX44" s="350">
        <v>9.8540847771262576E-5</v>
      </c>
      <c r="AY44" s="350">
        <v>3.2982972600605752E-2</v>
      </c>
      <c r="AZ44" s="350">
        <v>2.5861002185915947E-2</v>
      </c>
      <c r="BA44" s="350">
        <v>8.070671356206956E-3</v>
      </c>
      <c r="BB44" s="350">
        <v>5.4061896206128376E-3</v>
      </c>
      <c r="BC44" s="350">
        <v>2.2645574015973586E-3</v>
      </c>
      <c r="BD44" s="350">
        <v>2.0245561012739737E-4</v>
      </c>
      <c r="BE44" s="350">
        <v>1.5336862539133825E-3</v>
      </c>
      <c r="BF44" s="350">
        <v>5.0378467341099208E-3</v>
      </c>
      <c r="BG44" s="350">
        <v>6.3356660156871957E-3</v>
      </c>
      <c r="BH44" s="350">
        <v>1.8895045245034145E-4</v>
      </c>
      <c r="BI44" s="350">
        <v>3.0130603578368644E-3</v>
      </c>
      <c r="BJ44" s="350">
        <v>1.376832431154329E-3</v>
      </c>
      <c r="BK44" s="350">
        <v>5.7435200782368775E-4</v>
      </c>
      <c r="BL44" s="350">
        <v>2.4726421460449259E-3</v>
      </c>
      <c r="BM44" s="350">
        <v>1.7120152943721561E-3</v>
      </c>
      <c r="BN44" s="350">
        <v>3.0171928228254602E-3</v>
      </c>
      <c r="BO44" s="350">
        <v>6.5407257300666493E-3</v>
      </c>
      <c r="BP44" s="350">
        <v>4.4993105046854517E-3</v>
      </c>
      <c r="BQ44" s="350">
        <v>8.4141642417080297E-4</v>
      </c>
      <c r="BR44" s="350">
        <v>1.0737920440986861E-5</v>
      </c>
      <c r="BS44" s="350">
        <v>8.9134209242591343E-4</v>
      </c>
      <c r="BT44" s="350">
        <v>1.5436039607178156E-3</v>
      </c>
      <c r="BU44" s="350">
        <v>4.9550873908078515E-4</v>
      </c>
      <c r="BV44" s="350">
        <v>6.3074286602210776E-4</v>
      </c>
      <c r="BW44" s="350">
        <v>3.9113967426729447E-5</v>
      </c>
      <c r="BX44" s="350">
        <v>1.966614823735527E-5</v>
      </c>
      <c r="BY44" s="350">
        <v>5.7447184845846929E-5</v>
      </c>
      <c r="BZ44" s="350">
        <v>2.6126797289176981E-5</v>
      </c>
      <c r="CA44" s="350">
        <v>2.624674835885455E-5</v>
      </c>
      <c r="CB44" s="350">
        <v>1.2118930273605288E-5</v>
      </c>
      <c r="CC44" s="350">
        <v>8.8747258742621461E-6</v>
      </c>
      <c r="CD44" s="350">
        <v>1.160512184872451E-5</v>
      </c>
      <c r="CE44" s="350">
        <v>6.8662012125455004E-6</v>
      </c>
      <c r="CF44" s="350">
        <v>4.6656879825794694E-5</v>
      </c>
      <c r="CG44" s="350">
        <v>2.5375644412967371E-5</v>
      </c>
      <c r="CH44" s="350">
        <v>8.2127397477160325E-5</v>
      </c>
      <c r="CI44" s="350">
        <v>6.4860388888431249E-5</v>
      </c>
      <c r="CJ44" s="350">
        <v>8.3110862754553748E-5</v>
      </c>
      <c r="CK44" s="350">
        <v>1.6380535088523897E-5</v>
      </c>
      <c r="CL44" s="350">
        <v>3.0291083602015984E-5</v>
      </c>
      <c r="CM44" s="350">
        <v>7.6688525594280401E-5</v>
      </c>
      <c r="CN44" s="350">
        <v>4.5975865033123693E-6</v>
      </c>
      <c r="CO44" s="350">
        <v>1.7358262636781201E-5</v>
      </c>
      <c r="CP44" s="350">
        <v>2.0306712334246451E-5</v>
      </c>
      <c r="CQ44" s="350">
        <v>1.860221712879165E-5</v>
      </c>
      <c r="CR44" s="350">
        <v>1.7497235889327577E-5</v>
      </c>
      <c r="CS44" s="350">
        <v>1.5583038887909762E-5</v>
      </c>
      <c r="CT44" s="350">
        <v>3.8178629287118928E-5</v>
      </c>
      <c r="CU44" s="350">
        <v>1.223677653343226E-5</v>
      </c>
      <c r="CV44" s="350">
        <v>2.3454613024895467E-5</v>
      </c>
      <c r="CW44" s="350">
        <v>2.0921918073817491E-5</v>
      </c>
      <c r="CX44" s="350">
        <v>1.6553111946574791E-5</v>
      </c>
      <c r="CY44" s="350">
        <v>2.5805276753557115E-5</v>
      </c>
      <c r="CZ44" s="350">
        <v>1.7075741703829917E-5</v>
      </c>
      <c r="DA44" s="350">
        <v>4.7360636567357834E-5</v>
      </c>
      <c r="DB44" s="350">
        <v>5.0416296772859718E-5</v>
      </c>
      <c r="DC44" s="350">
        <v>7.8312003551846136E-6</v>
      </c>
      <c r="DD44" s="350">
        <v>4.7671068118432025E-4</v>
      </c>
      <c r="DE44" s="350">
        <v>1.1903586055841873E-5</v>
      </c>
      <c r="DF44" s="350">
        <v>2.5295379296110383E-5</v>
      </c>
      <c r="DG44" s="350">
        <v>3.0031863844953592E-5</v>
      </c>
      <c r="DH44" s="350">
        <v>3.3734260439255773E-5</v>
      </c>
      <c r="DI44" s="350">
        <v>2.4012866346736717E-5</v>
      </c>
      <c r="DJ44" s="350">
        <v>4.5862759999141943E-5</v>
      </c>
      <c r="DK44" s="350">
        <v>3.7750807302512278E-5</v>
      </c>
      <c r="DL44" s="350">
        <v>3.078964048784862E-4</v>
      </c>
    </row>
    <row r="45" spans="2:116">
      <c r="B45" s="348">
        <v>271</v>
      </c>
      <c r="C45" s="349" t="s">
        <v>728</v>
      </c>
      <c r="D45" s="350">
        <v>7.9113759470006872E-2</v>
      </c>
      <c r="E45" s="350">
        <v>3.6397141422164325E-2</v>
      </c>
      <c r="F45" s="350">
        <v>0.19197602644384049</v>
      </c>
      <c r="G45" s="350">
        <v>3.338179306947361E-4</v>
      </c>
      <c r="H45" s="350">
        <v>6.4071438405125759E-3</v>
      </c>
      <c r="I45" s="350">
        <v>6.2495414376239032E-3</v>
      </c>
      <c r="J45" s="350">
        <v>5.4840017703967204E-6</v>
      </c>
      <c r="K45" s="350">
        <v>2.0892210250548879E-6</v>
      </c>
      <c r="L45" s="350">
        <v>4.1535626976335392E-6</v>
      </c>
      <c r="M45" s="350">
        <v>2.7386855966762181E-6</v>
      </c>
      <c r="N45" s="350">
        <v>4.8109361299927591E-6</v>
      </c>
      <c r="O45" s="350">
        <v>2.1664438757303901E-5</v>
      </c>
      <c r="P45" s="350">
        <v>1.497849139303633E-5</v>
      </c>
      <c r="Q45" s="350">
        <v>1.4753268248869156E-5</v>
      </c>
      <c r="R45" s="350">
        <v>3.2238123993441537E-5</v>
      </c>
      <c r="S45" s="350">
        <v>2.6807218868217295E-6</v>
      </c>
      <c r="T45" s="350">
        <v>0</v>
      </c>
      <c r="U45" s="350">
        <v>3.6362529507803982E-6</v>
      </c>
      <c r="V45" s="350">
        <v>5.2066728561021863E-6</v>
      </c>
      <c r="W45" s="350">
        <v>1.973231209545506E-5</v>
      </c>
      <c r="X45" s="350">
        <v>1.6503637610956485E-4</v>
      </c>
      <c r="Y45" s="350">
        <v>2.9270261758299839E-5</v>
      </c>
      <c r="Z45" s="350">
        <v>6.0466236160137066E-6</v>
      </c>
      <c r="AA45" s="350">
        <v>-2.3536622146959902E-5</v>
      </c>
      <c r="AB45" s="350">
        <v>2.1909933178366638E-5</v>
      </c>
      <c r="AC45" s="350">
        <v>5.6035154302713228E-3</v>
      </c>
      <c r="AD45" s="350">
        <v>2.2734900009160471E-6</v>
      </c>
      <c r="AE45" s="350">
        <v>1.7519119276183015E-4</v>
      </c>
      <c r="AF45" s="350">
        <v>8.2031543113436976E-6</v>
      </c>
      <c r="AG45" s="350">
        <v>6.598937286987468E-6</v>
      </c>
      <c r="AH45" s="350">
        <v>2.6832928406904574E-5</v>
      </c>
      <c r="AI45" s="350">
        <v>2.299887604638176E-4</v>
      </c>
      <c r="AJ45" s="350">
        <v>4.3575598955675993E-7</v>
      </c>
      <c r="AK45" s="350">
        <v>4.8543795170164652E-6</v>
      </c>
      <c r="AL45" s="350">
        <v>5.0784522708247813E-5</v>
      </c>
      <c r="AM45" s="350">
        <v>2.3562637523220378E-5</v>
      </c>
      <c r="AN45" s="350">
        <v>1.044462982035192E-5</v>
      </c>
      <c r="AO45" s="350">
        <v>3.8889178373019613E-4</v>
      </c>
      <c r="AP45" s="350">
        <v>1.1149786569254389E-5</v>
      </c>
      <c r="AQ45" s="350">
        <v>1.4178089201209601E-3</v>
      </c>
      <c r="AR45" s="350">
        <v>1.1210525213641771E-3</v>
      </c>
      <c r="AS45" s="350">
        <v>2.0213036043785211E-3</v>
      </c>
      <c r="AT45" s="350">
        <v>6.618532774461495E-4</v>
      </c>
      <c r="AU45" s="350">
        <v>1.5640579488549676E-4</v>
      </c>
      <c r="AV45" s="350">
        <v>1.5660471933343342E-5</v>
      </c>
      <c r="AW45" s="350">
        <v>1.01841250867921</v>
      </c>
      <c r="AX45" s="350">
        <v>4.4532373304352703E-2</v>
      </c>
      <c r="AY45" s="350">
        <v>3.3251321740975019E-4</v>
      </c>
      <c r="AZ45" s="350">
        <v>1.4885852009539138E-3</v>
      </c>
      <c r="BA45" s="350">
        <v>2.4595964883084899E-4</v>
      </c>
      <c r="BB45" s="350">
        <v>2.6363763749219428E-4</v>
      </c>
      <c r="BC45" s="350">
        <v>1.1279347807955104E-3</v>
      </c>
      <c r="BD45" s="350">
        <v>9.3849464480488126E-4</v>
      </c>
      <c r="BE45" s="350">
        <v>1.4295962885891096E-3</v>
      </c>
      <c r="BF45" s="350">
        <v>1.1775704136069523E-3</v>
      </c>
      <c r="BG45" s="350">
        <v>2.1082441051424399E-4</v>
      </c>
      <c r="BH45" s="350">
        <v>2.70905152528998E-4</v>
      </c>
      <c r="BI45" s="350">
        <v>5.7605572909662402E-3</v>
      </c>
      <c r="BJ45" s="350">
        <v>3.8147264333354919E-4</v>
      </c>
      <c r="BK45" s="350">
        <v>1.1807243819272702E-4</v>
      </c>
      <c r="BL45" s="350">
        <v>2.0813811912411676E-4</v>
      </c>
      <c r="BM45" s="350">
        <v>1.4088538787481245E-4</v>
      </c>
      <c r="BN45" s="350">
        <v>7.864342917222615E-4</v>
      </c>
      <c r="BO45" s="350">
        <v>5.7693518456956591E-5</v>
      </c>
      <c r="BP45" s="350">
        <v>1.3566043240130103E-4</v>
      </c>
      <c r="BQ45" s="350">
        <v>1.3257375904534971E-3</v>
      </c>
      <c r="BR45" s="350">
        <v>1.9811145696590579E-6</v>
      </c>
      <c r="BS45" s="350">
        <v>5.739803300190875E-5</v>
      </c>
      <c r="BT45" s="350">
        <v>8.3629945999082991E-5</v>
      </c>
      <c r="BU45" s="350">
        <v>2.92991092501948E-5</v>
      </c>
      <c r="BV45" s="350">
        <v>9.5555851019685863E-5</v>
      </c>
      <c r="BW45" s="350">
        <v>9.2830982594427668E-6</v>
      </c>
      <c r="BX45" s="350">
        <v>1.6602315015296406E-6</v>
      </c>
      <c r="BY45" s="350">
        <v>1.1455557578380781E-5</v>
      </c>
      <c r="BZ45" s="350">
        <v>6.8723400706089203E-6</v>
      </c>
      <c r="CA45" s="350">
        <v>3.2335346542592109E-6</v>
      </c>
      <c r="CB45" s="350">
        <v>1.5223239266437063E-6</v>
      </c>
      <c r="CC45" s="350">
        <v>2.0607315080294606E-6</v>
      </c>
      <c r="CD45" s="350">
        <v>1.0012951240756715E-6</v>
      </c>
      <c r="CE45" s="350">
        <v>4.4507075110412208E-7</v>
      </c>
      <c r="CF45" s="350">
        <v>3.5205263067736493E-6</v>
      </c>
      <c r="CG45" s="350">
        <v>4.4179683071201468E-6</v>
      </c>
      <c r="CH45" s="350">
        <v>1.2713456943181979E-5</v>
      </c>
      <c r="CI45" s="350">
        <v>5.8440934033368417E-6</v>
      </c>
      <c r="CJ45" s="350">
        <v>5.0902802314210043E-6</v>
      </c>
      <c r="CK45" s="350">
        <v>2.0681268049665743E-6</v>
      </c>
      <c r="CL45" s="350">
        <v>3.0137868655717146E-6</v>
      </c>
      <c r="CM45" s="350">
        <v>7.2770352063526757E-6</v>
      </c>
      <c r="CN45" s="350">
        <v>7.7486138072606369E-7</v>
      </c>
      <c r="CO45" s="350">
        <v>1.9262571048112279E-6</v>
      </c>
      <c r="CP45" s="350">
        <v>3.1331672506145346E-6</v>
      </c>
      <c r="CQ45" s="350">
        <v>2.9560796907746021E-6</v>
      </c>
      <c r="CR45" s="350">
        <v>1.8376846677565969E-6</v>
      </c>
      <c r="CS45" s="350">
        <v>1.3578676304676788E-5</v>
      </c>
      <c r="CT45" s="350">
        <v>4.3980948730932929E-6</v>
      </c>
      <c r="CU45" s="350">
        <v>2.2703716750934639E-6</v>
      </c>
      <c r="CV45" s="350">
        <v>1.3366837889606724E-5</v>
      </c>
      <c r="CW45" s="350">
        <v>1.3365884472726586E-5</v>
      </c>
      <c r="CX45" s="350">
        <v>8.0966350500983774E-6</v>
      </c>
      <c r="CY45" s="350">
        <v>4.8274918888041563E-6</v>
      </c>
      <c r="CZ45" s="350">
        <v>4.4772252795118773E-6</v>
      </c>
      <c r="DA45" s="350">
        <v>4.2859834601870019E-6</v>
      </c>
      <c r="DB45" s="350">
        <v>8.9405501415334748E-6</v>
      </c>
      <c r="DC45" s="350">
        <v>1.7091140124320684E-6</v>
      </c>
      <c r="DD45" s="350">
        <v>7.7819117970898588E-5</v>
      </c>
      <c r="DE45" s="350">
        <v>2.4152862351992811E-6</v>
      </c>
      <c r="DF45" s="350">
        <v>6.3330643518144945E-6</v>
      </c>
      <c r="DG45" s="350">
        <v>4.8865012833006004E-6</v>
      </c>
      <c r="DH45" s="350">
        <v>9.0152730776989567E-6</v>
      </c>
      <c r="DI45" s="350">
        <v>4.1872204395364374E-6</v>
      </c>
      <c r="DJ45" s="350">
        <v>7.8051400295449127E-6</v>
      </c>
      <c r="DK45" s="350">
        <v>3.6957608618646629E-5</v>
      </c>
      <c r="DL45" s="350">
        <v>1.5545567076724604E-4</v>
      </c>
    </row>
    <row r="46" spans="2:116">
      <c r="B46" s="348">
        <v>272</v>
      </c>
      <c r="C46" s="349" t="s">
        <v>729</v>
      </c>
      <c r="D46" s="350">
        <v>0.10431581902322939</v>
      </c>
      <c r="E46" s="350">
        <v>8.7895312761897326E-2</v>
      </c>
      <c r="F46" s="350">
        <v>4.8029834737161582E-2</v>
      </c>
      <c r="G46" s="350">
        <v>1.1288018112307643E-5</v>
      </c>
      <c r="H46" s="350">
        <v>1.6786236212442969E-2</v>
      </c>
      <c r="I46" s="350">
        <v>1.5143445279336891E-2</v>
      </c>
      <c r="J46" s="350">
        <v>1.8451940413977058E-5</v>
      </c>
      <c r="K46" s="350">
        <v>9.7926505072344032E-6</v>
      </c>
      <c r="L46" s="350">
        <v>1.4383996972902713E-5</v>
      </c>
      <c r="M46" s="350">
        <v>1.6228961158655143E-5</v>
      </c>
      <c r="N46" s="350">
        <v>1.3055487256229344E-5</v>
      </c>
      <c r="O46" s="350">
        <v>2.6262520372931331E-4</v>
      </c>
      <c r="P46" s="350">
        <v>9.4613673776345505E-5</v>
      </c>
      <c r="Q46" s="350">
        <v>2.5459734085091581E-4</v>
      </c>
      <c r="R46" s="350">
        <v>2.6659164158597873E-4</v>
      </c>
      <c r="S46" s="350">
        <v>1.2979596263191691E-5</v>
      </c>
      <c r="T46" s="350">
        <v>0</v>
      </c>
      <c r="U46" s="350">
        <v>9.6833670269617914E-6</v>
      </c>
      <c r="V46" s="350">
        <v>1.3605790802050963E-5</v>
      </c>
      <c r="W46" s="350">
        <v>2.0479871544636661E-4</v>
      </c>
      <c r="X46" s="350">
        <v>1.7218147675779414E-3</v>
      </c>
      <c r="Y46" s="350">
        <v>1.2515842115581596E-5</v>
      </c>
      <c r="Z46" s="350">
        <v>4.6443891489302148E-5</v>
      </c>
      <c r="AA46" s="350">
        <v>2.3900077712027255E-4</v>
      </c>
      <c r="AB46" s="350">
        <v>1.072713139637885E-5</v>
      </c>
      <c r="AC46" s="350">
        <v>7.4929301444303384E-5</v>
      </c>
      <c r="AD46" s="350">
        <v>5.217907096729812E-6</v>
      </c>
      <c r="AE46" s="350">
        <v>1.9220269645803257E-5</v>
      </c>
      <c r="AF46" s="350">
        <v>8.1959772166051486E-6</v>
      </c>
      <c r="AG46" s="350">
        <v>1.3969971989052824E-5</v>
      </c>
      <c r="AH46" s="350">
        <v>2.0106254977448584E-4</v>
      </c>
      <c r="AI46" s="350">
        <v>1.865982450200694E-4</v>
      </c>
      <c r="AJ46" s="350">
        <v>3.0840561050033108E-6</v>
      </c>
      <c r="AK46" s="350">
        <v>1.1897237738453042E-5</v>
      </c>
      <c r="AL46" s="350">
        <v>1.9700242650877938E-4</v>
      </c>
      <c r="AM46" s="350">
        <v>1.9989267560509367E-4</v>
      </c>
      <c r="AN46" s="350">
        <v>9.6699329450081965E-5</v>
      </c>
      <c r="AO46" s="350">
        <v>1.1548621360132421E-4</v>
      </c>
      <c r="AP46" s="350">
        <v>6.1589863098554604E-5</v>
      </c>
      <c r="AQ46" s="350">
        <v>1.1479124494595616E-4</v>
      </c>
      <c r="AR46" s="350">
        <v>3.3613585145333567E-4</v>
      </c>
      <c r="AS46" s="350">
        <v>4.3896779831906042E-5</v>
      </c>
      <c r="AT46" s="350">
        <v>9.4210940398042234E-6</v>
      </c>
      <c r="AU46" s="350">
        <v>4.4865406648562633E-5</v>
      </c>
      <c r="AV46" s="350">
        <v>5.2864084030705807E-6</v>
      </c>
      <c r="AW46" s="350">
        <v>1.3746040498292453E-4</v>
      </c>
      <c r="AX46" s="350">
        <v>1.0067346107564099</v>
      </c>
      <c r="AY46" s="350">
        <v>8.0620423654322055E-3</v>
      </c>
      <c r="AZ46" s="350">
        <v>3.5878812053463422E-3</v>
      </c>
      <c r="BA46" s="350">
        <v>4.3452271244315919E-3</v>
      </c>
      <c r="BB46" s="350">
        <v>2.1228591140689899E-3</v>
      </c>
      <c r="BC46" s="350">
        <v>2.0706195809136983E-3</v>
      </c>
      <c r="BD46" s="350">
        <v>1.7071821039230895E-3</v>
      </c>
      <c r="BE46" s="350">
        <v>4.727656989657692E-3</v>
      </c>
      <c r="BF46" s="350">
        <v>7.3363830241612998E-3</v>
      </c>
      <c r="BG46" s="350">
        <v>3.097888757799031E-3</v>
      </c>
      <c r="BH46" s="350">
        <v>2.8218398927751962E-3</v>
      </c>
      <c r="BI46" s="350">
        <v>3.8829208528055161E-3</v>
      </c>
      <c r="BJ46" s="350">
        <v>5.1301945907993082E-3</v>
      </c>
      <c r="BK46" s="350">
        <v>1.6826301337062876E-3</v>
      </c>
      <c r="BL46" s="350">
        <v>1.6127130292758946E-3</v>
      </c>
      <c r="BM46" s="350">
        <v>1.4486819779074155E-3</v>
      </c>
      <c r="BN46" s="350">
        <v>4.2845368755674877E-3</v>
      </c>
      <c r="BO46" s="350">
        <v>1.1382100587706942E-3</v>
      </c>
      <c r="BP46" s="350">
        <v>2.4213105114413674E-3</v>
      </c>
      <c r="BQ46" s="350">
        <v>1.6377328060955491E-3</v>
      </c>
      <c r="BR46" s="350">
        <v>1.0192775643513737E-5</v>
      </c>
      <c r="BS46" s="350">
        <v>9.0777008806024791E-4</v>
      </c>
      <c r="BT46" s="350">
        <v>1.2459708862153612E-3</v>
      </c>
      <c r="BU46" s="350">
        <v>5.1603762265249836E-4</v>
      </c>
      <c r="BV46" s="350">
        <v>1.9796571493149325E-3</v>
      </c>
      <c r="BW46" s="350">
        <v>1.195205873547356E-4</v>
      </c>
      <c r="BX46" s="350">
        <v>1.1857278612907278E-5</v>
      </c>
      <c r="BY46" s="350">
        <v>7.3576475371435536E-5</v>
      </c>
      <c r="BZ46" s="350">
        <v>2.4703959225858764E-5</v>
      </c>
      <c r="CA46" s="350">
        <v>1.4426398597211516E-5</v>
      </c>
      <c r="CB46" s="350">
        <v>8.5017004788030953E-6</v>
      </c>
      <c r="CC46" s="350">
        <v>7.9560378245607592E-6</v>
      </c>
      <c r="CD46" s="350">
        <v>6.8128297567119102E-6</v>
      </c>
      <c r="CE46" s="350">
        <v>3.6684388665785994E-6</v>
      </c>
      <c r="CF46" s="350">
        <v>3.0905545447717534E-5</v>
      </c>
      <c r="CG46" s="350">
        <v>2.0280382647077844E-5</v>
      </c>
      <c r="CH46" s="350">
        <v>9.0346462022809922E-5</v>
      </c>
      <c r="CI46" s="350">
        <v>5.1389669362246415E-5</v>
      </c>
      <c r="CJ46" s="350">
        <v>4.6701660966801134E-5</v>
      </c>
      <c r="CK46" s="350">
        <v>1.1411170567537187E-5</v>
      </c>
      <c r="CL46" s="350">
        <v>1.5465983317629021E-5</v>
      </c>
      <c r="CM46" s="350">
        <v>3.05802120736345E-5</v>
      </c>
      <c r="CN46" s="350">
        <v>4.7420269806882385E-6</v>
      </c>
      <c r="CO46" s="350">
        <v>9.8391282789620565E-6</v>
      </c>
      <c r="CP46" s="350">
        <v>1.8629067730540358E-5</v>
      </c>
      <c r="CQ46" s="350">
        <v>1.3672633090616376E-5</v>
      </c>
      <c r="CR46" s="350">
        <v>1.1113098318906756E-5</v>
      </c>
      <c r="CS46" s="350">
        <v>5.3769971517394324E-5</v>
      </c>
      <c r="CT46" s="350">
        <v>3.517566657492327E-5</v>
      </c>
      <c r="CU46" s="350">
        <v>8.8549534543895664E-6</v>
      </c>
      <c r="CV46" s="350">
        <v>3.7099117042842362E-5</v>
      </c>
      <c r="CW46" s="350">
        <v>2.0022431041282371E-4</v>
      </c>
      <c r="CX46" s="350">
        <v>1.6258629282559932E-5</v>
      </c>
      <c r="CY46" s="350">
        <v>3.0626515327290851E-5</v>
      </c>
      <c r="CZ46" s="350">
        <v>5.0771234653089886E-5</v>
      </c>
      <c r="DA46" s="350">
        <v>3.9685748184201439E-5</v>
      </c>
      <c r="DB46" s="350">
        <v>5.0383412787568831E-5</v>
      </c>
      <c r="DC46" s="350">
        <v>1.1826109967270324E-5</v>
      </c>
      <c r="DD46" s="350">
        <v>5.6680355164853312E-4</v>
      </c>
      <c r="DE46" s="350">
        <v>1.2777975265045073E-5</v>
      </c>
      <c r="DF46" s="350">
        <v>8.6009943925788589E-5</v>
      </c>
      <c r="DG46" s="350">
        <v>5.4315772728074233E-5</v>
      </c>
      <c r="DH46" s="350">
        <v>8.8240264931874164E-5</v>
      </c>
      <c r="DI46" s="350">
        <v>1.6456283383549529E-5</v>
      </c>
      <c r="DJ46" s="350">
        <v>5.7320530086522278E-5</v>
      </c>
      <c r="DK46" s="350">
        <v>1.551725912647842E-4</v>
      </c>
      <c r="DL46" s="350">
        <v>2.7259557824414537E-4</v>
      </c>
    </row>
    <row r="47" spans="2:116">
      <c r="B47" s="348">
        <v>281</v>
      </c>
      <c r="C47" s="349" t="s">
        <v>730</v>
      </c>
      <c r="D47" s="350">
        <v>0.2509662771493818</v>
      </c>
      <c r="E47" s="350">
        <v>0.19822929657180946</v>
      </c>
      <c r="F47" s="350">
        <v>5.7966450813726186E-2</v>
      </c>
      <c r="G47" s="350">
        <v>5.4581448428375329E-5</v>
      </c>
      <c r="H47" s="350">
        <v>6.046518730145916E-2</v>
      </c>
      <c r="I47" s="350">
        <v>5.5056843985320222E-2</v>
      </c>
      <c r="J47" s="350">
        <v>2.5696826260157783E-5</v>
      </c>
      <c r="K47" s="350">
        <v>1.4093254011152798E-5</v>
      </c>
      <c r="L47" s="350">
        <v>9.8786312690906871E-6</v>
      </c>
      <c r="M47" s="350">
        <v>2.2089510848474739E-5</v>
      </c>
      <c r="N47" s="350">
        <v>1.3148967510410284E-5</v>
      </c>
      <c r="O47" s="350">
        <v>2.4248975171294542E-4</v>
      </c>
      <c r="P47" s="350">
        <v>4.2668752967084895E-5</v>
      </c>
      <c r="Q47" s="350">
        <v>7.4943722262585996E-6</v>
      </c>
      <c r="R47" s="350">
        <v>1.0156322487082806E-5</v>
      </c>
      <c r="S47" s="350">
        <v>6.1032668552393396E-6</v>
      </c>
      <c r="T47" s="350">
        <v>0</v>
      </c>
      <c r="U47" s="350">
        <v>1.8097850405796844E-5</v>
      </c>
      <c r="V47" s="350">
        <v>1.8414122920214778E-5</v>
      </c>
      <c r="W47" s="350">
        <v>3.716624470648619E-5</v>
      </c>
      <c r="X47" s="350">
        <v>4.4647958198375492E-4</v>
      </c>
      <c r="Y47" s="350">
        <v>3.1178251740420338E-5</v>
      </c>
      <c r="Z47" s="350">
        <v>2.9796888304254533E-5</v>
      </c>
      <c r="AA47" s="350">
        <v>2.3533397789922976E-5</v>
      </c>
      <c r="AB47" s="350">
        <v>2.010644203892692E-5</v>
      </c>
      <c r="AC47" s="350">
        <v>1.4369839525383022E-5</v>
      </c>
      <c r="AD47" s="350">
        <v>1.1387583103558461E-5</v>
      </c>
      <c r="AE47" s="350">
        <v>3.6429212359959322E-5</v>
      </c>
      <c r="AF47" s="350">
        <v>2.3968183133736455E-5</v>
      </c>
      <c r="AG47" s="350">
        <v>5.3997085068377606E-5</v>
      </c>
      <c r="AH47" s="350">
        <v>5.2434813178408697E-6</v>
      </c>
      <c r="AI47" s="350">
        <v>1.2821207117213286E-5</v>
      </c>
      <c r="AJ47" s="350">
        <v>1.940191137702973E-6</v>
      </c>
      <c r="AK47" s="350">
        <v>2.4933639737511941E-5</v>
      </c>
      <c r="AL47" s="350">
        <v>2.849841867482477E-5</v>
      </c>
      <c r="AM47" s="350">
        <v>1.8727988028340833E-5</v>
      </c>
      <c r="AN47" s="350">
        <v>1.7301103645728223E-5</v>
      </c>
      <c r="AO47" s="350">
        <v>3.39459443019877E-5</v>
      </c>
      <c r="AP47" s="350">
        <v>9.3830264622956863E-5</v>
      </c>
      <c r="AQ47" s="350">
        <v>2.954754293966305E-5</v>
      </c>
      <c r="AR47" s="350">
        <v>3.5902856387711616E-5</v>
      </c>
      <c r="AS47" s="350">
        <v>1.2188035656788888E-4</v>
      </c>
      <c r="AT47" s="350">
        <v>1.9196648814000393E-6</v>
      </c>
      <c r="AU47" s="350">
        <v>7.5395731101083691E-5</v>
      </c>
      <c r="AV47" s="350">
        <v>1.2474585871034622E-5</v>
      </c>
      <c r="AW47" s="350">
        <v>2.4908496289925879E-5</v>
      </c>
      <c r="AX47" s="350">
        <v>1.5585516038434461E-5</v>
      </c>
      <c r="AY47" s="350">
        <v>1.0038301269949563</v>
      </c>
      <c r="AZ47" s="350">
        <v>2.6797407931919713E-4</v>
      </c>
      <c r="BA47" s="350">
        <v>1.1921183418518848E-4</v>
      </c>
      <c r="BB47" s="350">
        <v>5.1312186523693286E-5</v>
      </c>
      <c r="BC47" s="350">
        <v>1.7006570841207074E-5</v>
      </c>
      <c r="BD47" s="350">
        <v>1.3513266195579339E-5</v>
      </c>
      <c r="BE47" s="350">
        <v>4.0430385388768191E-5</v>
      </c>
      <c r="BF47" s="350">
        <v>1.6638843624624008E-5</v>
      </c>
      <c r="BG47" s="350">
        <v>1.3631187989158789E-5</v>
      </c>
      <c r="BH47" s="350">
        <v>1.2473402489023444E-5</v>
      </c>
      <c r="BI47" s="350">
        <v>9.057911595332125E-6</v>
      </c>
      <c r="BJ47" s="350">
        <v>4.2127281806473378E-5</v>
      </c>
      <c r="BK47" s="350">
        <v>1.2231599380136478E-5</v>
      </c>
      <c r="BL47" s="350">
        <v>5.2018903868907066E-6</v>
      </c>
      <c r="BM47" s="350">
        <v>4.8153289006709294E-6</v>
      </c>
      <c r="BN47" s="350">
        <v>8.8802666233618077E-6</v>
      </c>
      <c r="BO47" s="350">
        <v>3.2876942554070155E-5</v>
      </c>
      <c r="BP47" s="350">
        <v>5.7384798207309076E-4</v>
      </c>
      <c r="BQ47" s="350">
        <v>1.6787388923639132E-3</v>
      </c>
      <c r="BR47" s="350">
        <v>9.3997790753508959E-6</v>
      </c>
      <c r="BS47" s="350">
        <v>1.907616834064468E-2</v>
      </c>
      <c r="BT47" s="350">
        <v>2.4830542920265455E-2</v>
      </c>
      <c r="BU47" s="350">
        <v>7.6354981378339085E-3</v>
      </c>
      <c r="BV47" s="350">
        <v>1.5488950584135472E-2</v>
      </c>
      <c r="BW47" s="350">
        <v>1.0619038758091246E-4</v>
      </c>
      <c r="BX47" s="350">
        <v>1.3375546162807523E-4</v>
      </c>
      <c r="BY47" s="350">
        <v>1.8122107900701926E-4</v>
      </c>
      <c r="BZ47" s="350">
        <v>2.8948931930271615E-5</v>
      </c>
      <c r="CA47" s="350">
        <v>2.5051889192091507E-5</v>
      </c>
      <c r="CB47" s="350">
        <v>1.9244964439382594E-5</v>
      </c>
      <c r="CC47" s="350">
        <v>2.8828113320692622E-5</v>
      </c>
      <c r="CD47" s="350">
        <v>8.7700981130451315E-5</v>
      </c>
      <c r="CE47" s="350">
        <v>5.5602937507905238E-5</v>
      </c>
      <c r="CF47" s="350">
        <v>9.7958166677378333E-5</v>
      </c>
      <c r="CG47" s="350">
        <v>1.1132194374574639E-5</v>
      </c>
      <c r="CH47" s="350">
        <v>7.8577609801158886E-5</v>
      </c>
      <c r="CI47" s="350">
        <v>5.403288868975996E-4</v>
      </c>
      <c r="CJ47" s="350">
        <v>2.0978238849525666E-5</v>
      </c>
      <c r="CK47" s="350">
        <v>2.8337359330205459E-5</v>
      </c>
      <c r="CL47" s="350">
        <v>7.0527196500708755E-5</v>
      </c>
      <c r="CM47" s="350">
        <v>5.5480665415548221E-5</v>
      </c>
      <c r="CN47" s="350">
        <v>1.1007906409559725E-5</v>
      </c>
      <c r="CO47" s="350">
        <v>2.9018003434262849E-5</v>
      </c>
      <c r="CP47" s="350">
        <v>1.6585951967699691E-4</v>
      </c>
      <c r="CQ47" s="350">
        <v>9.6603215397154811E-6</v>
      </c>
      <c r="CR47" s="350">
        <v>5.2108183081866484E-5</v>
      </c>
      <c r="CS47" s="350">
        <v>2.227876248832662E-5</v>
      </c>
      <c r="CT47" s="350">
        <v>5.1679567494005345E-5</v>
      </c>
      <c r="CU47" s="350">
        <v>3.925185469694744E-5</v>
      </c>
      <c r="CV47" s="350">
        <v>2.9676915006185368E-5</v>
      </c>
      <c r="CW47" s="350">
        <v>1.5288257701170838E-5</v>
      </c>
      <c r="CX47" s="350">
        <v>1.5601526944939155E-5</v>
      </c>
      <c r="CY47" s="350">
        <v>2.9153277679184713E-5</v>
      </c>
      <c r="CZ47" s="350">
        <v>1.9450943607417421E-5</v>
      </c>
      <c r="DA47" s="350">
        <v>1.6208437156966145E-5</v>
      </c>
      <c r="DB47" s="350">
        <v>4.2803404681714418E-5</v>
      </c>
      <c r="DC47" s="350">
        <v>2.6947599041485055E-5</v>
      </c>
      <c r="DD47" s="350">
        <v>6.2714019556355067E-5</v>
      </c>
      <c r="DE47" s="350">
        <v>1.2909660179350834E-5</v>
      </c>
      <c r="DF47" s="350">
        <v>2.601523086301591E-5</v>
      </c>
      <c r="DG47" s="350">
        <v>1.7436438093576719E-5</v>
      </c>
      <c r="DH47" s="350">
        <v>2.520017694778028E-5</v>
      </c>
      <c r="DI47" s="350">
        <v>3.1308385269544849E-5</v>
      </c>
      <c r="DJ47" s="350">
        <v>2.6604027346048804E-5</v>
      </c>
      <c r="DK47" s="350">
        <v>3.5587745183258859E-5</v>
      </c>
      <c r="DL47" s="350">
        <v>1.4961824845718919E-4</v>
      </c>
    </row>
    <row r="48" spans="2:116">
      <c r="B48" s="348">
        <v>289</v>
      </c>
      <c r="C48" s="349" t="s">
        <v>731</v>
      </c>
      <c r="D48" s="350">
        <v>0.20633101348163241</v>
      </c>
      <c r="E48" s="350">
        <v>0.27839799924433928</v>
      </c>
      <c r="F48" s="350">
        <v>7.9925838239950656E-2</v>
      </c>
      <c r="G48" s="350">
        <v>6.1655112669238305E-4</v>
      </c>
      <c r="H48" s="350">
        <v>8.9444786126246817E-2</v>
      </c>
      <c r="I48" s="350">
        <v>7.7053944701995475E-2</v>
      </c>
      <c r="J48" s="350">
        <v>4.8134835532485595E-4</v>
      </c>
      <c r="K48" s="350">
        <v>3.1906320408710287E-4</v>
      </c>
      <c r="L48" s="350">
        <v>1.4977820986535292E-4</v>
      </c>
      <c r="M48" s="350">
        <v>1.9636675966894251E-4</v>
      </c>
      <c r="N48" s="350">
        <v>1.2869182016936388E-4</v>
      </c>
      <c r="O48" s="350">
        <v>4.9916592393251871E-3</v>
      </c>
      <c r="P48" s="350">
        <v>3.9946994829849498E-3</v>
      </c>
      <c r="Q48" s="350">
        <v>9.7841354955417975E-4</v>
      </c>
      <c r="R48" s="350">
        <v>1.3048368070768932E-2</v>
      </c>
      <c r="S48" s="350">
        <v>2.6791174656701374E-4</v>
      </c>
      <c r="T48" s="350">
        <v>0</v>
      </c>
      <c r="U48" s="350">
        <v>8.5463534787275612E-5</v>
      </c>
      <c r="V48" s="350">
        <v>6.773257744763781E-4</v>
      </c>
      <c r="W48" s="350">
        <v>3.1913201760351484E-3</v>
      </c>
      <c r="X48" s="350">
        <v>1.4998193244606656E-2</v>
      </c>
      <c r="Y48" s="350">
        <v>6.7576780595069396E-4</v>
      </c>
      <c r="Z48" s="350">
        <v>4.2210920283842677E-4</v>
      </c>
      <c r="AA48" s="350">
        <v>2.1927170707684344E-4</v>
      </c>
      <c r="AB48" s="350">
        <v>9.173286571947512E-5</v>
      </c>
      <c r="AC48" s="350">
        <v>4.4120324736851464E-3</v>
      </c>
      <c r="AD48" s="350">
        <v>8.164507341071053E-5</v>
      </c>
      <c r="AE48" s="350">
        <v>2.0522944605561571E-3</v>
      </c>
      <c r="AF48" s="350">
        <v>6.5978086295170229E-4</v>
      </c>
      <c r="AG48" s="350">
        <v>2.8315472319887446E-4</v>
      </c>
      <c r="AH48" s="350">
        <v>4.4148972111672661E-3</v>
      </c>
      <c r="AI48" s="350">
        <v>4.1832960201877954E-3</v>
      </c>
      <c r="AJ48" s="350">
        <v>9.7100232659751628E-5</v>
      </c>
      <c r="AK48" s="350">
        <v>1.5201066107862877E-4</v>
      </c>
      <c r="AL48" s="350">
        <v>4.4405628418407966E-4</v>
      </c>
      <c r="AM48" s="350">
        <v>7.6487498473939326E-3</v>
      </c>
      <c r="AN48" s="350">
        <v>1.8396419758892389E-3</v>
      </c>
      <c r="AO48" s="350">
        <v>2.7375870861273805E-3</v>
      </c>
      <c r="AP48" s="350">
        <v>2.4216211536377354E-3</v>
      </c>
      <c r="AQ48" s="350">
        <v>2.4649699083772788E-3</v>
      </c>
      <c r="AR48" s="350">
        <v>2.1905166302899331E-3</v>
      </c>
      <c r="AS48" s="350">
        <v>6.8690828090184819E-4</v>
      </c>
      <c r="AT48" s="350">
        <v>-1.0836920355839738E-5</v>
      </c>
      <c r="AU48" s="350">
        <v>2.1980371193922837E-3</v>
      </c>
      <c r="AV48" s="350">
        <v>7.4472971717325204E-5</v>
      </c>
      <c r="AW48" s="350">
        <v>4.1845373906577716E-4</v>
      </c>
      <c r="AX48" s="350">
        <v>4.1635976484409571E-4</v>
      </c>
      <c r="AY48" s="350">
        <v>1.0204183212975081E-2</v>
      </c>
      <c r="AZ48" s="350">
        <v>1.009800023356791</v>
      </c>
      <c r="BA48" s="350">
        <v>7.5754934554156956E-3</v>
      </c>
      <c r="BB48" s="350">
        <v>6.6737781430026054E-3</v>
      </c>
      <c r="BC48" s="350">
        <v>8.4087450928760233E-3</v>
      </c>
      <c r="BD48" s="350">
        <v>3.1500049746339986E-3</v>
      </c>
      <c r="BE48" s="350">
        <v>5.145042375213401E-3</v>
      </c>
      <c r="BF48" s="350">
        <v>7.5683115895821152E-3</v>
      </c>
      <c r="BG48" s="350">
        <v>4.1218303581322495E-3</v>
      </c>
      <c r="BH48" s="350">
        <v>5.4147297887033692E-3</v>
      </c>
      <c r="BI48" s="350">
        <v>4.8528323164444527E-3</v>
      </c>
      <c r="BJ48" s="350">
        <v>6.4906468780822632E-3</v>
      </c>
      <c r="BK48" s="350">
        <v>8.5397586053987205E-3</v>
      </c>
      <c r="BL48" s="350">
        <v>1.4431437961068799E-3</v>
      </c>
      <c r="BM48" s="350">
        <v>1.6450614064222658E-3</v>
      </c>
      <c r="BN48" s="350">
        <v>2.6850914922849868E-3</v>
      </c>
      <c r="BO48" s="350">
        <v>3.6162137348637749E-3</v>
      </c>
      <c r="BP48" s="350">
        <v>1.2142779945419908E-3</v>
      </c>
      <c r="BQ48" s="350">
        <v>4.8543047802651141E-3</v>
      </c>
      <c r="BR48" s="350">
        <v>1.4024496648961431E-4</v>
      </c>
      <c r="BS48" s="350">
        <v>4.3649231690465213E-3</v>
      </c>
      <c r="BT48" s="350">
        <v>1.5907081828696795E-2</v>
      </c>
      <c r="BU48" s="350">
        <v>1.8215122982591003E-3</v>
      </c>
      <c r="BV48" s="350">
        <v>1.5927160034138179E-3</v>
      </c>
      <c r="BW48" s="350">
        <v>2.9396850459693859E-4</v>
      </c>
      <c r="BX48" s="350">
        <v>3.9942229769155779E-4</v>
      </c>
      <c r="BY48" s="350">
        <v>4.2179683126592469E-4</v>
      </c>
      <c r="BZ48" s="350">
        <v>1.5324852688504534E-4</v>
      </c>
      <c r="CA48" s="350">
        <v>6.384184028175511E-4</v>
      </c>
      <c r="CB48" s="350">
        <v>7.36769865457382E-5</v>
      </c>
      <c r="CC48" s="350">
        <v>6.2213320042958439E-5</v>
      </c>
      <c r="CD48" s="350">
        <v>1.1991562949518054E-4</v>
      </c>
      <c r="CE48" s="350">
        <v>1.2801062271258236E-4</v>
      </c>
      <c r="CF48" s="350">
        <v>2.256331533610526E-4</v>
      </c>
      <c r="CG48" s="350">
        <v>3.6606554454118439E-4</v>
      </c>
      <c r="CH48" s="350">
        <v>4.5221730524859678E-4</v>
      </c>
      <c r="CI48" s="350">
        <v>1.363532719900483E-3</v>
      </c>
      <c r="CJ48" s="350">
        <v>4.3353760648329393E-4</v>
      </c>
      <c r="CK48" s="350">
        <v>3.0957286381366072E-4</v>
      </c>
      <c r="CL48" s="350">
        <v>6.5477238257152879E-4</v>
      </c>
      <c r="CM48" s="350">
        <v>2.4181205345558828E-3</v>
      </c>
      <c r="CN48" s="350">
        <v>4.3736651566900534E-5</v>
      </c>
      <c r="CO48" s="350">
        <v>2.1714316938509784E-4</v>
      </c>
      <c r="CP48" s="350">
        <v>1.7166759016320595E-4</v>
      </c>
      <c r="CQ48" s="350">
        <v>1.0662009239957709E-4</v>
      </c>
      <c r="CR48" s="350">
        <v>1.5507079579064217E-4</v>
      </c>
      <c r="CS48" s="350">
        <v>1.8257342136956947E-4</v>
      </c>
      <c r="CT48" s="350">
        <v>6.1786078939852227E-4</v>
      </c>
      <c r="CU48" s="350">
        <v>9.1014081944904007E-5</v>
      </c>
      <c r="CV48" s="350">
        <v>1.5529178152906727E-4</v>
      </c>
      <c r="CW48" s="350">
        <v>3.3260145170866832E-4</v>
      </c>
      <c r="CX48" s="350">
        <v>1.2031540087195758E-4</v>
      </c>
      <c r="CY48" s="350">
        <v>2.1237817404984172E-4</v>
      </c>
      <c r="CZ48" s="350">
        <v>1.8883785808064451E-4</v>
      </c>
      <c r="DA48" s="350">
        <v>5.7472627294871865E-4</v>
      </c>
      <c r="DB48" s="350">
        <v>3.2450490270584717E-4</v>
      </c>
      <c r="DC48" s="350">
        <v>6.260616666866806E-5</v>
      </c>
      <c r="DD48" s="350">
        <v>1.2203795955695227E-3</v>
      </c>
      <c r="DE48" s="350">
        <v>1.0210752284706456E-4</v>
      </c>
      <c r="DF48" s="350">
        <v>4.2904567068823246E-4</v>
      </c>
      <c r="DG48" s="350">
        <v>7.6987990773868284E-4</v>
      </c>
      <c r="DH48" s="350">
        <v>8.9795110246643E-4</v>
      </c>
      <c r="DI48" s="350">
        <v>1.3449622069541285E-4</v>
      </c>
      <c r="DJ48" s="350">
        <v>1.1742716789425013E-3</v>
      </c>
      <c r="DK48" s="350">
        <v>3.9490077355892102E-4</v>
      </c>
      <c r="DL48" s="350">
        <v>1.4248204758569678E-3</v>
      </c>
    </row>
    <row r="49" spans="2:116">
      <c r="B49" s="348">
        <v>291</v>
      </c>
      <c r="C49" s="349" t="s">
        <v>732</v>
      </c>
      <c r="D49" s="350">
        <v>0.19447037720968696</v>
      </c>
      <c r="E49" s="350">
        <v>0.17342728418312237</v>
      </c>
      <c r="F49" s="350">
        <v>0.11039615697870522</v>
      </c>
      <c r="G49" s="350">
        <v>2.5889257840221236E-5</v>
      </c>
      <c r="H49" s="350">
        <v>3.4985934155697368E-2</v>
      </c>
      <c r="I49" s="350">
        <v>3.301018065084467E-2</v>
      </c>
      <c r="J49" s="350">
        <v>1.279580663853696E-4</v>
      </c>
      <c r="K49" s="350">
        <v>6.0949128139540837E-5</v>
      </c>
      <c r="L49" s="350">
        <v>6.9482885676072138E-5</v>
      </c>
      <c r="M49" s="350">
        <v>1.3391817503784103E-4</v>
      </c>
      <c r="N49" s="350">
        <v>4.1958200155273507E-5</v>
      </c>
      <c r="O49" s="350">
        <v>4.2491396573973516E-4</v>
      </c>
      <c r="P49" s="350">
        <v>7.5126878559046814E-4</v>
      </c>
      <c r="Q49" s="350">
        <v>3.3901269367653677E-5</v>
      </c>
      <c r="R49" s="350">
        <v>4.1135641029898493E-5</v>
      </c>
      <c r="S49" s="350">
        <v>2.1006183874471982E-5</v>
      </c>
      <c r="T49" s="350">
        <v>0</v>
      </c>
      <c r="U49" s="350">
        <v>5.4062895828491769E-5</v>
      </c>
      <c r="V49" s="350">
        <v>4.7255232169462048E-5</v>
      </c>
      <c r="W49" s="350">
        <v>9.476433654412097E-5</v>
      </c>
      <c r="X49" s="350">
        <v>1.5482631528771582E-3</v>
      </c>
      <c r="Y49" s="350">
        <v>4.7748389391136344E-5</v>
      </c>
      <c r="Z49" s="350">
        <v>4.2413597582732547E-5</v>
      </c>
      <c r="AA49" s="350">
        <v>6.6940867308803924E-5</v>
      </c>
      <c r="AB49" s="350">
        <v>7.3894149540526074E-5</v>
      </c>
      <c r="AC49" s="350">
        <v>4.961309376215892E-5</v>
      </c>
      <c r="AD49" s="350">
        <v>3.9752487918096728E-5</v>
      </c>
      <c r="AE49" s="350">
        <v>8.4643075881203796E-5</v>
      </c>
      <c r="AF49" s="350">
        <v>3.1545469836488824E-5</v>
      </c>
      <c r="AG49" s="350">
        <v>5.8862027351274559E-5</v>
      </c>
      <c r="AH49" s="350">
        <v>2.101641953981162E-5</v>
      </c>
      <c r="AI49" s="350">
        <v>3.6247046415979256E-5</v>
      </c>
      <c r="AJ49" s="350">
        <v>1.1239556684344487E-5</v>
      </c>
      <c r="AK49" s="350">
        <v>6.8680643936742686E-5</v>
      </c>
      <c r="AL49" s="350">
        <v>1.5887362931528884E-4</v>
      </c>
      <c r="AM49" s="350">
        <v>7.7971809921555444E-5</v>
      </c>
      <c r="AN49" s="350">
        <v>7.2969869318582355E-5</v>
      </c>
      <c r="AO49" s="350">
        <v>9.9117091522038362E-4</v>
      </c>
      <c r="AP49" s="350">
        <v>1.900205776948504E-4</v>
      </c>
      <c r="AQ49" s="350">
        <v>6.9620573835135432E-4</v>
      </c>
      <c r="AR49" s="350">
        <v>3.1579148203222506E-4</v>
      </c>
      <c r="AS49" s="350">
        <v>3.0426421169678965E-4</v>
      </c>
      <c r="AT49" s="350">
        <v>-4.790820920944681E-6</v>
      </c>
      <c r="AU49" s="350">
        <v>4.3304714188850484E-4</v>
      </c>
      <c r="AV49" s="350">
        <v>2.1012847359440303E-5</v>
      </c>
      <c r="AW49" s="350">
        <v>6.9294973176346899E-5</v>
      </c>
      <c r="AX49" s="350">
        <v>4.1526348726510568E-5</v>
      </c>
      <c r="AY49" s="350">
        <v>2.8270559805526038E-4</v>
      </c>
      <c r="AZ49" s="350">
        <v>2.4503067682910576E-4</v>
      </c>
      <c r="BA49" s="350">
        <v>1.030305456313072</v>
      </c>
      <c r="BB49" s="350">
        <v>8.845916085041752E-3</v>
      </c>
      <c r="BC49" s="350">
        <v>3.0685519216574453E-3</v>
      </c>
      <c r="BD49" s="350">
        <v>5.3490178756568471E-4</v>
      </c>
      <c r="BE49" s="350">
        <v>5.0075835422223706E-4</v>
      </c>
      <c r="BF49" s="350">
        <v>2.1358632632456076E-3</v>
      </c>
      <c r="BG49" s="350">
        <v>3.2393232798484666E-3</v>
      </c>
      <c r="BH49" s="350">
        <v>7.1424213696724107E-4</v>
      </c>
      <c r="BI49" s="350">
        <v>3.8744558650187234E-5</v>
      </c>
      <c r="BJ49" s="350">
        <v>6.9347998085890483E-4</v>
      </c>
      <c r="BK49" s="350">
        <v>2.8116930290552993E-4</v>
      </c>
      <c r="BL49" s="350">
        <v>5.8443456220181331E-4</v>
      </c>
      <c r="BM49" s="350">
        <v>5.1853979280935825E-4</v>
      </c>
      <c r="BN49" s="350">
        <v>2.2678182561263376E-3</v>
      </c>
      <c r="BO49" s="350">
        <v>2.8295086163217555E-3</v>
      </c>
      <c r="BP49" s="350">
        <v>1.6815886169593674E-3</v>
      </c>
      <c r="BQ49" s="350">
        <v>4.3550577106959553E-4</v>
      </c>
      <c r="BR49" s="350">
        <v>7.65695305243223E-5</v>
      </c>
      <c r="BS49" s="350">
        <v>1.8017943307829774E-3</v>
      </c>
      <c r="BT49" s="350">
        <v>2.4754102799777613E-4</v>
      </c>
      <c r="BU49" s="350">
        <v>1.0158054635328946E-3</v>
      </c>
      <c r="BV49" s="350">
        <v>1.5660963536496726E-3</v>
      </c>
      <c r="BW49" s="350">
        <v>3.2710493367145394E-4</v>
      </c>
      <c r="BX49" s="350">
        <v>3.2320064230087031E-5</v>
      </c>
      <c r="BY49" s="350">
        <v>2.4347965615586615E-3</v>
      </c>
      <c r="BZ49" s="350">
        <v>1.6922775104622726E-4</v>
      </c>
      <c r="CA49" s="350">
        <v>6.4953009736338173E-5</v>
      </c>
      <c r="CB49" s="350">
        <v>3.6873321101267101E-5</v>
      </c>
      <c r="CC49" s="350">
        <v>3.1371274921587152E-5</v>
      </c>
      <c r="CD49" s="350">
        <v>1.9976817676183262E-5</v>
      </c>
      <c r="CE49" s="350">
        <v>3.8684572395792595E-6</v>
      </c>
      <c r="CF49" s="350">
        <v>1.2760269530728548E-4</v>
      </c>
      <c r="CG49" s="350">
        <v>1.6990698088139306E-4</v>
      </c>
      <c r="CH49" s="350">
        <v>9.807415829613691E-4</v>
      </c>
      <c r="CI49" s="350">
        <v>4.2212705805741999E-5</v>
      </c>
      <c r="CJ49" s="350">
        <v>1.2557324729803857E-4</v>
      </c>
      <c r="CK49" s="350">
        <v>8.0632635762679518E-5</v>
      </c>
      <c r="CL49" s="350">
        <v>8.7493638466588068E-5</v>
      </c>
      <c r="CM49" s="350">
        <v>1.1087698496356827E-4</v>
      </c>
      <c r="CN49" s="350">
        <v>3.3674546053475958E-5</v>
      </c>
      <c r="CO49" s="350">
        <v>5.7222990747526502E-5</v>
      </c>
      <c r="CP49" s="350">
        <v>6.8776311974677679E-5</v>
      </c>
      <c r="CQ49" s="350">
        <v>9.8576428759964747E-5</v>
      </c>
      <c r="CR49" s="350">
        <v>5.6081534987204067E-5</v>
      </c>
      <c r="CS49" s="350">
        <v>5.3339798308022584E-5</v>
      </c>
      <c r="CT49" s="350">
        <v>1.45247115316898E-4</v>
      </c>
      <c r="CU49" s="350">
        <v>4.6056350378119985E-5</v>
      </c>
      <c r="CV49" s="350">
        <v>1.1478652640307659E-4</v>
      </c>
      <c r="CW49" s="350">
        <v>4.4169080069638437E-5</v>
      </c>
      <c r="CX49" s="350">
        <v>8.1999629321836625E-5</v>
      </c>
      <c r="CY49" s="350">
        <v>5.4652027488701722E-5</v>
      </c>
      <c r="CZ49" s="350">
        <v>5.3117081912174532E-5</v>
      </c>
      <c r="DA49" s="350">
        <v>6.7487929856983674E-5</v>
      </c>
      <c r="DB49" s="350">
        <v>5.0154674595014308E-4</v>
      </c>
      <c r="DC49" s="350">
        <v>3.764411706877604E-5</v>
      </c>
      <c r="DD49" s="350">
        <v>6.4201927513968552E-3</v>
      </c>
      <c r="DE49" s="350">
        <v>6.5650724825886076E-5</v>
      </c>
      <c r="DF49" s="350">
        <v>1.0768276987280464E-4</v>
      </c>
      <c r="DG49" s="350">
        <v>6.7518980978178503E-5</v>
      </c>
      <c r="DH49" s="350">
        <v>1.0761472394091839E-4</v>
      </c>
      <c r="DI49" s="350">
        <v>9.0552555408636735E-5</v>
      </c>
      <c r="DJ49" s="350">
        <v>7.9509449540371264E-5</v>
      </c>
      <c r="DK49" s="350">
        <v>4.329893767667508E-5</v>
      </c>
      <c r="DL49" s="350">
        <v>6.6617811428032068E-5</v>
      </c>
    </row>
    <row r="50" spans="2:116">
      <c r="B50" s="348">
        <v>301</v>
      </c>
      <c r="C50" s="349" t="s">
        <v>733</v>
      </c>
      <c r="D50" s="350">
        <v>0.27956452455417657</v>
      </c>
      <c r="E50" s="350">
        <v>0.22435673390918048</v>
      </c>
      <c r="F50" s="350">
        <v>0.11301472936869833</v>
      </c>
      <c r="G50" s="350">
        <v>1.2594629368425553E-5</v>
      </c>
      <c r="H50" s="350">
        <v>4.6249174800624439E-2</v>
      </c>
      <c r="I50" s="350">
        <v>4.2500753778477056E-2</v>
      </c>
      <c r="J50" s="350">
        <v>2.5293351567902742E-4</v>
      </c>
      <c r="K50" s="350">
        <v>1.1448366634561132E-4</v>
      </c>
      <c r="L50" s="350">
        <v>1.208550833027616E-4</v>
      </c>
      <c r="M50" s="350">
        <v>2.9640836904109712E-4</v>
      </c>
      <c r="N50" s="350">
        <v>7.6547153650172877E-5</v>
      </c>
      <c r="O50" s="350">
        <v>8.4393794148864335E-4</v>
      </c>
      <c r="P50" s="350">
        <v>1.2070239661981534E-3</v>
      </c>
      <c r="Q50" s="350">
        <v>5.815054494769096E-5</v>
      </c>
      <c r="R50" s="350">
        <v>7.0755846951195384E-5</v>
      </c>
      <c r="S50" s="350">
        <v>3.9824995756643716E-5</v>
      </c>
      <c r="T50" s="350">
        <v>0</v>
      </c>
      <c r="U50" s="350">
        <v>1.0310412777757272E-4</v>
      </c>
      <c r="V50" s="350">
        <v>8.6093096400862652E-5</v>
      </c>
      <c r="W50" s="350">
        <v>1.8130170323437913E-4</v>
      </c>
      <c r="X50" s="350">
        <v>2.8476445294541432E-4</v>
      </c>
      <c r="Y50" s="350">
        <v>7.8787414550015778E-5</v>
      </c>
      <c r="Z50" s="350">
        <v>7.8369282051351819E-5</v>
      </c>
      <c r="AA50" s="350">
        <v>1.2968428949838186E-4</v>
      </c>
      <c r="AB50" s="350">
        <v>1.3988740916912883E-4</v>
      </c>
      <c r="AC50" s="350">
        <v>8.1483818822972282E-5</v>
      </c>
      <c r="AD50" s="350">
        <v>7.858413116320476E-5</v>
      </c>
      <c r="AE50" s="350">
        <v>1.5961834846633038E-4</v>
      </c>
      <c r="AF50" s="350">
        <v>5.4474353466638826E-5</v>
      </c>
      <c r="AG50" s="350">
        <v>1.0362577060376713E-4</v>
      </c>
      <c r="AH50" s="350">
        <v>2.78032770566212E-5</v>
      </c>
      <c r="AI50" s="350">
        <v>4.2622088835031731E-5</v>
      </c>
      <c r="AJ50" s="350">
        <v>2.5165402481256152E-5</v>
      </c>
      <c r="AK50" s="350">
        <v>1.6184159170849513E-4</v>
      </c>
      <c r="AL50" s="350">
        <v>9.896374634155128E-4</v>
      </c>
      <c r="AM50" s="350">
        <v>1.5625028025394717E-4</v>
      </c>
      <c r="AN50" s="350">
        <v>1.4139721484320256E-4</v>
      </c>
      <c r="AO50" s="350">
        <v>2.9806762231726901E-4</v>
      </c>
      <c r="AP50" s="350">
        <v>4.5250166048248387E-4</v>
      </c>
      <c r="AQ50" s="350">
        <v>9.1913415294487784E-4</v>
      </c>
      <c r="AR50" s="350">
        <v>7.9546676801185354E-4</v>
      </c>
      <c r="AS50" s="350">
        <v>6.0991793644957811E-4</v>
      </c>
      <c r="AT50" s="350">
        <v>-1.254517087569913E-5</v>
      </c>
      <c r="AU50" s="350">
        <v>6.1944796038587333E-4</v>
      </c>
      <c r="AV50" s="350">
        <v>1.7825289694287531E-4</v>
      </c>
      <c r="AW50" s="350">
        <v>1.4278816047394455E-4</v>
      </c>
      <c r="AX50" s="350">
        <v>1.141766386854191E-4</v>
      </c>
      <c r="AY50" s="350">
        <v>2.0918233980523116E-4</v>
      </c>
      <c r="AZ50" s="350">
        <v>3.6143461391832942E-4</v>
      </c>
      <c r="BA50" s="350">
        <v>1.6164458672154117E-3</v>
      </c>
      <c r="BB50" s="350">
        <v>1.0335839775239164</v>
      </c>
      <c r="BC50" s="350">
        <v>6.4681285787911364E-4</v>
      </c>
      <c r="BD50" s="350">
        <v>1.4290959811389106E-3</v>
      </c>
      <c r="BE50" s="350">
        <v>7.020968170230803E-4</v>
      </c>
      <c r="BF50" s="350">
        <v>1.4557415962209025E-3</v>
      </c>
      <c r="BG50" s="350">
        <v>3.7723697736296501E-4</v>
      </c>
      <c r="BH50" s="350">
        <v>1.0794223651574091E-3</v>
      </c>
      <c r="BI50" s="350">
        <v>1.6917688733004263E-4</v>
      </c>
      <c r="BJ50" s="350">
        <v>4.0102776994060241E-4</v>
      </c>
      <c r="BK50" s="350">
        <v>4.1975661479140818E-4</v>
      </c>
      <c r="BL50" s="350">
        <v>2.1881466385021935E-4</v>
      </c>
      <c r="BM50" s="350">
        <v>1.6583743629278451E-4</v>
      </c>
      <c r="BN50" s="350">
        <v>4.1000321941224866E-4</v>
      </c>
      <c r="BO50" s="350">
        <v>2.9978699742136118E-4</v>
      </c>
      <c r="BP50" s="350">
        <v>3.8014176432258669E-4</v>
      </c>
      <c r="BQ50" s="350">
        <v>2.523559827681202E-4</v>
      </c>
      <c r="BR50" s="350">
        <v>1.4214316532050014E-4</v>
      </c>
      <c r="BS50" s="350">
        <v>1.1727329612789496E-4</v>
      </c>
      <c r="BT50" s="350">
        <v>2.0176280724473178E-4</v>
      </c>
      <c r="BU50" s="350">
        <v>2.2638734773984973E-4</v>
      </c>
      <c r="BV50" s="350">
        <v>1.6644098370042324E-4</v>
      </c>
      <c r="BW50" s="350">
        <v>6.5341444130164524E-4</v>
      </c>
      <c r="BX50" s="350">
        <v>5.955399224053979E-5</v>
      </c>
      <c r="BY50" s="350">
        <v>3.8765849576926796E-4</v>
      </c>
      <c r="BZ50" s="350">
        <v>2.7737282399792817E-4</v>
      </c>
      <c r="CA50" s="350">
        <v>1.0552179539773125E-4</v>
      </c>
      <c r="CB50" s="350">
        <v>6.0832177259772795E-5</v>
      </c>
      <c r="CC50" s="350">
        <v>4.8898630987921315E-5</v>
      </c>
      <c r="CD50" s="350">
        <v>3.4210893185869023E-5</v>
      </c>
      <c r="CE50" s="350">
        <v>6.1526539126082485E-6</v>
      </c>
      <c r="CF50" s="350">
        <v>7.7391725677347699E-5</v>
      </c>
      <c r="CG50" s="350">
        <v>3.387779717847556E-4</v>
      </c>
      <c r="CH50" s="350">
        <v>1.9144232872557827E-3</v>
      </c>
      <c r="CI50" s="350">
        <v>1.8846645158395757E-4</v>
      </c>
      <c r="CJ50" s="350">
        <v>1.7665839603459512E-4</v>
      </c>
      <c r="CK50" s="350">
        <v>1.7976012979420734E-4</v>
      </c>
      <c r="CL50" s="350">
        <v>1.3105333136685746E-4</v>
      </c>
      <c r="CM50" s="350">
        <v>1.3862021565377291E-4</v>
      </c>
      <c r="CN50" s="350">
        <v>5.2842510252749815E-5</v>
      </c>
      <c r="CO50" s="350">
        <v>7.6846818025830981E-5</v>
      </c>
      <c r="CP50" s="350">
        <v>1.120644689432165E-4</v>
      </c>
      <c r="CQ50" s="350">
        <v>1.9033281378526328E-4</v>
      </c>
      <c r="CR50" s="350">
        <v>1.0205128055706439E-4</v>
      </c>
      <c r="CS50" s="350">
        <v>8.017170402684835E-5</v>
      </c>
      <c r="CT50" s="350">
        <v>1.4871271829885709E-4</v>
      </c>
      <c r="CU50" s="350">
        <v>4.9671930596095788E-5</v>
      </c>
      <c r="CV50" s="350">
        <v>1.80223059879147E-4</v>
      </c>
      <c r="CW50" s="350">
        <v>4.8699184590092685E-5</v>
      </c>
      <c r="CX50" s="350">
        <v>1.3455153612829107E-4</v>
      </c>
      <c r="CY50" s="350">
        <v>6.6872632223141142E-5</v>
      </c>
      <c r="CZ50" s="350">
        <v>5.8230209033903491E-5</v>
      </c>
      <c r="DA50" s="350">
        <v>1.1446822625667437E-4</v>
      </c>
      <c r="DB50" s="350">
        <v>1.036976846555281E-3</v>
      </c>
      <c r="DC50" s="350">
        <v>6.7215112768497461E-5</v>
      </c>
      <c r="DD50" s="350">
        <v>1.3051738352355296E-2</v>
      </c>
      <c r="DE50" s="350">
        <v>7.2525532618100626E-5</v>
      </c>
      <c r="DF50" s="350">
        <v>1.3893490838933799E-4</v>
      </c>
      <c r="DG50" s="350">
        <v>7.7770825816510467E-5</v>
      </c>
      <c r="DH50" s="350">
        <v>1.2752151937742617E-4</v>
      </c>
      <c r="DI50" s="350">
        <v>1.4211761185927175E-4</v>
      </c>
      <c r="DJ50" s="350">
        <v>1.149550397120552E-4</v>
      </c>
      <c r="DK50" s="350">
        <v>4.8765258439057249E-5</v>
      </c>
      <c r="DL50" s="350">
        <v>1.0132919379427702E-4</v>
      </c>
    </row>
    <row r="51" spans="2:116">
      <c r="B51" s="348">
        <v>311</v>
      </c>
      <c r="C51" s="351" t="s">
        <v>734</v>
      </c>
      <c r="D51" s="350">
        <v>0.18662164935342163</v>
      </c>
      <c r="E51" s="350">
        <v>0.13877795573574847</v>
      </c>
      <c r="F51" s="350">
        <v>9.8517415789486515E-2</v>
      </c>
      <c r="G51" s="350">
        <v>1.8530302798477416E-4</v>
      </c>
      <c r="H51" s="350">
        <v>3.2773321403707756E-2</v>
      </c>
      <c r="I51" s="350">
        <v>3.0561640981978021E-2</v>
      </c>
      <c r="J51" s="350">
        <v>1.3069921300627136E-4</v>
      </c>
      <c r="K51" s="350">
        <v>8.4837021665834668E-5</v>
      </c>
      <c r="L51" s="350">
        <v>1.3572013984069935E-3</v>
      </c>
      <c r="M51" s="350">
        <v>7.6154497405848812E-5</v>
      </c>
      <c r="N51" s="350">
        <v>3.5834975713279489E-5</v>
      </c>
      <c r="O51" s="350">
        <v>7.8578817536624571E-5</v>
      </c>
      <c r="P51" s="350">
        <v>1.5484786672405164E-4</v>
      </c>
      <c r="Q51" s="350">
        <v>3.015465322594474E-5</v>
      </c>
      <c r="R51" s="350">
        <v>2.7869013598969224E-5</v>
      </c>
      <c r="S51" s="350">
        <v>2.1910932047188258E-5</v>
      </c>
      <c r="T51" s="350">
        <v>0</v>
      </c>
      <c r="U51" s="350">
        <v>3.3056885685244204E-5</v>
      </c>
      <c r="V51" s="350">
        <v>4.1472980278895592E-5</v>
      </c>
      <c r="W51" s="350">
        <v>5.2475516364186809E-5</v>
      </c>
      <c r="X51" s="350">
        <v>3.5686141598371432E-5</v>
      </c>
      <c r="Y51" s="350">
        <v>3.533533463917962E-5</v>
      </c>
      <c r="Z51" s="350">
        <v>3.6840338272259887E-5</v>
      </c>
      <c r="AA51" s="350">
        <v>5.1558988755112226E-5</v>
      </c>
      <c r="AB51" s="350">
        <v>4.1057292027427803E-5</v>
      </c>
      <c r="AC51" s="350">
        <v>2.681215041234786E-5</v>
      </c>
      <c r="AD51" s="350">
        <v>1.9179411873358563E-5</v>
      </c>
      <c r="AE51" s="350">
        <v>4.454262229399034E-5</v>
      </c>
      <c r="AF51" s="350">
        <v>1.9865051286359095E-5</v>
      </c>
      <c r="AG51" s="350">
        <v>3.486126091806833E-5</v>
      </c>
      <c r="AH51" s="350">
        <v>1.4381160932981282E-5</v>
      </c>
      <c r="AI51" s="350">
        <v>2.1922376911857961E-5</v>
      </c>
      <c r="AJ51" s="350">
        <v>6.3656018174678678E-6</v>
      </c>
      <c r="AK51" s="350">
        <v>4.2237010455852122E-5</v>
      </c>
      <c r="AL51" s="350">
        <v>3.6619786539854443E-5</v>
      </c>
      <c r="AM51" s="350">
        <v>4.4863169501428295E-5</v>
      </c>
      <c r="AN51" s="350">
        <v>5.94918652712975E-5</v>
      </c>
      <c r="AO51" s="350">
        <v>4.5066285104564759E-5</v>
      </c>
      <c r="AP51" s="350">
        <v>4.8408359446907129E-5</v>
      </c>
      <c r="AQ51" s="350">
        <v>4.4904427057115923E-5</v>
      </c>
      <c r="AR51" s="350">
        <v>5.5632895890855234E-5</v>
      </c>
      <c r="AS51" s="350">
        <v>1.3666905552593434E-4</v>
      </c>
      <c r="AT51" s="350">
        <v>-2.7586418760384474E-7</v>
      </c>
      <c r="AU51" s="350">
        <v>5.7897817450523916E-5</v>
      </c>
      <c r="AV51" s="350">
        <v>2.4028828025604027E-5</v>
      </c>
      <c r="AW51" s="350">
        <v>2.9244516497184455E-5</v>
      </c>
      <c r="AX51" s="350">
        <v>2.5510880276150161E-5</v>
      </c>
      <c r="AY51" s="350">
        <v>6.0354331020118609E-5</v>
      </c>
      <c r="AZ51" s="350">
        <v>4.1726660632458216E-5</v>
      </c>
      <c r="BA51" s="350">
        <v>5.8528951935299855E-4</v>
      </c>
      <c r="BB51" s="350">
        <v>1.109488962448669E-3</v>
      </c>
      <c r="BC51" s="350">
        <v>1.0149082429885448</v>
      </c>
      <c r="BD51" s="350">
        <v>5.2947910597910931E-5</v>
      </c>
      <c r="BE51" s="350">
        <v>3.6617208589746961E-5</v>
      </c>
      <c r="BF51" s="350">
        <v>4.9348807834088428E-4</v>
      </c>
      <c r="BG51" s="350">
        <v>2.9472157896924544E-5</v>
      </c>
      <c r="BH51" s="350">
        <v>1.9470245730324241E-4</v>
      </c>
      <c r="BI51" s="350">
        <v>2.0904759508658424E-5</v>
      </c>
      <c r="BJ51" s="350">
        <v>1.9195385542643571E-4</v>
      </c>
      <c r="BK51" s="350">
        <v>4.904748183212046E-4</v>
      </c>
      <c r="BL51" s="350">
        <v>6.7230432524207454E-5</v>
      </c>
      <c r="BM51" s="350">
        <v>5.626205135136365E-5</v>
      </c>
      <c r="BN51" s="350">
        <v>1.0045223905760597E-4</v>
      </c>
      <c r="BO51" s="350">
        <v>4.8243577139107479E-5</v>
      </c>
      <c r="BP51" s="350">
        <v>4.5313944690234369E-5</v>
      </c>
      <c r="BQ51" s="350">
        <v>1.2878413231048514E-4</v>
      </c>
      <c r="BR51" s="350">
        <v>5.011391119592046E-5</v>
      </c>
      <c r="BS51" s="350">
        <v>1.1159723982603729E-4</v>
      </c>
      <c r="BT51" s="350">
        <v>5.0131558443339001E-5</v>
      </c>
      <c r="BU51" s="350">
        <v>7.5605294615557772E-5</v>
      </c>
      <c r="BV51" s="350">
        <v>5.4382434233880348E-5</v>
      </c>
      <c r="BW51" s="350">
        <v>1.5202670706342431E-4</v>
      </c>
      <c r="BX51" s="350">
        <v>1.8351389570153179E-5</v>
      </c>
      <c r="BY51" s="350">
        <v>1.026032261982697E-4</v>
      </c>
      <c r="BZ51" s="350">
        <v>8.9688077352532405E-5</v>
      </c>
      <c r="CA51" s="350">
        <v>2.2186283884581155E-4</v>
      </c>
      <c r="CB51" s="350">
        <v>3.9375854405612573E-5</v>
      </c>
      <c r="CC51" s="350">
        <v>2.3438632405777053E-5</v>
      </c>
      <c r="CD51" s="350">
        <v>1.5168855250685277E-5</v>
      </c>
      <c r="CE51" s="350">
        <v>3.1391877127968685E-6</v>
      </c>
      <c r="CF51" s="350">
        <v>2.9622533636491572E-5</v>
      </c>
      <c r="CG51" s="350">
        <v>8.6830806458523951E-5</v>
      </c>
      <c r="CH51" s="350">
        <v>4.5863949330974326E-4</v>
      </c>
      <c r="CI51" s="350">
        <v>7.4907787003618802E-5</v>
      </c>
      <c r="CJ51" s="350">
        <v>7.2730665194546855E-5</v>
      </c>
      <c r="CK51" s="350">
        <v>8.332695249422929E-5</v>
      </c>
      <c r="CL51" s="350">
        <v>7.9722381880308984E-5</v>
      </c>
      <c r="CM51" s="350">
        <v>9.1501859593830595E-5</v>
      </c>
      <c r="CN51" s="350">
        <v>4.1045438915052779E-5</v>
      </c>
      <c r="CO51" s="350">
        <v>4.5535433539601378E-5</v>
      </c>
      <c r="CP51" s="350">
        <v>6.5001463641179943E-5</v>
      </c>
      <c r="CQ51" s="350">
        <v>5.6123834511102465E-5</v>
      </c>
      <c r="CR51" s="350">
        <v>7.9286796594886299E-5</v>
      </c>
      <c r="CS51" s="350">
        <v>3.0591343336584201E-4</v>
      </c>
      <c r="CT51" s="350">
        <v>5.7558175874257672E-4</v>
      </c>
      <c r="CU51" s="350">
        <v>2.2933914009674586E-5</v>
      </c>
      <c r="CV51" s="350">
        <v>8.1897701226256252E-5</v>
      </c>
      <c r="CW51" s="350">
        <v>2.6729822941130169E-3</v>
      </c>
      <c r="CX51" s="350">
        <v>1.2639810807631615E-3</v>
      </c>
      <c r="CY51" s="350">
        <v>6.5060118775017186E-4</v>
      </c>
      <c r="CZ51" s="350">
        <v>4.7413951759212156E-4</v>
      </c>
      <c r="DA51" s="350">
        <v>5.9968966230121628E-5</v>
      </c>
      <c r="DB51" s="350">
        <v>5.539688985961587E-4</v>
      </c>
      <c r="DC51" s="350">
        <v>4.1025470868276947E-5</v>
      </c>
      <c r="DD51" s="350">
        <v>2.8240611496082729E-3</v>
      </c>
      <c r="DE51" s="350">
        <v>8.1907959234254338E-5</v>
      </c>
      <c r="DF51" s="350">
        <v>6.5887205791829732E-5</v>
      </c>
      <c r="DG51" s="350">
        <v>4.1975456309552098E-5</v>
      </c>
      <c r="DH51" s="350">
        <v>5.7674661020849776E-5</v>
      </c>
      <c r="DI51" s="350">
        <v>9.1415023454230124E-4</v>
      </c>
      <c r="DJ51" s="350">
        <v>1.3814357026231959E-4</v>
      </c>
      <c r="DK51" s="350">
        <v>4.7250514451373377E-3</v>
      </c>
      <c r="DL51" s="350">
        <v>9.8475888232759989E-5</v>
      </c>
    </row>
    <row r="52" spans="2:116">
      <c r="B52" s="348">
        <v>321</v>
      </c>
      <c r="C52" s="349" t="s">
        <v>735</v>
      </c>
      <c r="D52" s="350">
        <v>0.10806372814409915</v>
      </c>
      <c r="E52" s="350">
        <v>0.16252477156035186</v>
      </c>
      <c r="F52" s="350">
        <v>-8.1332448344911171E-2</v>
      </c>
      <c r="G52" s="350">
        <v>3.7373204308242689E-6</v>
      </c>
      <c r="H52" s="350">
        <v>2.6070247954618955E-2</v>
      </c>
      <c r="I52" s="350">
        <v>2.6070247954618955E-2</v>
      </c>
      <c r="J52" s="350">
        <v>3.006386056960741E-5</v>
      </c>
      <c r="K52" s="350">
        <v>1.3984319156192689E-5</v>
      </c>
      <c r="L52" s="350">
        <v>2.8138448060789403E-5</v>
      </c>
      <c r="M52" s="350">
        <v>3.0009389869890488E-5</v>
      </c>
      <c r="N52" s="350">
        <v>1.0910001473128857E-5</v>
      </c>
      <c r="O52" s="350">
        <v>3.3581502883183753E-5</v>
      </c>
      <c r="P52" s="350">
        <v>7.1770490676299395E-5</v>
      </c>
      <c r="Q52" s="350">
        <v>6.8667255426124196E-6</v>
      </c>
      <c r="R52" s="350">
        <v>8.0931792054787563E-6</v>
      </c>
      <c r="S52" s="350">
        <v>4.7482153041283816E-6</v>
      </c>
      <c r="T52" s="350">
        <v>0</v>
      </c>
      <c r="U52" s="350">
        <v>1.2209122720836747E-5</v>
      </c>
      <c r="V52" s="350">
        <v>1.5561866793511295E-5</v>
      </c>
      <c r="W52" s="350">
        <v>2.0019150329710014E-5</v>
      </c>
      <c r="X52" s="350">
        <v>1.3009744450870414E-5</v>
      </c>
      <c r="Y52" s="350">
        <v>9.5225819526466993E-6</v>
      </c>
      <c r="Z52" s="350">
        <v>9.1915405502243434E-6</v>
      </c>
      <c r="AA52" s="350">
        <v>1.5251117974432718E-5</v>
      </c>
      <c r="AB52" s="350">
        <v>1.6209266698272018E-5</v>
      </c>
      <c r="AC52" s="350">
        <v>8.5303587329523144E-6</v>
      </c>
      <c r="AD52" s="350">
        <v>9.168133750292257E-6</v>
      </c>
      <c r="AE52" s="350">
        <v>1.9052526240703598E-5</v>
      </c>
      <c r="AF52" s="350">
        <v>6.4467327079101697E-6</v>
      </c>
      <c r="AG52" s="350">
        <v>1.2140851435894576E-5</v>
      </c>
      <c r="AH52" s="350">
        <v>2.7794620251434281E-6</v>
      </c>
      <c r="AI52" s="350">
        <v>4.8689125628506893E-6</v>
      </c>
      <c r="AJ52" s="350">
        <v>2.5258009065553691E-6</v>
      </c>
      <c r="AK52" s="350">
        <v>1.4907525281684214E-5</v>
      </c>
      <c r="AL52" s="350">
        <v>1.3756007951000227E-5</v>
      </c>
      <c r="AM52" s="350">
        <v>1.7492241628034897E-5</v>
      </c>
      <c r="AN52" s="350">
        <v>2.045820531990612E-5</v>
      </c>
      <c r="AO52" s="350">
        <v>1.4907559504392352E-5</v>
      </c>
      <c r="AP52" s="350">
        <v>1.8956499417971973E-5</v>
      </c>
      <c r="AQ52" s="350">
        <v>1.7956190932009307E-5</v>
      </c>
      <c r="AR52" s="350">
        <v>2.2505478412160763E-5</v>
      </c>
      <c r="AS52" s="350">
        <v>7.0130535334833125E-5</v>
      </c>
      <c r="AT52" s="350">
        <v>-9.1077583391407648E-7</v>
      </c>
      <c r="AU52" s="350">
        <v>2.5024173070999457E-5</v>
      </c>
      <c r="AV52" s="350">
        <v>4.6220025744281889E-6</v>
      </c>
      <c r="AW52" s="350">
        <v>1.1987191901810332E-5</v>
      </c>
      <c r="AX52" s="350">
        <v>8.4212295482218269E-6</v>
      </c>
      <c r="AY52" s="350">
        <v>2.4192032497598228E-5</v>
      </c>
      <c r="AZ52" s="350">
        <v>3.4751717446294072E-5</v>
      </c>
      <c r="BA52" s="350">
        <v>1.8404713698123379E-4</v>
      </c>
      <c r="BB52" s="350">
        <v>2.3270417343486605E-4</v>
      </c>
      <c r="BC52" s="350">
        <v>1.0595774299739989E-2</v>
      </c>
      <c r="BD52" s="350">
        <v>1.0141940883825453</v>
      </c>
      <c r="BE52" s="350">
        <v>4.6635188592435428E-3</v>
      </c>
      <c r="BF52" s="350">
        <v>8.0678121612587986E-3</v>
      </c>
      <c r="BG52" s="350">
        <v>1.3910258270550695E-2</v>
      </c>
      <c r="BH52" s="350">
        <v>2.8705555276107433E-2</v>
      </c>
      <c r="BI52" s="350">
        <v>2.3186294159006499E-3</v>
      </c>
      <c r="BJ52" s="350">
        <v>1.8307700546791195E-2</v>
      </c>
      <c r="BK52" s="350">
        <v>3.07458633533753E-2</v>
      </c>
      <c r="BL52" s="350">
        <v>3.1960485911257234E-4</v>
      </c>
      <c r="BM52" s="350">
        <v>2.0028270458852368E-4</v>
      </c>
      <c r="BN52" s="350">
        <v>1.2714609166116591E-3</v>
      </c>
      <c r="BO52" s="350">
        <v>2.5264093669900535E-5</v>
      </c>
      <c r="BP52" s="350">
        <v>1.1514459393612062E-4</v>
      </c>
      <c r="BQ52" s="350">
        <v>3.3089206183513384E-3</v>
      </c>
      <c r="BR52" s="350">
        <v>1.677773108626758E-5</v>
      </c>
      <c r="BS52" s="350">
        <v>2.0849295907317556E-5</v>
      </c>
      <c r="BT52" s="350">
        <v>2.5639380382334019E-5</v>
      </c>
      <c r="BU52" s="350">
        <v>2.6543809751781215E-5</v>
      </c>
      <c r="BV52" s="350">
        <v>2.8817952591846955E-5</v>
      </c>
      <c r="BW52" s="350">
        <v>7.6112537759981651E-5</v>
      </c>
      <c r="BX52" s="350">
        <v>5.9432082844183912E-6</v>
      </c>
      <c r="BY52" s="350">
        <v>3.6202690404320414E-5</v>
      </c>
      <c r="BZ52" s="350">
        <v>3.2932130430682885E-5</v>
      </c>
      <c r="CA52" s="350">
        <v>1.4768563300956502E-5</v>
      </c>
      <c r="CB52" s="350">
        <v>7.8710153602013342E-6</v>
      </c>
      <c r="CC52" s="350">
        <v>6.3195934898158943E-6</v>
      </c>
      <c r="CD52" s="350">
        <v>4.3192558224353338E-6</v>
      </c>
      <c r="CE52" s="350">
        <v>7.6560025115463824E-7</v>
      </c>
      <c r="CF52" s="350">
        <v>9.2017621974533427E-6</v>
      </c>
      <c r="CG52" s="350">
        <v>3.9370036505110564E-5</v>
      </c>
      <c r="CH52" s="350">
        <v>2.2264435636492428E-4</v>
      </c>
      <c r="CI52" s="350">
        <v>8.2625128856039736E-6</v>
      </c>
      <c r="CJ52" s="350">
        <v>2.0100432855072953E-5</v>
      </c>
      <c r="CK52" s="350">
        <v>1.787839476066598E-5</v>
      </c>
      <c r="CL52" s="350">
        <v>1.3279256836979804E-5</v>
      </c>
      <c r="CM52" s="350">
        <v>1.355617995058549E-5</v>
      </c>
      <c r="CN52" s="350">
        <v>5.3575458856530093E-6</v>
      </c>
      <c r="CO52" s="350">
        <v>1.0051292728380782E-5</v>
      </c>
      <c r="CP52" s="350">
        <v>1.5334288378828418E-5</v>
      </c>
      <c r="CQ52" s="350">
        <v>2.5619422919911473E-5</v>
      </c>
      <c r="CR52" s="350">
        <v>1.2587644420913245E-5</v>
      </c>
      <c r="CS52" s="350">
        <v>1.7651373838992007E-5</v>
      </c>
      <c r="CT52" s="350">
        <v>2.6367948241367981E-5</v>
      </c>
      <c r="CU52" s="350">
        <v>6.876216360990065E-6</v>
      </c>
      <c r="CV52" s="350">
        <v>3.2108979002305437E-5</v>
      </c>
      <c r="CW52" s="350">
        <v>3.3590219149955014E-5</v>
      </c>
      <c r="CX52" s="350">
        <v>2.8881928343163864E-5</v>
      </c>
      <c r="CY52" s="350">
        <v>1.5927616513347977E-5</v>
      </c>
      <c r="CZ52" s="350">
        <v>1.2563665236787488E-5</v>
      </c>
      <c r="DA52" s="350">
        <v>1.573425013165969E-5</v>
      </c>
      <c r="DB52" s="350">
        <v>1.2584958092404347E-4</v>
      </c>
      <c r="DC52" s="350">
        <v>9.7831950081478025E-6</v>
      </c>
      <c r="DD52" s="350">
        <v>1.5150723092257987E-3</v>
      </c>
      <c r="DE52" s="350">
        <v>1.1435297683969239E-5</v>
      </c>
      <c r="DF52" s="350">
        <v>1.7244186655930454E-5</v>
      </c>
      <c r="DG52" s="350">
        <v>1.017456477953597E-5</v>
      </c>
      <c r="DH52" s="350">
        <v>1.6833083206528527E-5</v>
      </c>
      <c r="DI52" s="350">
        <v>2.8601855296460706E-5</v>
      </c>
      <c r="DJ52" s="350">
        <v>1.6045573864245731E-5</v>
      </c>
      <c r="DK52" s="350">
        <v>1.1556153073175728E-4</v>
      </c>
      <c r="DL52" s="350">
        <v>1.3332920741576626E-5</v>
      </c>
    </row>
    <row r="53" spans="2:116">
      <c r="B53" s="352">
        <v>329</v>
      </c>
      <c r="C53" s="353" t="s">
        <v>736</v>
      </c>
      <c r="D53" s="350">
        <v>6.1168281989615769E-2</v>
      </c>
      <c r="E53" s="350">
        <v>0.21392179253245475</v>
      </c>
      <c r="F53" s="350">
        <v>8.4854404644600978E-2</v>
      </c>
      <c r="G53" s="350">
        <v>3.9027823014632879E-4</v>
      </c>
      <c r="H53" s="350">
        <v>5.0286105315454951E-2</v>
      </c>
      <c r="I53" s="350">
        <v>4.7365743579981315E-2</v>
      </c>
      <c r="J53" s="350">
        <v>4.2959543876014971E-5</v>
      </c>
      <c r="K53" s="350">
        <v>2.1723594467119826E-5</v>
      </c>
      <c r="L53" s="350">
        <v>3.1270050838177123E-5</v>
      </c>
      <c r="M53" s="350">
        <v>4.5342590861411224E-5</v>
      </c>
      <c r="N53" s="350">
        <v>1.4247956051695638E-5</v>
      </c>
      <c r="O53" s="350">
        <v>4.8597292629333141E-5</v>
      </c>
      <c r="P53" s="350">
        <v>1.0584969050394414E-4</v>
      </c>
      <c r="Q53" s="350">
        <v>1.1106260547199455E-5</v>
      </c>
      <c r="R53" s="350">
        <v>1.2625156123093823E-5</v>
      </c>
      <c r="S53" s="350">
        <v>7.1722073916692788E-6</v>
      </c>
      <c r="T53" s="350">
        <v>0</v>
      </c>
      <c r="U53" s="350">
        <v>1.897938378333731E-5</v>
      </c>
      <c r="V53" s="350">
        <v>1.8480346260797517E-5</v>
      </c>
      <c r="W53" s="350">
        <v>2.9751028492063808E-5</v>
      </c>
      <c r="X53" s="350">
        <v>1.7755232108475749E-5</v>
      </c>
      <c r="Y53" s="350">
        <v>1.4190384615925822E-5</v>
      </c>
      <c r="Z53" s="350">
        <v>1.7538985947291949E-5</v>
      </c>
      <c r="AA53" s="350">
        <v>7.1003534607688465E-5</v>
      </c>
      <c r="AB53" s="350">
        <v>2.5290637431083581E-5</v>
      </c>
      <c r="AC53" s="350">
        <v>1.411837147650403E-5</v>
      </c>
      <c r="AD53" s="350">
        <v>1.3293600273285015E-5</v>
      </c>
      <c r="AE53" s="350">
        <v>2.7404453379412464E-5</v>
      </c>
      <c r="AF53" s="350">
        <v>1.0222958558737825E-5</v>
      </c>
      <c r="AG53" s="350">
        <v>1.8719240882984527E-5</v>
      </c>
      <c r="AH53" s="350">
        <v>5.8005855155997223E-6</v>
      </c>
      <c r="AI53" s="350">
        <v>9.0408932594035463E-6</v>
      </c>
      <c r="AJ53" s="350">
        <v>3.724241189548686E-6</v>
      </c>
      <c r="AK53" s="350">
        <v>2.1932806660662491E-5</v>
      </c>
      <c r="AL53" s="350">
        <v>2.0103697765515158E-5</v>
      </c>
      <c r="AM53" s="350">
        <v>2.6412171899222474E-5</v>
      </c>
      <c r="AN53" s="350">
        <v>3.0104052973263002E-5</v>
      </c>
      <c r="AO53" s="350">
        <v>2.4611124234464213E-5</v>
      </c>
      <c r="AP53" s="350">
        <v>2.8854573231676378E-5</v>
      </c>
      <c r="AQ53" s="350">
        <v>2.7924644740333536E-5</v>
      </c>
      <c r="AR53" s="350">
        <v>3.3056681553734087E-5</v>
      </c>
      <c r="AS53" s="350">
        <v>9.9050128625877929E-5</v>
      </c>
      <c r="AT53" s="350">
        <v>-1.6633043300144919E-6</v>
      </c>
      <c r="AU53" s="350">
        <v>3.6192990668602777E-5</v>
      </c>
      <c r="AV53" s="350">
        <v>8.4310360884711103E-6</v>
      </c>
      <c r="AW53" s="350">
        <v>1.7798550559778412E-5</v>
      </c>
      <c r="AX53" s="350">
        <v>1.6636945910268713E-5</v>
      </c>
      <c r="AY53" s="350">
        <v>3.4941694218341202E-5</v>
      </c>
      <c r="AZ53" s="350">
        <v>9.8032691494721224E-5</v>
      </c>
      <c r="BA53" s="350">
        <v>3.9262486063997926E-4</v>
      </c>
      <c r="BB53" s="350">
        <v>3.6566891262847673E-4</v>
      </c>
      <c r="BC53" s="350">
        <v>2.6111506467224113E-3</v>
      </c>
      <c r="BD53" s="350">
        <v>1.4259146823559072E-2</v>
      </c>
      <c r="BE53" s="350">
        <v>1.0115171689711075</v>
      </c>
      <c r="BF53" s="350">
        <v>2.8642621470656268E-3</v>
      </c>
      <c r="BG53" s="350">
        <v>1.2842156722914794E-3</v>
      </c>
      <c r="BH53" s="350">
        <v>8.4308862136949075E-3</v>
      </c>
      <c r="BI53" s="350">
        <v>1.3940666112742821E-3</v>
      </c>
      <c r="BJ53" s="350">
        <v>8.9895906266975623E-3</v>
      </c>
      <c r="BK53" s="350">
        <v>5.6517871654289892E-3</v>
      </c>
      <c r="BL53" s="350">
        <v>1.8983984374755709E-4</v>
      </c>
      <c r="BM53" s="350">
        <v>1.2211543762402329E-4</v>
      </c>
      <c r="BN53" s="350">
        <v>6.1796851774632768E-4</v>
      </c>
      <c r="BO53" s="350">
        <v>3.3431902960927348E-5</v>
      </c>
      <c r="BP53" s="350">
        <v>4.4315537393238448E-5</v>
      </c>
      <c r="BQ53" s="350">
        <v>3.1687301189820677E-4</v>
      </c>
      <c r="BR53" s="350">
        <v>2.4745112675160232E-5</v>
      </c>
      <c r="BS53" s="350">
        <v>5.5945819784588216E-5</v>
      </c>
      <c r="BT53" s="350">
        <v>4.068813232597479E-5</v>
      </c>
      <c r="BU53" s="350">
        <v>3.9689659336713799E-5</v>
      </c>
      <c r="BV53" s="350">
        <v>3.1098306774343571E-5</v>
      </c>
      <c r="BW53" s="350">
        <v>1.0864233447523533E-4</v>
      </c>
      <c r="BX53" s="350">
        <v>9.3072605343583449E-6</v>
      </c>
      <c r="BY53" s="350">
        <v>5.5458913911840903E-5</v>
      </c>
      <c r="BZ53" s="350">
        <v>5.3476210526287871E-5</v>
      </c>
      <c r="CA53" s="350">
        <v>2.542486268625488E-5</v>
      </c>
      <c r="CB53" s="350">
        <v>2.2389945762644437E-5</v>
      </c>
      <c r="CC53" s="350">
        <v>1.271197300281936E-5</v>
      </c>
      <c r="CD53" s="350">
        <v>8.2946333169096951E-6</v>
      </c>
      <c r="CE53" s="350">
        <v>1.7636598839407885E-6</v>
      </c>
      <c r="CF53" s="350">
        <v>1.7293974386732743E-5</v>
      </c>
      <c r="CG53" s="350">
        <v>5.8915896972438173E-5</v>
      </c>
      <c r="CH53" s="350">
        <v>3.1455044001380754E-4</v>
      </c>
      <c r="CI53" s="350">
        <v>3.1042222535720454E-5</v>
      </c>
      <c r="CJ53" s="350">
        <v>3.1165464032721601E-5</v>
      </c>
      <c r="CK53" s="350">
        <v>3.7741062227554764E-5</v>
      </c>
      <c r="CL53" s="350">
        <v>2.321046801914781E-5</v>
      </c>
      <c r="CM53" s="350">
        <v>2.6625438910251395E-5</v>
      </c>
      <c r="CN53" s="350">
        <v>1.7665076393374615E-5</v>
      </c>
      <c r="CO53" s="350">
        <v>3.9114792037230363E-5</v>
      </c>
      <c r="CP53" s="350">
        <v>1.4671318964961516E-4</v>
      </c>
      <c r="CQ53" s="350">
        <v>1.0362030044823671E-4</v>
      </c>
      <c r="CR53" s="350">
        <v>5.4715937517128973E-5</v>
      </c>
      <c r="CS53" s="350">
        <v>2.9913080287053236E-4</v>
      </c>
      <c r="CT53" s="350">
        <v>1.06255332672561E-4</v>
      </c>
      <c r="CU53" s="350">
        <v>1.447343273244033E-5</v>
      </c>
      <c r="CV53" s="350">
        <v>2.8599663917122729E-4</v>
      </c>
      <c r="CW53" s="350">
        <v>1.8399083333549582E-5</v>
      </c>
      <c r="CX53" s="350">
        <v>3.1847609843660897E-5</v>
      </c>
      <c r="CY53" s="350">
        <v>2.4217756922432503E-5</v>
      </c>
      <c r="CZ53" s="350">
        <v>2.3316329356661181E-5</v>
      </c>
      <c r="DA53" s="350">
        <v>3.305742466820197E-5</v>
      </c>
      <c r="DB53" s="350">
        <v>1.6926466086005014E-4</v>
      </c>
      <c r="DC53" s="350">
        <v>4.1296080449083422E-5</v>
      </c>
      <c r="DD53" s="350">
        <v>2.1232649098222754E-3</v>
      </c>
      <c r="DE53" s="350">
        <v>2.0170128891341995E-5</v>
      </c>
      <c r="DF53" s="350">
        <v>2.9545395588729064E-5</v>
      </c>
      <c r="DG53" s="350">
        <v>1.6423322379540098E-5</v>
      </c>
      <c r="DH53" s="350">
        <v>3.1613220454205892E-5</v>
      </c>
      <c r="DI53" s="350">
        <v>3.2606871475566481E-5</v>
      </c>
      <c r="DJ53" s="350">
        <v>3.0022280563767655E-5</v>
      </c>
      <c r="DK53" s="350">
        <v>2.2513801025927601E-3</v>
      </c>
      <c r="DL53" s="350">
        <v>2.9074554512620991E-5</v>
      </c>
    </row>
    <row r="54" spans="2:116">
      <c r="B54" s="352">
        <v>331</v>
      </c>
      <c r="C54" s="354" t="s">
        <v>737</v>
      </c>
      <c r="D54" s="350">
        <v>0.15690913891417524</v>
      </c>
      <c r="E54" s="350">
        <v>0.16747749685260491</v>
      </c>
      <c r="F54" s="350">
        <v>5.8865702919537743E-3</v>
      </c>
      <c r="G54" s="350">
        <v>2.0819647620617176E-5</v>
      </c>
      <c r="H54" s="350">
        <v>4.1250111271922331E-2</v>
      </c>
      <c r="I54" s="350">
        <v>3.9306153426636965E-2</v>
      </c>
      <c r="J54" s="350">
        <v>6.3114739537533662E-5</v>
      </c>
      <c r="K54" s="350">
        <v>3.2379940763809305E-5</v>
      </c>
      <c r="L54" s="350">
        <v>3.2361363249420741E-5</v>
      </c>
      <c r="M54" s="350">
        <v>6.3533639091282136E-5</v>
      </c>
      <c r="N54" s="350">
        <v>1.9195593571519225E-5</v>
      </c>
      <c r="O54" s="350">
        <v>7.2772161258346087E-5</v>
      </c>
      <c r="P54" s="350">
        <v>1.9103762935293117E-4</v>
      </c>
      <c r="Q54" s="350">
        <v>1.3947802237492454E-5</v>
      </c>
      <c r="R54" s="350">
        <v>1.550535136575778E-5</v>
      </c>
      <c r="S54" s="350">
        <v>9.95810367983377E-6</v>
      </c>
      <c r="T54" s="350">
        <v>0</v>
      </c>
      <c r="U54" s="350">
        <v>2.5899008493389644E-5</v>
      </c>
      <c r="V54" s="350">
        <v>2.1373881173447845E-5</v>
      </c>
      <c r="W54" s="350">
        <v>4.7139405586772037E-5</v>
      </c>
      <c r="X54" s="350">
        <v>5.7118633871849768E-5</v>
      </c>
      <c r="Y54" s="350">
        <v>1.9847795444067034E-5</v>
      </c>
      <c r="Z54" s="350">
        <v>1.9431691212206586E-5</v>
      </c>
      <c r="AA54" s="350">
        <v>3.1611416436957813E-5</v>
      </c>
      <c r="AB54" s="350">
        <v>3.4655486740863522E-5</v>
      </c>
      <c r="AC54" s="350">
        <v>1.8302780126915089E-5</v>
      </c>
      <c r="AD54" s="350">
        <v>1.9742835544319817E-5</v>
      </c>
      <c r="AE54" s="350">
        <v>4.0146839393609468E-5</v>
      </c>
      <c r="AF54" s="350">
        <v>1.3965631435834437E-5</v>
      </c>
      <c r="AG54" s="350">
        <v>2.6727683104150241E-5</v>
      </c>
      <c r="AH54" s="350">
        <v>5.1746638332572517E-6</v>
      </c>
      <c r="AI54" s="350">
        <v>9.7902380169315589E-6</v>
      </c>
      <c r="AJ54" s="350">
        <v>5.3912043268662885E-6</v>
      </c>
      <c r="AK54" s="350">
        <v>3.1994345257507499E-5</v>
      </c>
      <c r="AL54" s="350">
        <v>3.2533714428177325E-5</v>
      </c>
      <c r="AM54" s="350">
        <v>3.6883653168048442E-5</v>
      </c>
      <c r="AN54" s="350">
        <v>3.4505506331923054E-5</v>
      </c>
      <c r="AO54" s="350">
        <v>3.2919892432247636E-5</v>
      </c>
      <c r="AP54" s="350">
        <v>4.4427272741211235E-5</v>
      </c>
      <c r="AQ54" s="350">
        <v>4.0137748461118121E-5</v>
      </c>
      <c r="AR54" s="350">
        <v>4.823477617845432E-5</v>
      </c>
      <c r="AS54" s="350">
        <v>1.5270945667963647E-4</v>
      </c>
      <c r="AT54" s="350">
        <v>-3.0648457399302419E-6</v>
      </c>
      <c r="AU54" s="350">
        <v>5.4663690388735257E-5</v>
      </c>
      <c r="AV54" s="350">
        <v>9.9192290167691729E-6</v>
      </c>
      <c r="AW54" s="350">
        <v>2.7219739735486612E-5</v>
      </c>
      <c r="AX54" s="350">
        <v>1.8743290990149413E-5</v>
      </c>
      <c r="AY54" s="350">
        <v>2.8287527091680161E-4</v>
      </c>
      <c r="AZ54" s="350">
        <v>4.1500301549691622E-5</v>
      </c>
      <c r="BA54" s="350">
        <v>3.6326155279144674E-3</v>
      </c>
      <c r="BB54" s="350">
        <v>2.856107434779172E-3</v>
      </c>
      <c r="BC54" s="350">
        <v>1.9113514898479779E-3</v>
      </c>
      <c r="BD54" s="350">
        <v>3.5471681982337437E-5</v>
      </c>
      <c r="BE54" s="350">
        <v>1.8504047159913011E-4</v>
      </c>
      <c r="BF54" s="350">
        <v>1.0138582254787427</v>
      </c>
      <c r="BG54" s="350">
        <v>1.8792128016079375E-3</v>
      </c>
      <c r="BH54" s="350">
        <v>1.6560386556450316E-3</v>
      </c>
      <c r="BI54" s="350">
        <v>4.2681157771062595E-4</v>
      </c>
      <c r="BJ54" s="350">
        <v>2.2168121336183367E-3</v>
      </c>
      <c r="BK54" s="350">
        <v>2.001547412831798E-3</v>
      </c>
      <c r="BL54" s="350">
        <v>4.8896797391100597E-3</v>
      </c>
      <c r="BM54" s="350">
        <v>1.7825093965514465E-3</v>
      </c>
      <c r="BN54" s="350">
        <v>6.8422859018081109E-3</v>
      </c>
      <c r="BO54" s="350">
        <v>1.4772666868677993E-3</v>
      </c>
      <c r="BP54" s="350">
        <v>1.559306035196192E-3</v>
      </c>
      <c r="BQ54" s="350">
        <v>1.1766055805790311E-4</v>
      </c>
      <c r="BR54" s="350">
        <v>3.4988113231552543E-5</v>
      </c>
      <c r="BS54" s="350">
        <v>3.667764883879892E-4</v>
      </c>
      <c r="BT54" s="350">
        <v>6.1282866872286608E-4</v>
      </c>
      <c r="BU54" s="350">
        <v>2.9140205714936685E-4</v>
      </c>
      <c r="BV54" s="350">
        <v>7.4985785756655611E-4</v>
      </c>
      <c r="BW54" s="350">
        <v>1.6447118177177129E-4</v>
      </c>
      <c r="BX54" s="350">
        <v>1.5392889489640276E-5</v>
      </c>
      <c r="BY54" s="350">
        <v>8.6962175604008357E-5</v>
      </c>
      <c r="BZ54" s="350">
        <v>6.9513615562748611E-5</v>
      </c>
      <c r="CA54" s="350">
        <v>2.6695138184775205E-5</v>
      </c>
      <c r="CB54" s="350">
        <v>1.5530587724969131E-5</v>
      </c>
      <c r="CC54" s="350">
        <v>1.2849128837731935E-5</v>
      </c>
      <c r="CD54" s="350">
        <v>9.8355278389624781E-6</v>
      </c>
      <c r="CE54" s="350">
        <v>2.7231929529670434E-6</v>
      </c>
      <c r="CF54" s="350">
        <v>4.0769850139954895E-5</v>
      </c>
      <c r="CG54" s="350">
        <v>8.309705557043582E-5</v>
      </c>
      <c r="CH54" s="350">
        <v>4.771208661305555E-4</v>
      </c>
      <c r="CI54" s="350">
        <v>1.5278133293419564E-5</v>
      </c>
      <c r="CJ54" s="350">
        <v>5.9293960319123033E-5</v>
      </c>
      <c r="CK54" s="350">
        <v>3.6403655098646557E-5</v>
      </c>
      <c r="CL54" s="350">
        <v>3.0576726070070007E-5</v>
      </c>
      <c r="CM54" s="350">
        <v>2.6645480574600215E-5</v>
      </c>
      <c r="CN54" s="350">
        <v>1.0547822658579442E-5</v>
      </c>
      <c r="CO54" s="350">
        <v>1.9587769358954705E-5</v>
      </c>
      <c r="CP54" s="350">
        <v>3.1639341041897732E-5</v>
      </c>
      <c r="CQ54" s="350">
        <v>4.7204697881822024E-5</v>
      </c>
      <c r="CR54" s="350">
        <v>2.4697028540414634E-5</v>
      </c>
      <c r="CS54" s="350">
        <v>2.0820666811529869E-5</v>
      </c>
      <c r="CT54" s="350">
        <v>3.8936413194321302E-5</v>
      </c>
      <c r="CU54" s="350">
        <v>1.315389630195691E-5</v>
      </c>
      <c r="CV54" s="350">
        <v>4.5154341719664225E-5</v>
      </c>
      <c r="CW54" s="350">
        <v>1.6812737854649224E-5</v>
      </c>
      <c r="CX54" s="350">
        <v>3.5827533343489572E-5</v>
      </c>
      <c r="CY54" s="350">
        <v>1.8243466346629487E-5</v>
      </c>
      <c r="CZ54" s="350">
        <v>1.5462214169527936E-5</v>
      </c>
      <c r="DA54" s="350">
        <v>2.8663817343394192E-5</v>
      </c>
      <c r="DB54" s="350">
        <v>2.5142690085847605E-4</v>
      </c>
      <c r="DC54" s="350">
        <v>1.7198256827902258E-5</v>
      </c>
      <c r="DD54" s="350">
        <v>3.2407885155432878E-3</v>
      </c>
      <c r="DE54" s="350">
        <v>1.7919972128552091E-5</v>
      </c>
      <c r="DF54" s="350">
        <v>3.4440045358766197E-5</v>
      </c>
      <c r="DG54" s="350">
        <v>1.9405276033084344E-5</v>
      </c>
      <c r="DH54" s="350">
        <v>3.1906362584411587E-5</v>
      </c>
      <c r="DI54" s="350">
        <v>3.6913755487673469E-5</v>
      </c>
      <c r="DJ54" s="350">
        <v>2.7855930114280653E-5</v>
      </c>
      <c r="DK54" s="350">
        <v>2.0083660154248609E-5</v>
      </c>
      <c r="DL54" s="350">
        <v>3.8481400948606422E-5</v>
      </c>
    </row>
    <row r="55" spans="2:116">
      <c r="B55" s="352">
        <v>332</v>
      </c>
      <c r="C55" s="353" t="s">
        <v>738</v>
      </c>
      <c r="D55" s="350">
        <v>5.4339697316388436E-2</v>
      </c>
      <c r="E55" s="350">
        <v>0.17959329295420054</v>
      </c>
      <c r="F55" s="350">
        <v>6.0719241150182249E-2</v>
      </c>
      <c r="G55" s="350">
        <v>4.6473165015965328E-3</v>
      </c>
      <c r="H55" s="350">
        <v>4.2010437704121363E-2</v>
      </c>
      <c r="I55" s="350">
        <v>4.1051920546595774E-2</v>
      </c>
      <c r="J55" s="350">
        <v>5.555167360851108E-6</v>
      </c>
      <c r="K55" s="350">
        <v>2.5993294073549626E-6</v>
      </c>
      <c r="L55" s="350">
        <v>2.7016714966701355E-6</v>
      </c>
      <c r="M55" s="350">
        <v>5.642625278856903E-6</v>
      </c>
      <c r="N55" s="350">
        <v>1.7642991521374752E-6</v>
      </c>
      <c r="O55" s="350">
        <v>6.3173371305386133E-6</v>
      </c>
      <c r="P55" s="350">
        <v>1.3351641757086786E-5</v>
      </c>
      <c r="Q55" s="350">
        <v>1.2798061008223418E-6</v>
      </c>
      <c r="R55" s="350">
        <v>1.4099570141970364E-6</v>
      </c>
      <c r="S55" s="350">
        <v>9.2146872065150558E-7</v>
      </c>
      <c r="T55" s="350">
        <v>0</v>
      </c>
      <c r="U55" s="350">
        <v>2.2898719963371885E-6</v>
      </c>
      <c r="V55" s="350">
        <v>1.926628340398118E-6</v>
      </c>
      <c r="W55" s="350">
        <v>3.598634676277982E-6</v>
      </c>
      <c r="X55" s="350">
        <v>1.5400105615371046E-6</v>
      </c>
      <c r="Y55" s="350">
        <v>1.7782332121870361E-6</v>
      </c>
      <c r="Z55" s="350">
        <v>1.7521048362532714E-6</v>
      </c>
      <c r="AA55" s="350">
        <v>2.8803126162356795E-6</v>
      </c>
      <c r="AB55" s="350">
        <v>3.1021990036859425E-6</v>
      </c>
      <c r="AC55" s="350">
        <v>1.5919313002337527E-6</v>
      </c>
      <c r="AD55" s="350">
        <v>1.7466279042650789E-6</v>
      </c>
      <c r="AE55" s="350">
        <v>3.5183956164293138E-6</v>
      </c>
      <c r="AF55" s="350">
        <v>1.2215915532138786E-6</v>
      </c>
      <c r="AG55" s="350">
        <v>2.3187546069311984E-6</v>
      </c>
      <c r="AH55" s="350">
        <v>4.734237646817385E-7</v>
      </c>
      <c r="AI55" s="350">
        <v>8.9389380156998275E-7</v>
      </c>
      <c r="AJ55" s="350">
        <v>4.7918190383598489E-7</v>
      </c>
      <c r="AK55" s="350">
        <v>2.9188709117558547E-6</v>
      </c>
      <c r="AL55" s="350">
        <v>2.6355324605603017E-6</v>
      </c>
      <c r="AM55" s="350">
        <v>3.3023160153107183E-6</v>
      </c>
      <c r="AN55" s="350">
        <v>3.1175988115628179E-6</v>
      </c>
      <c r="AO55" s="350">
        <v>2.5308331921058792E-6</v>
      </c>
      <c r="AP55" s="350">
        <v>3.6235088426005843E-6</v>
      </c>
      <c r="AQ55" s="350">
        <v>3.1580036899295329E-6</v>
      </c>
      <c r="AR55" s="350">
        <v>4.0607643917834812E-6</v>
      </c>
      <c r="AS55" s="350">
        <v>1.3249847311224357E-5</v>
      </c>
      <c r="AT55" s="350">
        <v>-2.562728314935463E-7</v>
      </c>
      <c r="AU55" s="350">
        <v>4.6308976827517619E-6</v>
      </c>
      <c r="AV55" s="350">
        <v>8.8575379193920203E-7</v>
      </c>
      <c r="AW55" s="350">
        <v>2.3107483111759632E-6</v>
      </c>
      <c r="AX55" s="350">
        <v>1.5829248376866084E-6</v>
      </c>
      <c r="AY55" s="350">
        <v>4.1701919184780959E-6</v>
      </c>
      <c r="AZ55" s="350">
        <v>2.9454319987666767E-6</v>
      </c>
      <c r="BA55" s="350">
        <v>3.7640802297664296E-6</v>
      </c>
      <c r="BB55" s="350">
        <v>2.4591146928901815E-6</v>
      </c>
      <c r="BC55" s="350">
        <v>2.9749605490307298E-6</v>
      </c>
      <c r="BD55" s="350">
        <v>2.4730022590067179E-6</v>
      </c>
      <c r="BE55" s="350">
        <v>2.4953303337501551E-6</v>
      </c>
      <c r="BF55" s="350">
        <v>1.7725610157934292E-6</v>
      </c>
      <c r="BG55" s="350">
        <v>1.0030530637869586</v>
      </c>
      <c r="BH55" s="350">
        <v>2.1553996149146052E-6</v>
      </c>
      <c r="BI55" s="350">
        <v>9.6338682206897941E-7</v>
      </c>
      <c r="BJ55" s="350">
        <v>1.1777927575076032E-6</v>
      </c>
      <c r="BK55" s="350">
        <v>1.7281197941964698E-6</v>
      </c>
      <c r="BL55" s="350">
        <v>1.1425788673525874E-6</v>
      </c>
      <c r="BM55" s="350">
        <v>6.6541608590511508E-7</v>
      </c>
      <c r="BN55" s="350">
        <v>1.7201381353397337E-6</v>
      </c>
      <c r="BO55" s="350">
        <v>2.4407109569354544E-6</v>
      </c>
      <c r="BP55" s="350">
        <v>4.3850639078766573E-5</v>
      </c>
      <c r="BQ55" s="350">
        <v>2.5485247100793643E-6</v>
      </c>
      <c r="BR55" s="350">
        <v>3.9538481984402308E-6</v>
      </c>
      <c r="BS55" s="350">
        <v>2.0330592348459663E-4</v>
      </c>
      <c r="BT55" s="350">
        <v>3.4862420259850426E-6</v>
      </c>
      <c r="BU55" s="350">
        <v>3.8088132284951627E-6</v>
      </c>
      <c r="BV55" s="350">
        <v>3.4816529898346685E-6</v>
      </c>
      <c r="BW55" s="350">
        <v>1.442270293899263E-5</v>
      </c>
      <c r="BX55" s="350">
        <v>1.1765069914965281E-6</v>
      </c>
      <c r="BY55" s="350">
        <v>6.720432716665234E-6</v>
      </c>
      <c r="BZ55" s="350">
        <v>6.1952444138272899E-6</v>
      </c>
      <c r="CA55" s="350">
        <v>2.3847163625621487E-6</v>
      </c>
      <c r="CB55" s="350">
        <v>1.4621257431037082E-6</v>
      </c>
      <c r="CC55" s="350">
        <v>1.1756809914085602E-6</v>
      </c>
      <c r="CD55" s="350">
        <v>8.0643104842570308E-7</v>
      </c>
      <c r="CE55" s="350">
        <v>1.4071174156242862E-7</v>
      </c>
      <c r="CF55" s="350">
        <v>1.830159501759126E-6</v>
      </c>
      <c r="CG55" s="350">
        <v>1.1520123448239696E-5</v>
      </c>
      <c r="CH55" s="350">
        <v>4.2080209919841787E-5</v>
      </c>
      <c r="CI55" s="350">
        <v>1.290239043341788E-6</v>
      </c>
      <c r="CJ55" s="350">
        <v>4.201204336008191E-6</v>
      </c>
      <c r="CK55" s="350">
        <v>3.2285083804642388E-6</v>
      </c>
      <c r="CL55" s="350">
        <v>2.4466170214427668E-6</v>
      </c>
      <c r="CM55" s="350">
        <v>2.3205407632525753E-6</v>
      </c>
      <c r="CN55" s="350">
        <v>1.0920652999073111E-6</v>
      </c>
      <c r="CO55" s="350">
        <v>1.8439197489027521E-6</v>
      </c>
      <c r="CP55" s="350">
        <v>3.4553704840621291E-6</v>
      </c>
      <c r="CQ55" s="350">
        <v>4.3684579689335503E-6</v>
      </c>
      <c r="CR55" s="350">
        <v>2.4300200100163757E-6</v>
      </c>
      <c r="CS55" s="350">
        <v>3.4747683812884414E-5</v>
      </c>
      <c r="CT55" s="350">
        <v>2.4824039555435711E-5</v>
      </c>
      <c r="CU55" s="350">
        <v>1.1286744061331565E-6</v>
      </c>
      <c r="CV55" s="350">
        <v>4.1001349406166333E-6</v>
      </c>
      <c r="CW55" s="350">
        <v>1.096936032365296E-6</v>
      </c>
      <c r="CX55" s="350">
        <v>3.046135164984207E-6</v>
      </c>
      <c r="CY55" s="350">
        <v>1.5652867552861512E-6</v>
      </c>
      <c r="CZ55" s="350">
        <v>1.3384493524857004E-6</v>
      </c>
      <c r="DA55" s="350">
        <v>2.7087875136346468E-6</v>
      </c>
      <c r="DB55" s="350">
        <v>2.7054763687101505E-5</v>
      </c>
      <c r="DC55" s="350">
        <v>2.7794870570900567E-6</v>
      </c>
      <c r="DD55" s="350">
        <v>2.8551009688623856E-4</v>
      </c>
      <c r="DE55" s="350">
        <v>2.9947821367717081E-6</v>
      </c>
      <c r="DF55" s="350">
        <v>3.0933297546129446E-6</v>
      </c>
      <c r="DG55" s="350">
        <v>1.7435297245383663E-6</v>
      </c>
      <c r="DH55" s="350">
        <v>2.8468820945921945E-6</v>
      </c>
      <c r="DI55" s="350">
        <v>1.663028091073339E-5</v>
      </c>
      <c r="DJ55" s="350">
        <v>3.0071558825698618E-6</v>
      </c>
      <c r="DK55" s="350">
        <v>9.4025451693490456E-7</v>
      </c>
      <c r="DL55" s="350">
        <v>4.9556355833517114E-6</v>
      </c>
    </row>
    <row r="56" spans="2:116">
      <c r="B56" s="352">
        <v>333</v>
      </c>
      <c r="C56" s="353" t="s">
        <v>739</v>
      </c>
      <c r="D56" s="350">
        <v>8.044684326261653E-2</v>
      </c>
      <c r="E56" s="350">
        <v>0.15015009594593035</v>
      </c>
      <c r="F56" s="350">
        <v>-1.4774085765631065E-2</v>
      </c>
      <c r="G56" s="350">
        <v>1.2862296405073664E-7</v>
      </c>
      <c r="H56" s="350">
        <v>2.9727531920940624E-2</v>
      </c>
      <c r="I56" s="350">
        <v>2.8997184889405638E-2</v>
      </c>
      <c r="J56" s="350">
        <v>3.3029163490433474E-6</v>
      </c>
      <c r="K56" s="350">
        <v>1.5012570741884403E-6</v>
      </c>
      <c r="L56" s="350">
        <v>2.0098218272085978E-6</v>
      </c>
      <c r="M56" s="350">
        <v>3.2993205921574381E-6</v>
      </c>
      <c r="N56" s="350">
        <v>1.1237152620557424E-6</v>
      </c>
      <c r="O56" s="350">
        <v>3.9439049567694246E-6</v>
      </c>
      <c r="P56" s="350">
        <v>8.0912984176609885E-6</v>
      </c>
      <c r="Q56" s="350">
        <v>7.8660883677878463E-7</v>
      </c>
      <c r="R56" s="350">
        <v>8.6046911218798396E-7</v>
      </c>
      <c r="S56" s="350">
        <v>5.8359668893180651E-7</v>
      </c>
      <c r="T56" s="350">
        <v>0</v>
      </c>
      <c r="U56" s="350">
        <v>1.3736419986658712E-6</v>
      </c>
      <c r="V56" s="350">
        <v>1.2274476498277378E-6</v>
      </c>
      <c r="W56" s="350">
        <v>2.1314122089371364E-6</v>
      </c>
      <c r="X56" s="350">
        <v>1.1844869749378753E-6</v>
      </c>
      <c r="Y56" s="350">
        <v>1.0579409610435838E-6</v>
      </c>
      <c r="Z56" s="350">
        <v>1.0754886534019922E-6</v>
      </c>
      <c r="AA56" s="350">
        <v>1.8178833344395081E-6</v>
      </c>
      <c r="AB56" s="350">
        <v>1.8182065209424173E-6</v>
      </c>
      <c r="AC56" s="350">
        <v>9.4754079382883454E-7</v>
      </c>
      <c r="AD56" s="350">
        <v>1.0233970036996457E-6</v>
      </c>
      <c r="AE56" s="350">
        <v>2.0882620730210623E-6</v>
      </c>
      <c r="AF56" s="350">
        <v>7.3493528576349595E-7</v>
      </c>
      <c r="AG56" s="350">
        <v>1.4206602263530293E-6</v>
      </c>
      <c r="AH56" s="350">
        <v>2.8796461727513013E-7</v>
      </c>
      <c r="AI56" s="350">
        <v>5.5452284349777819E-7</v>
      </c>
      <c r="AJ56" s="350">
        <v>2.8705909552316617E-7</v>
      </c>
      <c r="AK56" s="350">
        <v>1.6901346259717118E-6</v>
      </c>
      <c r="AL56" s="350">
        <v>1.7851395613952456E-6</v>
      </c>
      <c r="AM56" s="350">
        <v>2.0044065283468073E-6</v>
      </c>
      <c r="AN56" s="350">
        <v>1.9250579729508919E-6</v>
      </c>
      <c r="AO56" s="350">
        <v>1.7098548553223837E-6</v>
      </c>
      <c r="AP56" s="350">
        <v>2.2926399790685831E-6</v>
      </c>
      <c r="AQ56" s="350">
        <v>2.1291006780788535E-6</v>
      </c>
      <c r="AR56" s="350">
        <v>2.6444363221169048E-6</v>
      </c>
      <c r="AS56" s="350">
        <v>7.8507978364491346E-6</v>
      </c>
      <c r="AT56" s="350">
        <v>-1.4617685427543997E-7</v>
      </c>
      <c r="AU56" s="350">
        <v>3.028248892243782E-6</v>
      </c>
      <c r="AV56" s="350">
        <v>5.7778538093743985E-7</v>
      </c>
      <c r="AW56" s="350">
        <v>1.3757022816833404E-6</v>
      </c>
      <c r="AX56" s="350">
        <v>9.6537666467468287E-7</v>
      </c>
      <c r="AY56" s="350">
        <v>2.6596265684635182E-6</v>
      </c>
      <c r="AZ56" s="350">
        <v>1.8884393213059788E-6</v>
      </c>
      <c r="BA56" s="350">
        <v>1.157306239216279E-4</v>
      </c>
      <c r="BB56" s="350">
        <v>2.2994411171502142E-4</v>
      </c>
      <c r="BC56" s="350">
        <v>2.8850196244172433E-4</v>
      </c>
      <c r="BD56" s="350">
        <v>8.6075375125594736E-6</v>
      </c>
      <c r="BE56" s="350">
        <v>1.803346451216145E-6</v>
      </c>
      <c r="BF56" s="350">
        <v>4.7244540755880349E-4</v>
      </c>
      <c r="BG56" s="350">
        <v>2.2949552277421135E-6</v>
      </c>
      <c r="BH56" s="350">
        <v>1.0026996828238453</v>
      </c>
      <c r="BI56" s="350">
        <v>8.0604710235512647E-7</v>
      </c>
      <c r="BJ56" s="350">
        <v>3.9815597127016613E-5</v>
      </c>
      <c r="BK56" s="350">
        <v>1.3745955957850612E-5</v>
      </c>
      <c r="BL56" s="350">
        <v>4.6782463298371161E-6</v>
      </c>
      <c r="BM56" s="350">
        <v>1.3675889751631512E-6</v>
      </c>
      <c r="BN56" s="350">
        <v>4.7385376702727218E-6</v>
      </c>
      <c r="BO56" s="350">
        <v>1.9338300643580184E-5</v>
      </c>
      <c r="BP56" s="350">
        <v>1.002072110488836E-5</v>
      </c>
      <c r="BQ56" s="350">
        <v>1.5300897719330735E-6</v>
      </c>
      <c r="BR56" s="350">
        <v>1.904317878976976E-6</v>
      </c>
      <c r="BS56" s="350">
        <v>1.2364371045989636E-5</v>
      </c>
      <c r="BT56" s="350">
        <v>5.8501070695786051E-6</v>
      </c>
      <c r="BU56" s="350">
        <v>3.3978458484302592E-5</v>
      </c>
      <c r="BV56" s="350">
        <v>5.3777740098033514E-5</v>
      </c>
      <c r="BW56" s="350">
        <v>8.6737514995758776E-6</v>
      </c>
      <c r="BX56" s="350">
        <v>7.4973362057415184E-7</v>
      </c>
      <c r="BY56" s="350">
        <v>4.5754200242479579E-6</v>
      </c>
      <c r="BZ56" s="350">
        <v>3.8264086959958577E-6</v>
      </c>
      <c r="CA56" s="350">
        <v>1.6519667380394297E-6</v>
      </c>
      <c r="CB56" s="350">
        <v>1.0737758731120748E-6</v>
      </c>
      <c r="CC56" s="350">
        <v>9.660055705986105E-7</v>
      </c>
      <c r="CD56" s="350">
        <v>6.2445275091981799E-7</v>
      </c>
      <c r="CE56" s="350">
        <v>1.0922827882158771E-7</v>
      </c>
      <c r="CF56" s="350">
        <v>2.7781601027185781E-6</v>
      </c>
      <c r="CG56" s="350">
        <v>4.4070614645734511E-6</v>
      </c>
      <c r="CH56" s="350">
        <v>2.4511740645225268E-5</v>
      </c>
      <c r="CI56" s="350">
        <v>9.0894186628676155E-7</v>
      </c>
      <c r="CJ56" s="350">
        <v>2.254510395666237E-6</v>
      </c>
      <c r="CK56" s="350">
        <v>2.016710122948492E-6</v>
      </c>
      <c r="CL56" s="350">
        <v>1.7752195878953669E-6</v>
      </c>
      <c r="CM56" s="350">
        <v>1.6770626976320582E-6</v>
      </c>
      <c r="CN56" s="350">
        <v>5.7932426778712352E-7</v>
      </c>
      <c r="CO56" s="350">
        <v>1.3076729934627544E-6</v>
      </c>
      <c r="CP56" s="350">
        <v>1.8268579126359879E-6</v>
      </c>
      <c r="CQ56" s="350">
        <v>3.6196695747832512E-6</v>
      </c>
      <c r="CR56" s="350">
        <v>1.7066976907753163E-6</v>
      </c>
      <c r="CS56" s="350">
        <v>1.2679636326459149E-6</v>
      </c>
      <c r="CT56" s="350">
        <v>6.6999898844826667E-5</v>
      </c>
      <c r="CU56" s="350">
        <v>7.6999694226410028E-7</v>
      </c>
      <c r="CV56" s="350">
        <v>2.6432402413952388E-6</v>
      </c>
      <c r="CW56" s="350">
        <v>6.4273980574233518E-6</v>
      </c>
      <c r="CX56" s="350">
        <v>2.3156656074097043E-6</v>
      </c>
      <c r="CY56" s="350">
        <v>1.2108325619848467E-6</v>
      </c>
      <c r="CZ56" s="350">
        <v>9.7833266860723129E-7</v>
      </c>
      <c r="DA56" s="350">
        <v>1.6870007277419785E-6</v>
      </c>
      <c r="DB56" s="350">
        <v>1.3221597283080778E-5</v>
      </c>
      <c r="DC56" s="350">
        <v>1.0940511645583352E-6</v>
      </c>
      <c r="DD56" s="350">
        <v>1.6688176802913532E-4</v>
      </c>
      <c r="DE56" s="350">
        <v>6.6433606945488711E-6</v>
      </c>
      <c r="DF56" s="350">
        <v>1.8614744221490592E-6</v>
      </c>
      <c r="DG56" s="350">
        <v>1.0858993969014417E-6</v>
      </c>
      <c r="DH56" s="350">
        <v>1.7852688011782654E-6</v>
      </c>
      <c r="DI56" s="350">
        <v>2.1466745577705968E-6</v>
      </c>
      <c r="DJ56" s="350">
        <v>1.4177509471911631E-6</v>
      </c>
      <c r="DK56" s="350">
        <v>1.8835710863016543E-6</v>
      </c>
      <c r="DL56" s="350">
        <v>9.2436313077273498E-6</v>
      </c>
    </row>
    <row r="57" spans="2:116">
      <c r="B57" s="352">
        <v>339</v>
      </c>
      <c r="C57" s="353" t="s">
        <v>740</v>
      </c>
      <c r="D57" s="350">
        <v>2.5694054236487962E-2</v>
      </c>
      <c r="E57" s="350">
        <v>0.18026841289591064</v>
      </c>
      <c r="F57" s="350">
        <v>6.7264943046489833E-2</v>
      </c>
      <c r="G57" s="350">
        <v>1.6586814993437466E-3</v>
      </c>
      <c r="H57" s="350">
        <v>3.5811226546323217E-2</v>
      </c>
      <c r="I57" s="350">
        <v>3.4880873031923894E-2</v>
      </c>
      <c r="J57" s="350">
        <v>4.6628483093194638E-6</v>
      </c>
      <c r="K57" s="350">
        <v>3.9616312188782002E-6</v>
      </c>
      <c r="L57" s="350">
        <v>2.3232156928290634E-6</v>
      </c>
      <c r="M57" s="350">
        <v>3.830614340103727E-6</v>
      </c>
      <c r="N57" s="350">
        <v>2.2087152034636666E-6</v>
      </c>
      <c r="O57" s="350">
        <v>5.0007423994088514E-6</v>
      </c>
      <c r="P57" s="350">
        <v>1.9795563484376404E-5</v>
      </c>
      <c r="Q57" s="350">
        <v>1.371852021619636E-6</v>
      </c>
      <c r="R57" s="350">
        <v>1.4385121510998197E-6</v>
      </c>
      <c r="S57" s="350">
        <v>1.1150605386437632E-6</v>
      </c>
      <c r="T57" s="350">
        <v>0</v>
      </c>
      <c r="U57" s="350">
        <v>1.754976183258948E-6</v>
      </c>
      <c r="V57" s="350">
        <v>2.0497966465791886E-6</v>
      </c>
      <c r="W57" s="350">
        <v>2.768386923353312E-6</v>
      </c>
      <c r="X57" s="350">
        <v>2.0554409988861471E-5</v>
      </c>
      <c r="Y57" s="350">
        <v>1.7976974048554997E-6</v>
      </c>
      <c r="Z57" s="350">
        <v>1.7422290111477843E-6</v>
      </c>
      <c r="AA57" s="350">
        <v>2.8519795541395183E-6</v>
      </c>
      <c r="AB57" s="350">
        <v>2.1860840501036248E-6</v>
      </c>
      <c r="AC57" s="350">
        <v>1.6101432673549392E-6</v>
      </c>
      <c r="AD57" s="350">
        <v>1.1418893875327418E-6</v>
      </c>
      <c r="AE57" s="350">
        <v>2.5844564425838286E-6</v>
      </c>
      <c r="AF57" s="350">
        <v>1.0664296862319513E-6</v>
      </c>
      <c r="AG57" s="350">
        <v>2.0968398954940319E-6</v>
      </c>
      <c r="AH57" s="350">
        <v>8.6103983226880343E-7</v>
      </c>
      <c r="AI57" s="350">
        <v>9.9119689937623786E-7</v>
      </c>
      <c r="AJ57" s="350">
        <v>3.4981348832271572E-7</v>
      </c>
      <c r="AK57" s="350">
        <v>2.350534325520977E-6</v>
      </c>
      <c r="AL57" s="350">
        <v>2.572089769770711E-6</v>
      </c>
      <c r="AM57" s="350">
        <v>2.5542397788184902E-6</v>
      </c>
      <c r="AN57" s="350">
        <v>2.916522014908483E-6</v>
      </c>
      <c r="AO57" s="350">
        <v>2.4393666904910991E-6</v>
      </c>
      <c r="AP57" s="350">
        <v>3.0246429304202108E-6</v>
      </c>
      <c r="AQ57" s="350">
        <v>2.4254020871246792E-6</v>
      </c>
      <c r="AR57" s="350">
        <v>8.2094363259477071E-6</v>
      </c>
      <c r="AS57" s="350">
        <v>8.7557711141045104E-6</v>
      </c>
      <c r="AT57" s="350">
        <v>-2.8664331666729313E-8</v>
      </c>
      <c r="AU57" s="350">
        <v>4.1052718086984995E-6</v>
      </c>
      <c r="AV57" s="350">
        <v>1.0869717616259623E-6</v>
      </c>
      <c r="AW57" s="350">
        <v>2.1218360122879547E-6</v>
      </c>
      <c r="AX57" s="350">
        <v>1.453384691341846E-6</v>
      </c>
      <c r="AY57" s="350">
        <v>3.4584430528974921E-6</v>
      </c>
      <c r="AZ57" s="350">
        <v>7.6747278641938281E-6</v>
      </c>
      <c r="BA57" s="350">
        <v>3.0838082768303454E-5</v>
      </c>
      <c r="BB57" s="350">
        <v>4.2441881347837426E-5</v>
      </c>
      <c r="BC57" s="350">
        <v>1.2649203811019704E-4</v>
      </c>
      <c r="BD57" s="350">
        <v>1.4094902720727712E-3</v>
      </c>
      <c r="BE57" s="350">
        <v>2.6640131038998264E-4</v>
      </c>
      <c r="BF57" s="350">
        <v>4.7377167308372455E-4</v>
      </c>
      <c r="BG57" s="350">
        <v>2.180937017489467E-4</v>
      </c>
      <c r="BH57" s="350">
        <v>1.6346210472137612E-4</v>
      </c>
      <c r="BI57" s="350">
        <v>1.0029341241674528</v>
      </c>
      <c r="BJ57" s="350">
        <v>3.4145422120322169E-4</v>
      </c>
      <c r="BK57" s="350">
        <v>9.6321230708816229E-5</v>
      </c>
      <c r="BL57" s="350">
        <v>4.5481378832671281E-4</v>
      </c>
      <c r="BM57" s="350">
        <v>1.6196278621746039E-4</v>
      </c>
      <c r="BN57" s="350">
        <v>8.0741679299527875E-5</v>
      </c>
      <c r="BO57" s="350">
        <v>3.8098806965028193E-5</v>
      </c>
      <c r="BP57" s="350">
        <v>5.0868362035559904E-4</v>
      </c>
      <c r="BQ57" s="350">
        <v>1.0676959785915741E-4</v>
      </c>
      <c r="BR57" s="350">
        <v>2.4349410565877465E-6</v>
      </c>
      <c r="BS57" s="350">
        <v>1.1951455683022866E-4</v>
      </c>
      <c r="BT57" s="350">
        <v>9.9244333376997111E-5</v>
      </c>
      <c r="BU57" s="350">
        <v>3.4941992452861608E-5</v>
      </c>
      <c r="BV57" s="350">
        <v>4.8765260720935013E-5</v>
      </c>
      <c r="BW57" s="350">
        <v>9.6653772863151384E-6</v>
      </c>
      <c r="BX57" s="350">
        <v>1.4707661686759605E-6</v>
      </c>
      <c r="BY57" s="350">
        <v>1.0669383040836976E-5</v>
      </c>
      <c r="BZ57" s="350">
        <v>4.781130065049443E-6</v>
      </c>
      <c r="CA57" s="350">
        <v>7.6143907759687198E-6</v>
      </c>
      <c r="CB57" s="350">
        <v>1.4614952176356358E-6</v>
      </c>
      <c r="CC57" s="350">
        <v>2.6345825522786844E-6</v>
      </c>
      <c r="CD57" s="350">
        <v>1.5467121088620585E-6</v>
      </c>
      <c r="CE57" s="350">
        <v>3.4955763752998361E-7</v>
      </c>
      <c r="CF57" s="350">
        <v>1.5415377342719819E-5</v>
      </c>
      <c r="CG57" s="350">
        <v>6.1181024408766387E-6</v>
      </c>
      <c r="CH57" s="350">
        <v>3.0176247149979238E-5</v>
      </c>
      <c r="CI57" s="350">
        <v>1.9733639585613342E-5</v>
      </c>
      <c r="CJ57" s="350">
        <v>1.221958280539277E-5</v>
      </c>
      <c r="CK57" s="350">
        <v>5.0961097830964904E-6</v>
      </c>
      <c r="CL57" s="350">
        <v>2.9689651684856715E-6</v>
      </c>
      <c r="CM57" s="350">
        <v>1.402051939042862E-5</v>
      </c>
      <c r="CN57" s="350">
        <v>8.6328373454182562E-7</v>
      </c>
      <c r="CO57" s="350">
        <v>1.6588872023285669E-6</v>
      </c>
      <c r="CP57" s="350">
        <v>1.490665380553206E-5</v>
      </c>
      <c r="CQ57" s="350">
        <v>3.9431518391088599E-6</v>
      </c>
      <c r="CR57" s="350">
        <v>3.0069980619098322E-6</v>
      </c>
      <c r="CS57" s="350">
        <v>1.8343563035128334E-5</v>
      </c>
      <c r="CT57" s="350">
        <v>8.52000801683541E-6</v>
      </c>
      <c r="CU57" s="350">
        <v>8.8512737777639656E-6</v>
      </c>
      <c r="CV57" s="350">
        <v>9.393913603379316E-6</v>
      </c>
      <c r="CW57" s="350">
        <v>2.493287185808066E-6</v>
      </c>
      <c r="CX57" s="350">
        <v>7.7434462098136544E-6</v>
      </c>
      <c r="CY57" s="350">
        <v>1.8258594191488208E-6</v>
      </c>
      <c r="CZ57" s="350">
        <v>1.5283280372565047E-6</v>
      </c>
      <c r="DA57" s="350">
        <v>2.2780864830031374E-6</v>
      </c>
      <c r="DB57" s="350">
        <v>1.4621076604951999E-5</v>
      </c>
      <c r="DC57" s="350">
        <v>3.537916041651177E-6</v>
      </c>
      <c r="DD57" s="350">
        <v>1.7045802640776184E-4</v>
      </c>
      <c r="DE57" s="350">
        <v>4.1104019588036295E-6</v>
      </c>
      <c r="DF57" s="350">
        <v>5.6283403975501715E-6</v>
      </c>
      <c r="DG57" s="350">
        <v>3.0429801847490402E-6</v>
      </c>
      <c r="DH57" s="350">
        <v>3.2351215136047724E-6</v>
      </c>
      <c r="DI57" s="350">
        <v>1.6365338048838034E-5</v>
      </c>
      <c r="DJ57" s="350">
        <v>4.6838476129522737E-6</v>
      </c>
      <c r="DK57" s="350">
        <v>4.4688394271851278E-6</v>
      </c>
      <c r="DL57" s="350">
        <v>3.4585337546556632E-5</v>
      </c>
    </row>
    <row r="58" spans="2:116">
      <c r="B58" s="352">
        <v>341</v>
      </c>
      <c r="C58" s="353" t="s">
        <v>741</v>
      </c>
      <c r="D58" s="350">
        <v>5.0816227614314258E-2</v>
      </c>
      <c r="E58" s="350">
        <v>0.16002020819033852</v>
      </c>
      <c r="F58" s="350">
        <v>1.2668304248988072E-2</v>
      </c>
      <c r="G58" s="350">
        <v>8.0023812861750067E-3</v>
      </c>
      <c r="H58" s="350">
        <v>2.6491853988421271E-2</v>
      </c>
      <c r="I58" s="350">
        <v>2.6106973968021419E-2</v>
      </c>
      <c r="J58" s="350">
        <v>2.7301168661016159E-6</v>
      </c>
      <c r="K58" s="350">
        <v>1.9226086935893135E-6</v>
      </c>
      <c r="L58" s="350">
        <v>5.9997604279376005E-6</v>
      </c>
      <c r="M58" s="350">
        <v>6.1582790702869795E-6</v>
      </c>
      <c r="N58" s="350">
        <v>8.1777623896412875E-6</v>
      </c>
      <c r="O58" s="350">
        <v>3.0828422072518854E-6</v>
      </c>
      <c r="P58" s="350">
        <v>5.3136123310798974E-6</v>
      </c>
      <c r="Q58" s="350">
        <v>2.7919532298266438E-6</v>
      </c>
      <c r="R58" s="350">
        <v>3.0204172516998744E-6</v>
      </c>
      <c r="S58" s="350">
        <v>1.3802858337629422E-6</v>
      </c>
      <c r="T58" s="350">
        <v>0</v>
      </c>
      <c r="U58" s="350">
        <v>1.6823341557674452E-6</v>
      </c>
      <c r="V58" s="350">
        <v>2.8916785949983434E-6</v>
      </c>
      <c r="W58" s="350">
        <v>3.1367568312977837E-6</v>
      </c>
      <c r="X58" s="350">
        <v>2.7681184514036895E-6</v>
      </c>
      <c r="Y58" s="350">
        <v>2.5282135659708147E-6</v>
      </c>
      <c r="Z58" s="350">
        <v>2.4318562624305531E-6</v>
      </c>
      <c r="AA58" s="350">
        <v>2.9412798895303061E-6</v>
      </c>
      <c r="AB58" s="350">
        <v>1.8186229984217155E-6</v>
      </c>
      <c r="AC58" s="350">
        <v>1.6736666175184594E-6</v>
      </c>
      <c r="AD58" s="350">
        <v>6.7482333176433428E-7</v>
      </c>
      <c r="AE58" s="350">
        <v>2.1239046128690273E-6</v>
      </c>
      <c r="AF58" s="350">
        <v>1.2299659270236251E-6</v>
      </c>
      <c r="AG58" s="350">
        <v>1.8003706419677454E-6</v>
      </c>
      <c r="AH58" s="350">
        <v>1.0495835676476895E-5</v>
      </c>
      <c r="AI58" s="350">
        <v>1.801705000344429E-6</v>
      </c>
      <c r="AJ58" s="350">
        <v>4.3561272973637256E-7</v>
      </c>
      <c r="AK58" s="350">
        <v>2.7675145255346953E-6</v>
      </c>
      <c r="AL58" s="350">
        <v>2.0687757677584006E-6</v>
      </c>
      <c r="AM58" s="350">
        <v>2.2137639245948017E-6</v>
      </c>
      <c r="AN58" s="350">
        <v>4.6570518073490623E-6</v>
      </c>
      <c r="AO58" s="350">
        <v>2.7085294793082314E-6</v>
      </c>
      <c r="AP58" s="350">
        <v>3.2256790465671312E-6</v>
      </c>
      <c r="AQ58" s="350">
        <v>1.9107371380199252E-6</v>
      </c>
      <c r="AR58" s="350">
        <v>4.0810830980236619E-6</v>
      </c>
      <c r="AS58" s="350">
        <v>3.8929124592303396E-6</v>
      </c>
      <c r="AT58" s="350">
        <v>2.729301149493318E-7</v>
      </c>
      <c r="AU58" s="350">
        <v>2.8050437358626351E-6</v>
      </c>
      <c r="AV58" s="350">
        <v>1.6544725658525375E-6</v>
      </c>
      <c r="AW58" s="350">
        <v>1.5725997553846881E-6</v>
      </c>
      <c r="AX58" s="350">
        <v>1.5561517870393285E-6</v>
      </c>
      <c r="AY58" s="350">
        <v>7.8255450252117727E-6</v>
      </c>
      <c r="AZ58" s="350">
        <v>2.7056594996219766E-6</v>
      </c>
      <c r="BA58" s="350">
        <v>3.1679353415604723E-5</v>
      </c>
      <c r="BB58" s="350">
        <v>9.002908022284495E-6</v>
      </c>
      <c r="BC58" s="350">
        <v>3.6979701629125649E-6</v>
      </c>
      <c r="BD58" s="350">
        <v>8.0947761088106691E-6</v>
      </c>
      <c r="BE58" s="350">
        <v>3.4410660796374015E-6</v>
      </c>
      <c r="BF58" s="350">
        <v>5.3012278260057794E-6</v>
      </c>
      <c r="BG58" s="350">
        <v>1.936551621482428E-6</v>
      </c>
      <c r="BH58" s="350">
        <v>6.654762071579736E-6</v>
      </c>
      <c r="BI58" s="350">
        <v>4.4997160177059828E-6</v>
      </c>
      <c r="BJ58" s="350">
        <v>1.0007620375194504</v>
      </c>
      <c r="BK58" s="350">
        <v>4.7183942899902878E-6</v>
      </c>
      <c r="BL58" s="350">
        <v>9.3564261853435512E-4</v>
      </c>
      <c r="BM58" s="350">
        <v>3.7082094300261144E-4</v>
      </c>
      <c r="BN58" s="350">
        <v>2.8790305418270095E-6</v>
      </c>
      <c r="BO58" s="350">
        <v>2.7515484501825111E-6</v>
      </c>
      <c r="BP58" s="350">
        <v>3.6638378609383452E-5</v>
      </c>
      <c r="BQ58" s="350">
        <v>6.3018252367538754E-6</v>
      </c>
      <c r="BR58" s="350">
        <v>7.7381444054137177E-6</v>
      </c>
      <c r="BS58" s="350">
        <v>7.1113918980797786E-5</v>
      </c>
      <c r="BT58" s="350">
        <v>2.8638810527145911E-5</v>
      </c>
      <c r="BU58" s="350">
        <v>1.4093702321748541E-4</v>
      </c>
      <c r="BV58" s="350">
        <v>1.3449661729888557E-4</v>
      </c>
      <c r="BW58" s="350">
        <v>6.7030331117230548E-6</v>
      </c>
      <c r="BX58" s="350">
        <v>2.0715012247001987E-6</v>
      </c>
      <c r="BY58" s="350">
        <v>5.2492135386334335E-6</v>
      </c>
      <c r="BZ58" s="350">
        <v>3.9646322581183297E-6</v>
      </c>
      <c r="CA58" s="350">
        <v>1.809255293834301E-5</v>
      </c>
      <c r="CB58" s="350">
        <v>9.8831446981002239E-6</v>
      </c>
      <c r="CC58" s="350">
        <v>1.8143063012667498E-5</v>
      </c>
      <c r="CD58" s="350">
        <v>9.2937144060127957E-6</v>
      </c>
      <c r="CE58" s="350">
        <v>7.9810611022438619E-7</v>
      </c>
      <c r="CF58" s="350">
        <v>7.7365861111068175E-6</v>
      </c>
      <c r="CG58" s="350">
        <v>1.3814466912955855E-5</v>
      </c>
      <c r="CH58" s="350">
        <v>1.0665802049305777E-5</v>
      </c>
      <c r="CI58" s="350">
        <v>3.9527317166327511E-6</v>
      </c>
      <c r="CJ58" s="350">
        <v>5.2029203725352592E-6</v>
      </c>
      <c r="CK58" s="350">
        <v>1.4123979221196403E-5</v>
      </c>
      <c r="CL58" s="350">
        <v>5.6229710914872757E-6</v>
      </c>
      <c r="CM58" s="350">
        <v>5.7663776476954974E-6</v>
      </c>
      <c r="CN58" s="350">
        <v>1.2883139030025495E-6</v>
      </c>
      <c r="CO58" s="350">
        <v>3.2034838550818957E-6</v>
      </c>
      <c r="CP58" s="350">
        <v>2.151285647168401E-5</v>
      </c>
      <c r="CQ58" s="350">
        <v>2.521605496715991E-5</v>
      </c>
      <c r="CR58" s="350">
        <v>7.0811480082491746E-6</v>
      </c>
      <c r="CS58" s="350">
        <v>1.9868120716919361E-5</v>
      </c>
      <c r="CT58" s="350">
        <v>5.0935807140732044E-5</v>
      </c>
      <c r="CU58" s="350">
        <v>2.5339454012724336E-6</v>
      </c>
      <c r="CV58" s="350">
        <v>1.7698376662887762E-5</v>
      </c>
      <c r="CW58" s="350">
        <v>4.0514085503317326E-6</v>
      </c>
      <c r="CX58" s="350">
        <v>2.7891254359289691E-6</v>
      </c>
      <c r="CY58" s="350">
        <v>2.8628919385402845E-6</v>
      </c>
      <c r="CZ58" s="350">
        <v>1.702788601097595E-6</v>
      </c>
      <c r="DA58" s="350">
        <v>6.5752403333411093E-6</v>
      </c>
      <c r="DB58" s="350">
        <v>1.1778471777995816E-5</v>
      </c>
      <c r="DC58" s="350">
        <v>2.1689468501089949E-5</v>
      </c>
      <c r="DD58" s="350">
        <v>5.3055840922598543E-5</v>
      </c>
      <c r="DE58" s="350">
        <v>3.544568177187984E-5</v>
      </c>
      <c r="DF58" s="350">
        <v>3.367143838382484E-6</v>
      </c>
      <c r="DG58" s="350">
        <v>1.1582801672555205E-5</v>
      </c>
      <c r="DH58" s="350">
        <v>3.2794498859154015E-6</v>
      </c>
      <c r="DI58" s="350">
        <v>2.0619244065034012E-5</v>
      </c>
      <c r="DJ58" s="350">
        <v>4.0266943872081939E-6</v>
      </c>
      <c r="DK58" s="350">
        <v>3.6491695190775563E-6</v>
      </c>
      <c r="DL58" s="350">
        <v>8.4573912983076874E-6</v>
      </c>
    </row>
    <row r="59" spans="2:116">
      <c r="B59" s="352">
        <v>342</v>
      </c>
      <c r="C59" s="353" t="s">
        <v>742</v>
      </c>
      <c r="D59" s="350">
        <v>2.5807602303842714E-2</v>
      </c>
      <c r="E59" s="350">
        <v>0.12432328724048342</v>
      </c>
      <c r="F59" s="350">
        <v>-0.10017572555195456</v>
      </c>
      <c r="G59" s="350">
        <v>1.6750215096689438E-3</v>
      </c>
      <c r="H59" s="350">
        <v>2.1107913556579198E-2</v>
      </c>
      <c r="I59" s="350">
        <v>2.0434718782655376E-2</v>
      </c>
      <c r="J59" s="350">
        <v>1.0456688944210218E-6</v>
      </c>
      <c r="K59" s="350">
        <v>6.2930505352871761E-7</v>
      </c>
      <c r="L59" s="350">
        <v>8.6131241329771095E-7</v>
      </c>
      <c r="M59" s="350">
        <v>9.5884661788361423E-7</v>
      </c>
      <c r="N59" s="350">
        <v>4.1325377873196375E-7</v>
      </c>
      <c r="O59" s="350">
        <v>2.9657012763805755E-6</v>
      </c>
      <c r="P59" s="350">
        <v>3.2230792629274694E-6</v>
      </c>
      <c r="Q59" s="350">
        <v>3.0195724369832429E-7</v>
      </c>
      <c r="R59" s="350">
        <v>3.5851911237833766E-7</v>
      </c>
      <c r="S59" s="350">
        <v>1.8805265133206066E-7</v>
      </c>
      <c r="T59" s="350">
        <v>0</v>
      </c>
      <c r="U59" s="350">
        <v>5.1508826633540075E-7</v>
      </c>
      <c r="V59" s="350">
        <v>4.6843686828624642E-7</v>
      </c>
      <c r="W59" s="350">
        <v>8.6950855388536362E-7</v>
      </c>
      <c r="X59" s="350">
        <v>4.4290025936123548E-7</v>
      </c>
      <c r="Y59" s="350">
        <v>3.9787583233641023E-7</v>
      </c>
      <c r="Z59" s="350">
        <v>4.5806741811785164E-7</v>
      </c>
      <c r="AA59" s="350">
        <v>1.1793978729436703E-6</v>
      </c>
      <c r="AB59" s="350">
        <v>5.4495193834814506E-7</v>
      </c>
      <c r="AC59" s="350">
        <v>2.8772279856105405E-7</v>
      </c>
      <c r="AD59" s="350">
        <v>2.9536567499499939E-7</v>
      </c>
      <c r="AE59" s="350">
        <v>5.842946188439666E-7</v>
      </c>
      <c r="AF59" s="350">
        <v>2.1917743601638821E-7</v>
      </c>
      <c r="AG59" s="350">
        <v>4.5355195643019335E-7</v>
      </c>
      <c r="AH59" s="350">
        <v>1.0809080179613997E-7</v>
      </c>
      <c r="AI59" s="350">
        <v>2.2820238028655124E-7</v>
      </c>
      <c r="AJ59" s="350">
        <v>7.123029367706778E-8</v>
      </c>
      <c r="AK59" s="350">
        <v>1.2504299960575278E-6</v>
      </c>
      <c r="AL59" s="350">
        <v>5.7496111788530633E-7</v>
      </c>
      <c r="AM59" s="350">
        <v>7.5603203332120272E-7</v>
      </c>
      <c r="AN59" s="350">
        <v>7.6554158912811099E-7</v>
      </c>
      <c r="AO59" s="350">
        <v>5.9821524889906257E-7</v>
      </c>
      <c r="AP59" s="350">
        <v>7.9371653367190577E-7</v>
      </c>
      <c r="AQ59" s="350">
        <v>5.6964355984547266E-7</v>
      </c>
      <c r="AR59" s="350">
        <v>9.7940890116110132E-7</v>
      </c>
      <c r="AS59" s="350">
        <v>1.9400154331132585E-6</v>
      </c>
      <c r="AT59" s="350">
        <v>7.8642759000030924E-9</v>
      </c>
      <c r="AU59" s="350">
        <v>1.0176477044117087E-6</v>
      </c>
      <c r="AV59" s="350">
        <v>2.9812897429420379E-7</v>
      </c>
      <c r="AW59" s="350">
        <v>5.2543394628826943E-7</v>
      </c>
      <c r="AX59" s="350">
        <v>3.6223301366137021E-7</v>
      </c>
      <c r="AY59" s="350">
        <v>8.2983547411284344E-7</v>
      </c>
      <c r="AZ59" s="350">
        <v>7.220865999512211E-7</v>
      </c>
      <c r="BA59" s="350">
        <v>1.0653733451982192E-6</v>
      </c>
      <c r="BB59" s="350">
        <v>5.1020015161363829E-6</v>
      </c>
      <c r="BC59" s="350">
        <v>6.7044575523401798E-7</v>
      </c>
      <c r="BD59" s="350">
        <v>7.7341076591456017E-7</v>
      </c>
      <c r="BE59" s="350">
        <v>5.9722812738048491E-7</v>
      </c>
      <c r="BF59" s="350">
        <v>8.5079447073371902E-7</v>
      </c>
      <c r="BG59" s="350">
        <v>4.446401355065886E-7</v>
      </c>
      <c r="BH59" s="350">
        <v>5.2548052374622614E-7</v>
      </c>
      <c r="BI59" s="350">
        <v>4.7577779202372335E-7</v>
      </c>
      <c r="BJ59" s="350">
        <v>3.0193329813036627E-6</v>
      </c>
      <c r="BK59" s="350">
        <v>1.0015378857740664</v>
      </c>
      <c r="BL59" s="350">
        <v>3.3205617955711054E-7</v>
      </c>
      <c r="BM59" s="350">
        <v>1.6924883604447018E-7</v>
      </c>
      <c r="BN59" s="350">
        <v>4.2963823965145425E-7</v>
      </c>
      <c r="BO59" s="350">
        <v>1.3613248022512187E-6</v>
      </c>
      <c r="BP59" s="350">
        <v>8.7153526314413139E-7</v>
      </c>
      <c r="BQ59" s="350">
        <v>6.7301041529380655E-7</v>
      </c>
      <c r="BR59" s="350">
        <v>2.5444868775964167E-6</v>
      </c>
      <c r="BS59" s="350">
        <v>1.1729391684878683E-6</v>
      </c>
      <c r="BT59" s="350">
        <v>1.0263169382453254E-6</v>
      </c>
      <c r="BU59" s="350">
        <v>2.1524417869542009E-6</v>
      </c>
      <c r="BV59" s="350">
        <v>2.9026500583807875E-6</v>
      </c>
      <c r="BW59" s="350">
        <v>2.1785958050615599E-6</v>
      </c>
      <c r="BX59" s="350">
        <v>4.9661657884419744E-7</v>
      </c>
      <c r="BY59" s="350">
        <v>1.0340825069383383E-6</v>
      </c>
      <c r="BZ59" s="350">
        <v>1.1593797895066993E-6</v>
      </c>
      <c r="CA59" s="350">
        <v>9.0999460794709591E-7</v>
      </c>
      <c r="CB59" s="350">
        <v>7.0398776935391593E-7</v>
      </c>
      <c r="CC59" s="350">
        <v>3.2248771837436088E-7</v>
      </c>
      <c r="CD59" s="350">
        <v>2.7662416310893792E-7</v>
      </c>
      <c r="CE59" s="350">
        <v>5.4406090487596845E-8</v>
      </c>
      <c r="CF59" s="350">
        <v>4.1521522474741729E-7</v>
      </c>
      <c r="CG59" s="350">
        <v>1.3306293622878358E-6</v>
      </c>
      <c r="CH59" s="350">
        <v>1.0119727245430966E-5</v>
      </c>
      <c r="CI59" s="350">
        <v>4.1976296686207928E-7</v>
      </c>
      <c r="CJ59" s="350">
        <v>4.3963874101962582E-6</v>
      </c>
      <c r="CK59" s="350">
        <v>9.8471431240895672E-7</v>
      </c>
      <c r="CL59" s="350">
        <v>6.1777904776609509E-7</v>
      </c>
      <c r="CM59" s="350">
        <v>7.3454624374362012E-7</v>
      </c>
      <c r="CN59" s="350">
        <v>3.6873816399855927E-7</v>
      </c>
      <c r="CO59" s="350">
        <v>2.7793909960858247E-6</v>
      </c>
      <c r="CP59" s="350">
        <v>7.2302329557363122E-6</v>
      </c>
      <c r="CQ59" s="350">
        <v>1.0573142459046076E-6</v>
      </c>
      <c r="CR59" s="350">
        <v>3.0074139750133926E-6</v>
      </c>
      <c r="CS59" s="350">
        <v>7.6577216462612249E-7</v>
      </c>
      <c r="CT59" s="350">
        <v>1.0118638760044688E-6</v>
      </c>
      <c r="CU59" s="350">
        <v>2.9261513176611727E-7</v>
      </c>
      <c r="CV59" s="350">
        <v>7.8985739651473587E-7</v>
      </c>
      <c r="CW59" s="350">
        <v>4.6646195392389303E-7</v>
      </c>
      <c r="CX59" s="350">
        <v>1.0777315966337326E-6</v>
      </c>
      <c r="CY59" s="350">
        <v>5.497655408437049E-7</v>
      </c>
      <c r="CZ59" s="350">
        <v>9.9597765844522585E-7</v>
      </c>
      <c r="DA59" s="350">
        <v>7.1417129570925841E-7</v>
      </c>
      <c r="DB59" s="350">
        <v>8.6334640424352591E-5</v>
      </c>
      <c r="DC59" s="350">
        <v>1.2852084649187671E-6</v>
      </c>
      <c r="DD59" s="350">
        <v>3.4140262589301155E-5</v>
      </c>
      <c r="DE59" s="350">
        <v>7.683964629492963E-7</v>
      </c>
      <c r="DF59" s="350">
        <v>9.989274947482296E-7</v>
      </c>
      <c r="DG59" s="350">
        <v>4.0268790231236794E-7</v>
      </c>
      <c r="DH59" s="350">
        <v>6.3915227527081575E-7</v>
      </c>
      <c r="DI59" s="350">
        <v>8.1249712245366247E-7</v>
      </c>
      <c r="DJ59" s="350">
        <v>6.3932988152158906E-7</v>
      </c>
      <c r="DK59" s="350">
        <v>2.5718302189100627E-7</v>
      </c>
      <c r="DL59" s="350">
        <v>7.6716174783486975E-7</v>
      </c>
    </row>
    <row r="60" spans="2:116">
      <c r="B60" s="352">
        <v>351</v>
      </c>
      <c r="C60" s="353" t="s">
        <v>743</v>
      </c>
      <c r="D60" s="350">
        <v>0.18138586818061686</v>
      </c>
      <c r="E60" s="350">
        <v>6.7362501117650547E-2</v>
      </c>
      <c r="F60" s="350">
        <v>3.2530261236448976E-2</v>
      </c>
      <c r="G60" s="350">
        <v>1.669588530939619E-2</v>
      </c>
      <c r="H60" s="350">
        <v>9.4593221673828134E-3</v>
      </c>
      <c r="I60" s="350">
        <v>9.4593221673828134E-3</v>
      </c>
      <c r="J60" s="350">
        <v>0</v>
      </c>
      <c r="K60" s="350">
        <v>0</v>
      </c>
      <c r="L60" s="350">
        <v>0</v>
      </c>
      <c r="M60" s="350">
        <v>0</v>
      </c>
      <c r="N60" s="350">
        <v>0</v>
      </c>
      <c r="O60" s="350">
        <v>0</v>
      </c>
      <c r="P60" s="350">
        <v>0</v>
      </c>
      <c r="Q60" s="350">
        <v>0</v>
      </c>
      <c r="R60" s="350">
        <v>0</v>
      </c>
      <c r="S60" s="350">
        <v>0</v>
      </c>
      <c r="T60" s="350">
        <v>0</v>
      </c>
      <c r="U60" s="350">
        <v>0</v>
      </c>
      <c r="V60" s="350">
        <v>0</v>
      </c>
      <c r="W60" s="350">
        <v>0</v>
      </c>
      <c r="X60" s="350">
        <v>0</v>
      </c>
      <c r="Y60" s="350">
        <v>0</v>
      </c>
      <c r="Z60" s="350">
        <v>0</v>
      </c>
      <c r="AA60" s="350">
        <v>0</v>
      </c>
      <c r="AB60" s="350">
        <v>0</v>
      </c>
      <c r="AC60" s="350">
        <v>0</v>
      </c>
      <c r="AD60" s="350">
        <v>0</v>
      </c>
      <c r="AE60" s="350">
        <v>0</v>
      </c>
      <c r="AF60" s="350">
        <v>0</v>
      </c>
      <c r="AG60" s="350">
        <v>0</v>
      </c>
      <c r="AH60" s="350">
        <v>0</v>
      </c>
      <c r="AI60" s="350">
        <v>0</v>
      </c>
      <c r="AJ60" s="350">
        <v>0</v>
      </c>
      <c r="AK60" s="350">
        <v>0</v>
      </c>
      <c r="AL60" s="350">
        <v>0</v>
      </c>
      <c r="AM60" s="350">
        <v>0</v>
      </c>
      <c r="AN60" s="350">
        <v>0</v>
      </c>
      <c r="AO60" s="350">
        <v>0</v>
      </c>
      <c r="AP60" s="350">
        <v>0</v>
      </c>
      <c r="AQ60" s="350">
        <v>0</v>
      </c>
      <c r="AR60" s="350">
        <v>0</v>
      </c>
      <c r="AS60" s="350">
        <v>0</v>
      </c>
      <c r="AT60" s="350">
        <v>0</v>
      </c>
      <c r="AU60" s="350">
        <v>0</v>
      </c>
      <c r="AV60" s="350">
        <v>0</v>
      </c>
      <c r="AW60" s="350">
        <v>0</v>
      </c>
      <c r="AX60" s="350">
        <v>0</v>
      </c>
      <c r="AY60" s="350">
        <v>0</v>
      </c>
      <c r="AZ60" s="350">
        <v>0</v>
      </c>
      <c r="BA60" s="350">
        <v>0</v>
      </c>
      <c r="BB60" s="350">
        <v>0</v>
      </c>
      <c r="BC60" s="350">
        <v>0</v>
      </c>
      <c r="BD60" s="350">
        <v>0</v>
      </c>
      <c r="BE60" s="350">
        <v>0</v>
      </c>
      <c r="BF60" s="350">
        <v>0</v>
      </c>
      <c r="BG60" s="350">
        <v>0</v>
      </c>
      <c r="BH60" s="350">
        <v>0</v>
      </c>
      <c r="BI60" s="350">
        <v>0</v>
      </c>
      <c r="BJ60" s="350">
        <v>0</v>
      </c>
      <c r="BK60" s="350">
        <v>0</v>
      </c>
      <c r="BL60" s="350">
        <v>1</v>
      </c>
      <c r="BM60" s="350">
        <v>0</v>
      </c>
      <c r="BN60" s="350">
        <v>0</v>
      </c>
      <c r="BO60" s="350">
        <v>0</v>
      </c>
      <c r="BP60" s="350">
        <v>0</v>
      </c>
      <c r="BQ60" s="350">
        <v>0</v>
      </c>
      <c r="BR60" s="350">
        <v>0</v>
      </c>
      <c r="BS60" s="350">
        <v>0</v>
      </c>
      <c r="BT60" s="350">
        <v>0</v>
      </c>
      <c r="BU60" s="350">
        <v>0</v>
      </c>
      <c r="BV60" s="350">
        <v>0</v>
      </c>
      <c r="BW60" s="350">
        <v>0</v>
      </c>
      <c r="BX60" s="350">
        <v>0</v>
      </c>
      <c r="BY60" s="350">
        <v>0</v>
      </c>
      <c r="BZ60" s="350">
        <v>0</v>
      </c>
      <c r="CA60" s="350">
        <v>0</v>
      </c>
      <c r="CB60" s="350">
        <v>0</v>
      </c>
      <c r="CC60" s="350">
        <v>0</v>
      </c>
      <c r="CD60" s="350">
        <v>0</v>
      </c>
      <c r="CE60" s="350">
        <v>0</v>
      </c>
      <c r="CF60" s="350">
        <v>0</v>
      </c>
      <c r="CG60" s="350">
        <v>0</v>
      </c>
      <c r="CH60" s="350">
        <v>0</v>
      </c>
      <c r="CI60" s="350">
        <v>0</v>
      </c>
      <c r="CJ60" s="350">
        <v>0</v>
      </c>
      <c r="CK60" s="350">
        <v>0</v>
      </c>
      <c r="CL60" s="350">
        <v>0</v>
      </c>
      <c r="CM60" s="350">
        <v>0</v>
      </c>
      <c r="CN60" s="350">
        <v>0</v>
      </c>
      <c r="CO60" s="350">
        <v>0</v>
      </c>
      <c r="CP60" s="350">
        <v>0</v>
      </c>
      <c r="CQ60" s="350">
        <v>0</v>
      </c>
      <c r="CR60" s="350">
        <v>0</v>
      </c>
      <c r="CS60" s="350">
        <v>0</v>
      </c>
      <c r="CT60" s="350">
        <v>0</v>
      </c>
      <c r="CU60" s="350">
        <v>0</v>
      </c>
      <c r="CV60" s="350">
        <v>0</v>
      </c>
      <c r="CW60" s="350">
        <v>0</v>
      </c>
      <c r="CX60" s="350">
        <v>0</v>
      </c>
      <c r="CY60" s="350">
        <v>0</v>
      </c>
      <c r="CZ60" s="350">
        <v>0</v>
      </c>
      <c r="DA60" s="350">
        <v>0</v>
      </c>
      <c r="DB60" s="350">
        <v>0</v>
      </c>
      <c r="DC60" s="350">
        <v>0</v>
      </c>
      <c r="DD60" s="350">
        <v>0</v>
      </c>
      <c r="DE60" s="350">
        <v>0</v>
      </c>
      <c r="DF60" s="350">
        <v>0</v>
      </c>
      <c r="DG60" s="350">
        <v>0</v>
      </c>
      <c r="DH60" s="350">
        <v>0</v>
      </c>
      <c r="DI60" s="350">
        <v>0</v>
      </c>
      <c r="DJ60" s="350">
        <v>0</v>
      </c>
      <c r="DK60" s="350">
        <v>0</v>
      </c>
      <c r="DL60" s="350">
        <v>0</v>
      </c>
    </row>
    <row r="61" spans="2:116">
      <c r="B61" s="352">
        <v>352</v>
      </c>
      <c r="C61" s="349" t="s">
        <v>744</v>
      </c>
      <c r="D61" s="350">
        <v>1.2205764593368973E-2</v>
      </c>
      <c r="E61" s="350">
        <v>8.9731644761237239E-2</v>
      </c>
      <c r="F61" s="350">
        <v>0.17355533431308046</v>
      </c>
      <c r="G61" s="350">
        <v>1.1299573452005485E-3</v>
      </c>
      <c r="H61" s="350">
        <v>1.6375749607534306E-2</v>
      </c>
      <c r="I61" s="350">
        <v>1.6375749607534306E-2</v>
      </c>
      <c r="J61" s="350">
        <v>1.0753235248069606E-6</v>
      </c>
      <c r="K61" s="350">
        <v>4.8504839325313888E-7</v>
      </c>
      <c r="L61" s="350">
        <v>5.1072547935310626E-7</v>
      </c>
      <c r="M61" s="350">
        <v>1.0864510498709223E-6</v>
      </c>
      <c r="N61" s="350">
        <v>3.2412407264822835E-7</v>
      </c>
      <c r="O61" s="350">
        <v>1.1974393838582527E-6</v>
      </c>
      <c r="P61" s="350">
        <v>2.5799496256545502E-6</v>
      </c>
      <c r="Q61" s="350">
        <v>2.353572179992157E-7</v>
      </c>
      <c r="R61" s="350">
        <v>2.6090476152482238E-7</v>
      </c>
      <c r="S61" s="350">
        <v>1.6874723805382906E-7</v>
      </c>
      <c r="T61" s="350">
        <v>0</v>
      </c>
      <c r="U61" s="350">
        <v>4.3855151479603045E-7</v>
      </c>
      <c r="V61" s="350">
        <v>3.5807581411735154E-7</v>
      </c>
      <c r="W61" s="350">
        <v>6.8406316794904361E-7</v>
      </c>
      <c r="X61" s="350">
        <v>2.8256637942872161E-7</v>
      </c>
      <c r="Y61" s="350">
        <v>3.2788737134500425E-7</v>
      </c>
      <c r="Z61" s="350">
        <v>3.215187886622204E-7</v>
      </c>
      <c r="AA61" s="350">
        <v>5.3345465876807488E-7</v>
      </c>
      <c r="AB61" s="350">
        <v>5.8840395785011785E-7</v>
      </c>
      <c r="AC61" s="350">
        <v>3.0293594535536621E-7</v>
      </c>
      <c r="AD61" s="350">
        <v>3.3589397666207663E-7</v>
      </c>
      <c r="AE61" s="350">
        <v>6.7682390880813892E-7</v>
      </c>
      <c r="AF61" s="350">
        <v>2.3047883093624921E-7</v>
      </c>
      <c r="AG61" s="350">
        <v>4.386615851304028E-7</v>
      </c>
      <c r="AH61" s="350">
        <v>8.4822578243961816E-8</v>
      </c>
      <c r="AI61" s="350">
        <v>1.6140937155106858E-7</v>
      </c>
      <c r="AJ61" s="350">
        <v>9.1912513567090177E-8</v>
      </c>
      <c r="AK61" s="350">
        <v>5.3424821169676494E-7</v>
      </c>
      <c r="AL61" s="350">
        <v>4.883720064520177E-7</v>
      </c>
      <c r="AM61" s="350">
        <v>6.2743695558006302E-7</v>
      </c>
      <c r="AN61" s="350">
        <v>5.8463520375309518E-7</v>
      </c>
      <c r="AO61" s="350">
        <v>4.752485584352063E-7</v>
      </c>
      <c r="AP61" s="350">
        <v>6.790786328234367E-7</v>
      </c>
      <c r="AQ61" s="350">
        <v>6.0315977922348086E-7</v>
      </c>
      <c r="AR61" s="350">
        <v>7.6991676973608167E-7</v>
      </c>
      <c r="AS61" s="350">
        <v>2.5810267734663611E-6</v>
      </c>
      <c r="AT61" s="350">
        <v>-5.3549080217528587E-8</v>
      </c>
      <c r="AU61" s="350">
        <v>8.7725541706940493E-7</v>
      </c>
      <c r="AV61" s="350">
        <v>1.5885549554641166E-7</v>
      </c>
      <c r="AW61" s="350">
        <v>4.3507154867300536E-7</v>
      </c>
      <c r="AX61" s="350">
        <v>2.9676443112551514E-7</v>
      </c>
      <c r="AY61" s="350">
        <v>7.9767672691688369E-7</v>
      </c>
      <c r="AZ61" s="350">
        <v>5.5813638200106541E-7</v>
      </c>
      <c r="BA61" s="350">
        <v>7.1180377831503564E-7</v>
      </c>
      <c r="BB61" s="350">
        <v>4.6102804502297868E-7</v>
      </c>
      <c r="BC61" s="350">
        <v>5.6399694005664918E-7</v>
      </c>
      <c r="BD61" s="350">
        <v>4.6673869819162659E-7</v>
      </c>
      <c r="BE61" s="350">
        <v>4.7400563595936253E-7</v>
      </c>
      <c r="BF61" s="350">
        <v>3.2773248899694747E-7</v>
      </c>
      <c r="BG61" s="350">
        <v>2.749605774763376E-7</v>
      </c>
      <c r="BH61" s="350">
        <v>4.0857713581232726E-7</v>
      </c>
      <c r="BI61" s="350">
        <v>1.6735049379124732E-7</v>
      </c>
      <c r="BJ61" s="350">
        <v>2.1554500020396039E-7</v>
      </c>
      <c r="BK61" s="350">
        <v>3.2254151080465605E-7</v>
      </c>
      <c r="BL61" s="350">
        <v>2.1193065597406839E-7</v>
      </c>
      <c r="BM61" s="350">
        <v>1.0004379774518684</v>
      </c>
      <c r="BN61" s="350">
        <v>3.2483437410475528E-7</v>
      </c>
      <c r="BO61" s="350">
        <v>4.4934856149843231E-7</v>
      </c>
      <c r="BP61" s="350">
        <v>2.3566764434312804E-7</v>
      </c>
      <c r="BQ61" s="350">
        <v>4.2651095717122274E-7</v>
      </c>
      <c r="BR61" s="350">
        <v>5.9793663827605688E-7</v>
      </c>
      <c r="BS61" s="350">
        <v>4.2198849872924893E-7</v>
      </c>
      <c r="BT61" s="350">
        <v>6.5550316753654451E-7</v>
      </c>
      <c r="BU61" s="350">
        <v>6.9595004233678149E-7</v>
      </c>
      <c r="BV61" s="350">
        <v>6.3287699043470808E-7</v>
      </c>
      <c r="BW61" s="350">
        <v>2.7956520114837671E-6</v>
      </c>
      <c r="BX61" s="350">
        <v>2.1043327214286378E-7</v>
      </c>
      <c r="BY61" s="350">
        <v>1.285718601724468E-6</v>
      </c>
      <c r="BZ61" s="350">
        <v>1.1835780039757702E-6</v>
      </c>
      <c r="CA61" s="350">
        <v>4.4088787355536169E-7</v>
      </c>
      <c r="CB61" s="350">
        <v>2.5653937491128024E-7</v>
      </c>
      <c r="CC61" s="350">
        <v>2.0868140649694288E-7</v>
      </c>
      <c r="CD61" s="350">
        <v>1.4430052695525881E-7</v>
      </c>
      <c r="CE61" s="350">
        <v>2.5251770236620741E-8</v>
      </c>
      <c r="CF61" s="350">
        <v>2.869669224087738E-7</v>
      </c>
      <c r="CG61" s="350">
        <v>1.428727101014114E-6</v>
      </c>
      <c r="CH61" s="350">
        <v>8.1766399419902609E-6</v>
      </c>
      <c r="CI61" s="350">
        <v>2.3700035432061733E-7</v>
      </c>
      <c r="CJ61" s="350">
        <v>6.489324382450338E-7</v>
      </c>
      <c r="CK61" s="350">
        <v>6.1131546463874559E-7</v>
      </c>
      <c r="CL61" s="350">
        <v>4.5100527909054829E-7</v>
      </c>
      <c r="CM61" s="350">
        <v>4.229911610890718E-7</v>
      </c>
      <c r="CN61" s="350">
        <v>1.7261024920846379E-7</v>
      </c>
      <c r="CO61" s="350">
        <v>3.1909088113394158E-7</v>
      </c>
      <c r="CP61" s="350">
        <v>4.7530080238373396E-7</v>
      </c>
      <c r="CQ61" s="350">
        <v>8.0744151173293773E-7</v>
      </c>
      <c r="CR61" s="350">
        <v>4.013955242635327E-7</v>
      </c>
      <c r="CS61" s="350">
        <v>3.3574648194513177E-7</v>
      </c>
      <c r="CT61" s="350">
        <v>2.7010216869086692E-6</v>
      </c>
      <c r="CU61" s="350">
        <v>2.0880594702200982E-7</v>
      </c>
      <c r="CV61" s="350">
        <v>7.6074899655313109E-7</v>
      </c>
      <c r="CW61" s="350">
        <v>1.973113302469323E-7</v>
      </c>
      <c r="CX61" s="350">
        <v>5.7185673459100607E-7</v>
      </c>
      <c r="CY61" s="350">
        <v>2.8095539209887475E-7</v>
      </c>
      <c r="CZ61" s="350">
        <v>2.4220972772667053E-7</v>
      </c>
      <c r="DA61" s="350">
        <v>4.8394588893725927E-7</v>
      </c>
      <c r="DB61" s="350">
        <v>4.3166713209442518E-6</v>
      </c>
      <c r="DC61" s="350">
        <v>2.828711107156765E-7</v>
      </c>
      <c r="DD61" s="350">
        <v>5.5927293148515684E-5</v>
      </c>
      <c r="DE61" s="350">
        <v>2.9726596772850069E-7</v>
      </c>
      <c r="DF61" s="350">
        <v>5.7818500991786297E-7</v>
      </c>
      <c r="DG61" s="350">
        <v>3.2377399129691328E-7</v>
      </c>
      <c r="DH61" s="350">
        <v>5.3568823816671473E-7</v>
      </c>
      <c r="DI61" s="350">
        <v>5.9158071098975989E-7</v>
      </c>
      <c r="DJ61" s="350">
        <v>4.1243915740210006E-7</v>
      </c>
      <c r="DK61" s="350">
        <v>1.5998416020894557E-7</v>
      </c>
      <c r="DL61" s="350">
        <v>6.719551406548023E-7</v>
      </c>
    </row>
    <row r="62" spans="2:116">
      <c r="B62" s="352">
        <v>353</v>
      </c>
      <c r="C62" s="349" t="s">
        <v>745</v>
      </c>
      <c r="D62" s="350">
        <v>0.35032605907938386</v>
      </c>
      <c r="E62" s="350">
        <v>0.12976259093659828</v>
      </c>
      <c r="F62" s="350">
        <v>7.0832769179961869E-2</v>
      </c>
      <c r="G62" s="350">
        <v>3.294509680370278E-5</v>
      </c>
      <c r="H62" s="350">
        <v>2.1874559054005392E-2</v>
      </c>
      <c r="I62" s="350">
        <v>2.132276984807641E-2</v>
      </c>
      <c r="J62" s="350">
        <v>1.4198980609292661E-3</v>
      </c>
      <c r="K62" s="350">
        <v>6.4064306844281824E-4</v>
      </c>
      <c r="L62" s="350">
        <v>6.743953023899778E-4</v>
      </c>
      <c r="M62" s="350">
        <v>1.4344094059442491E-3</v>
      </c>
      <c r="N62" s="350">
        <v>4.2400584546387087E-4</v>
      </c>
      <c r="O62" s="350">
        <v>1.5796331681590232E-3</v>
      </c>
      <c r="P62" s="350">
        <v>3.4131394521573757E-3</v>
      </c>
      <c r="Q62" s="350">
        <v>3.1025190895195813E-4</v>
      </c>
      <c r="R62" s="350">
        <v>3.4405332306544926E-4</v>
      </c>
      <c r="S62" s="350">
        <v>2.2076198653514333E-4</v>
      </c>
      <c r="T62" s="350">
        <v>0</v>
      </c>
      <c r="U62" s="350">
        <v>5.7882978220435337E-4</v>
      </c>
      <c r="V62" s="350">
        <v>4.7204617691109065E-4</v>
      </c>
      <c r="W62" s="350">
        <v>9.0272410193302575E-4</v>
      </c>
      <c r="X62" s="350">
        <v>3.7279882779163161E-4</v>
      </c>
      <c r="Y62" s="350">
        <v>4.3242323137612673E-4</v>
      </c>
      <c r="Z62" s="350">
        <v>4.2359616135200791E-4</v>
      </c>
      <c r="AA62" s="350">
        <v>7.0392185376399975E-4</v>
      </c>
      <c r="AB62" s="350">
        <v>7.7656068709333593E-4</v>
      </c>
      <c r="AC62" s="350">
        <v>3.9976803534290308E-4</v>
      </c>
      <c r="AD62" s="350">
        <v>4.4335438116891324E-4</v>
      </c>
      <c r="AE62" s="350">
        <v>8.9327447112111001E-4</v>
      </c>
      <c r="AF62" s="350">
        <v>3.0396266332095878E-4</v>
      </c>
      <c r="AG62" s="350">
        <v>5.7724108115139229E-4</v>
      </c>
      <c r="AH62" s="350">
        <v>1.1185425098808104E-4</v>
      </c>
      <c r="AI62" s="350">
        <v>2.1279589587346417E-4</v>
      </c>
      <c r="AJ62" s="350">
        <v>1.2124416460089141E-4</v>
      </c>
      <c r="AK62" s="350">
        <v>7.0356896483107952E-4</v>
      </c>
      <c r="AL62" s="350">
        <v>6.4417507323006695E-4</v>
      </c>
      <c r="AM62" s="350">
        <v>8.2652877414907621E-4</v>
      </c>
      <c r="AN62" s="350">
        <v>7.7099142943061927E-4</v>
      </c>
      <c r="AO62" s="350">
        <v>6.2648018963407722E-4</v>
      </c>
      <c r="AP62" s="350">
        <v>8.9556380431997308E-4</v>
      </c>
      <c r="AQ62" s="350">
        <v>7.9589611395784049E-4</v>
      </c>
      <c r="AR62" s="350">
        <v>1.0144630110102333E-3</v>
      </c>
      <c r="AS62" s="350">
        <v>3.4051965953214207E-3</v>
      </c>
      <c r="AT62" s="350">
        <v>-7.0745153621873863E-5</v>
      </c>
      <c r="AU62" s="350">
        <v>1.1506164287826851E-3</v>
      </c>
      <c r="AV62" s="350">
        <v>2.0854973995951539E-4</v>
      </c>
      <c r="AW62" s="350">
        <v>5.7347056786865658E-4</v>
      </c>
      <c r="AX62" s="350">
        <v>3.9095736526776064E-4</v>
      </c>
      <c r="AY62" s="350">
        <v>1.0526025051361856E-3</v>
      </c>
      <c r="AZ62" s="350">
        <v>7.3551361769605536E-4</v>
      </c>
      <c r="BA62" s="350">
        <v>9.3610400777954393E-4</v>
      </c>
      <c r="BB62" s="350">
        <v>6.5864994019776727E-4</v>
      </c>
      <c r="BC62" s="350">
        <v>7.4383464268836452E-4</v>
      </c>
      <c r="BD62" s="350">
        <v>6.1597261202369594E-4</v>
      </c>
      <c r="BE62" s="350">
        <v>6.2547548653065508E-4</v>
      </c>
      <c r="BF62" s="350">
        <v>4.3222076537253768E-4</v>
      </c>
      <c r="BG62" s="350">
        <v>3.6295582024575688E-4</v>
      </c>
      <c r="BH62" s="350">
        <v>5.3922262851731828E-4</v>
      </c>
      <c r="BI62" s="350">
        <v>2.1986225463283682E-4</v>
      </c>
      <c r="BJ62" s="350">
        <v>2.8387347763434692E-4</v>
      </c>
      <c r="BK62" s="350">
        <v>4.2557983153504431E-4</v>
      </c>
      <c r="BL62" s="350">
        <v>0.24387106523671923</v>
      </c>
      <c r="BM62" s="350">
        <v>0.1665773066154958</v>
      </c>
      <c r="BN62" s="350">
        <v>1.149661666285557</v>
      </c>
      <c r="BO62" s="350">
        <v>5.9049100438122212E-4</v>
      </c>
      <c r="BP62" s="350">
        <v>9.2441193303127757E-3</v>
      </c>
      <c r="BQ62" s="350">
        <v>5.6363625897947573E-4</v>
      </c>
      <c r="BR62" s="350">
        <v>7.885667405360745E-4</v>
      </c>
      <c r="BS62" s="350">
        <v>5.5309406718440307E-4</v>
      </c>
      <c r="BT62" s="350">
        <v>8.6086092410949029E-4</v>
      </c>
      <c r="BU62" s="350">
        <v>9.181285869675227E-4</v>
      </c>
      <c r="BV62" s="350">
        <v>8.3345187929264296E-4</v>
      </c>
      <c r="BW62" s="350">
        <v>3.6880059181396041E-3</v>
      </c>
      <c r="BX62" s="350">
        <v>2.7742932807746845E-4</v>
      </c>
      <c r="BY62" s="350">
        <v>1.6942131395007139E-3</v>
      </c>
      <c r="BZ62" s="350">
        <v>1.5575390372189193E-3</v>
      </c>
      <c r="CA62" s="350">
        <v>5.8182029127221374E-4</v>
      </c>
      <c r="CB62" s="350">
        <v>3.377067236079437E-4</v>
      </c>
      <c r="CC62" s="350">
        <v>2.7279278916853656E-4</v>
      </c>
      <c r="CD62" s="350">
        <v>1.8999017296031018E-4</v>
      </c>
      <c r="CE62" s="350">
        <v>3.3265751855041009E-5</v>
      </c>
      <c r="CF62" s="350">
        <v>4.3645045835670834E-4</v>
      </c>
      <c r="CG62" s="350">
        <v>1.8820936023680726E-3</v>
      </c>
      <c r="CH62" s="350">
        <v>1.0839522855706742E-2</v>
      </c>
      <c r="CI62" s="350">
        <v>3.1163041161258182E-4</v>
      </c>
      <c r="CJ62" s="350">
        <v>9.7630478342868737E-4</v>
      </c>
      <c r="CK62" s="350">
        <v>8.0650821860989359E-4</v>
      </c>
      <c r="CL62" s="350">
        <v>5.9418839903520109E-4</v>
      </c>
      <c r="CM62" s="350">
        <v>5.57630419072041E-4</v>
      </c>
      <c r="CN62" s="350">
        <v>2.2776064004942503E-4</v>
      </c>
      <c r="CO62" s="350">
        <v>4.2056367739438737E-4</v>
      </c>
      <c r="CP62" s="350">
        <v>6.257367289039629E-4</v>
      </c>
      <c r="CQ62" s="350">
        <v>1.0660093932460489E-3</v>
      </c>
      <c r="CR62" s="350">
        <v>5.2915809595242694E-4</v>
      </c>
      <c r="CS62" s="350">
        <v>4.4314815867818017E-4</v>
      </c>
      <c r="CT62" s="350">
        <v>8.1057889288296044E-4</v>
      </c>
      <c r="CU62" s="350">
        <v>2.7398084566704903E-4</v>
      </c>
      <c r="CV62" s="350">
        <v>1.0020597305391741E-3</v>
      </c>
      <c r="CW62" s="350">
        <v>2.5999542075365014E-4</v>
      </c>
      <c r="CX62" s="350">
        <v>7.5087519708551742E-4</v>
      </c>
      <c r="CY62" s="350">
        <v>3.6821651438471271E-4</v>
      </c>
      <c r="CZ62" s="350">
        <v>3.1887108446407633E-4</v>
      </c>
      <c r="DA62" s="350">
        <v>6.381230557420414E-4</v>
      </c>
      <c r="DB62" s="350">
        <v>5.6955134358279754E-3</v>
      </c>
      <c r="DC62" s="350">
        <v>3.7362513886813681E-4</v>
      </c>
      <c r="DD62" s="350">
        <v>7.3808632002128033E-2</v>
      </c>
      <c r="DE62" s="350">
        <v>3.917225808451876E-4</v>
      </c>
      <c r="DF62" s="350">
        <v>7.6395992972598113E-4</v>
      </c>
      <c r="DG62" s="350">
        <v>4.2680896557162291E-4</v>
      </c>
      <c r="DH62" s="350">
        <v>7.0542011088446286E-4</v>
      </c>
      <c r="DI62" s="350">
        <v>7.8169944605036696E-4</v>
      </c>
      <c r="DJ62" s="350">
        <v>5.4363297063068016E-4</v>
      </c>
      <c r="DK62" s="350">
        <v>2.1085187646470357E-4</v>
      </c>
      <c r="DL62" s="350">
        <v>5.5679958471026108E-4</v>
      </c>
    </row>
    <row r="63" spans="2:116">
      <c r="B63" s="352">
        <v>354</v>
      </c>
      <c r="C63" s="353" t="s">
        <v>746</v>
      </c>
      <c r="D63" s="350">
        <v>7.3916866288037397E-4</v>
      </c>
      <c r="E63" s="350">
        <v>0.1763267390194353</v>
      </c>
      <c r="F63" s="350">
        <v>0.25972851416093601</v>
      </c>
      <c r="G63" s="350">
        <v>4.1310771233681304E-5</v>
      </c>
      <c r="H63" s="350">
        <v>3.4220904083694555E-2</v>
      </c>
      <c r="I63" s="350">
        <v>3.2048148268856803E-2</v>
      </c>
      <c r="J63" s="350">
        <v>8.0064533076575273E-10</v>
      </c>
      <c r="K63" s="350">
        <v>6.7432442274320858E-10</v>
      </c>
      <c r="L63" s="350">
        <v>3.1020226069372067E-10</v>
      </c>
      <c r="M63" s="350">
        <v>5.0783658597533627E-10</v>
      </c>
      <c r="N63" s="350">
        <v>7.7108158422285104E-6</v>
      </c>
      <c r="O63" s="350">
        <v>1.2144968297561451E-9</v>
      </c>
      <c r="P63" s="350">
        <v>2.6948096858516194E-8</v>
      </c>
      <c r="Q63" s="350">
        <v>8.8164502647642353E-10</v>
      </c>
      <c r="R63" s="350">
        <v>3.7446965173627407E-10</v>
      </c>
      <c r="S63" s="350">
        <v>1.03806305755454E-9</v>
      </c>
      <c r="T63" s="350">
        <v>0</v>
      </c>
      <c r="U63" s="350">
        <v>2.9411073493562973E-10</v>
      </c>
      <c r="V63" s="350">
        <v>4.6081871808225661E-10</v>
      </c>
      <c r="W63" s="350">
        <v>6.1687469004157934E-10</v>
      </c>
      <c r="X63" s="350">
        <v>4.0973107381802216E-10</v>
      </c>
      <c r="Y63" s="350">
        <v>8.1105937437899736E-10</v>
      </c>
      <c r="Z63" s="350">
        <v>6.054256057854748E-10</v>
      </c>
      <c r="AA63" s="350">
        <v>5.8267246594751309E-10</v>
      </c>
      <c r="AB63" s="350">
        <v>6.0585187386705994E-10</v>
      </c>
      <c r="AC63" s="350">
        <v>7.7533605986912241E-10</v>
      </c>
      <c r="AD63" s="350">
        <v>2.1571287502201925E-10</v>
      </c>
      <c r="AE63" s="350">
        <v>4.2397704425604786E-10</v>
      </c>
      <c r="AF63" s="350">
        <v>4.0902531384000518E-10</v>
      </c>
      <c r="AG63" s="350">
        <v>9.9020441769972011E-10</v>
      </c>
      <c r="AH63" s="350">
        <v>2.220034209437287E-10</v>
      </c>
      <c r="AI63" s="350">
        <v>3.6757167529599704E-10</v>
      </c>
      <c r="AJ63" s="350">
        <v>5.7665006489653103E-10</v>
      </c>
      <c r="AK63" s="350">
        <v>1.1092797502390428E-9</v>
      </c>
      <c r="AL63" s="350">
        <v>3.1339555306739054E-10</v>
      </c>
      <c r="AM63" s="350">
        <v>6.4396371317200842E-10</v>
      </c>
      <c r="AN63" s="350">
        <v>8.8834040396946107E-10</v>
      </c>
      <c r="AO63" s="350">
        <v>1.3575926327333329E-9</v>
      </c>
      <c r="AP63" s="350">
        <v>2.0780565824306287E-9</v>
      </c>
      <c r="AQ63" s="350">
        <v>5.0454019898386824E-10</v>
      </c>
      <c r="AR63" s="350">
        <v>1.5123322912392592E-9</v>
      </c>
      <c r="AS63" s="350">
        <v>1.2463877549254914E-9</v>
      </c>
      <c r="AT63" s="350">
        <v>1.3021866792704065E-10</v>
      </c>
      <c r="AU63" s="350">
        <v>2.9330508175957948E-9</v>
      </c>
      <c r="AV63" s="350">
        <v>1.0006468342084216E-9</v>
      </c>
      <c r="AW63" s="350">
        <v>2.9215207462671298E-9</v>
      </c>
      <c r="AX63" s="350">
        <v>6.5724859177198487E-10</v>
      </c>
      <c r="AY63" s="350">
        <v>7.602555291011763E-10</v>
      </c>
      <c r="AZ63" s="350">
        <v>8.0674244616003052E-10</v>
      </c>
      <c r="BA63" s="350">
        <v>1.4237885771180736E-9</v>
      </c>
      <c r="BB63" s="350">
        <v>9.4574040855213433E-10</v>
      </c>
      <c r="BC63" s="350">
        <v>5.4932385351868251E-10</v>
      </c>
      <c r="BD63" s="350">
        <v>2.9265487740566024E-10</v>
      </c>
      <c r="BE63" s="350">
        <v>2.6032390822372712E-10</v>
      </c>
      <c r="BF63" s="350">
        <v>4.0405714312809617E-10</v>
      </c>
      <c r="BG63" s="350">
        <v>3.1173971705918184E-10</v>
      </c>
      <c r="BH63" s="350">
        <v>2.2769971970314335E-10</v>
      </c>
      <c r="BI63" s="350">
        <v>5.0251922672979637E-10</v>
      </c>
      <c r="BJ63" s="350">
        <v>4.1847764452144861E-10</v>
      </c>
      <c r="BK63" s="350">
        <v>2.5383357611349056E-10</v>
      </c>
      <c r="BL63" s="350">
        <v>3.9468009580523027E-10</v>
      </c>
      <c r="BM63" s="350">
        <v>3.0908350753388762E-10</v>
      </c>
      <c r="BN63" s="350">
        <v>2.9761880829516962E-10</v>
      </c>
      <c r="BO63" s="350">
        <v>1.0000763965082582</v>
      </c>
      <c r="BP63" s="350">
        <v>8.3822045065604322E-10</v>
      </c>
      <c r="BQ63" s="350">
        <v>1.4718501647176957E-9</v>
      </c>
      <c r="BR63" s="350">
        <v>1.0344437730485361E-8</v>
      </c>
      <c r="BS63" s="350">
        <v>1.6872585809841184E-9</v>
      </c>
      <c r="BT63" s="350">
        <v>1.797575657561734E-9</v>
      </c>
      <c r="BU63" s="350">
        <v>9.738815778729352E-10</v>
      </c>
      <c r="BV63" s="350">
        <v>1.2946012111259922E-9</v>
      </c>
      <c r="BW63" s="350">
        <v>1.4810585423480841E-9</v>
      </c>
      <c r="BX63" s="350">
        <v>7.6677505209502679E-10</v>
      </c>
      <c r="BY63" s="350">
        <v>1.0752748331376484E-9</v>
      </c>
      <c r="BZ63" s="350">
        <v>1.8972547033110196E-9</v>
      </c>
      <c r="CA63" s="350">
        <v>7.6416962032967596E-10</v>
      </c>
      <c r="CB63" s="350">
        <v>5.970627282996963E-10</v>
      </c>
      <c r="CC63" s="350">
        <v>9.5257022818912622E-10</v>
      </c>
      <c r="CD63" s="350">
        <v>2.5661095876075274E-10</v>
      </c>
      <c r="CE63" s="350">
        <v>5.5549592629355537E-11</v>
      </c>
      <c r="CF63" s="350">
        <v>1.1200614174047383E-9</v>
      </c>
      <c r="CG63" s="350">
        <v>1.380746501292567E-9</v>
      </c>
      <c r="CH63" s="350">
        <v>1.1054609093703176E-9</v>
      </c>
      <c r="CI63" s="350">
        <v>3.8577463850857836E-5</v>
      </c>
      <c r="CJ63" s="350">
        <v>1.2478930721442932E-9</v>
      </c>
      <c r="CK63" s="350">
        <v>2.9985489443962623E-10</v>
      </c>
      <c r="CL63" s="350">
        <v>4.9497301165259154E-10</v>
      </c>
      <c r="CM63" s="350">
        <v>1.0393432282823878E-9</v>
      </c>
      <c r="CN63" s="350">
        <v>3.5853751398577258E-10</v>
      </c>
      <c r="CO63" s="350">
        <v>6.6287818201834556E-10</v>
      </c>
      <c r="CP63" s="350">
        <v>8.536503050209694E-10</v>
      </c>
      <c r="CQ63" s="350">
        <v>4.4402823766077255E-10</v>
      </c>
      <c r="CR63" s="350">
        <v>7.1718370473186998E-10</v>
      </c>
      <c r="CS63" s="350">
        <v>6.540384122458909E-10</v>
      </c>
      <c r="CT63" s="350">
        <v>7.9274953182401699E-7</v>
      </c>
      <c r="CU63" s="350">
        <v>4.7241510812914794E-8</v>
      </c>
      <c r="CV63" s="350">
        <v>2.475395076117807E-8</v>
      </c>
      <c r="CW63" s="350">
        <v>3.3170494716913847E-10</v>
      </c>
      <c r="CX63" s="350">
        <v>1.3391456381961615E-9</v>
      </c>
      <c r="CY63" s="350">
        <v>1.0214365265820634E-9</v>
      </c>
      <c r="CZ63" s="350">
        <v>5.6563141652028469E-10</v>
      </c>
      <c r="DA63" s="350">
        <v>5.3357560380180727E-10</v>
      </c>
      <c r="DB63" s="350">
        <v>4.7485894311492121E-9</v>
      </c>
      <c r="DC63" s="350">
        <v>2.950673487696886E-10</v>
      </c>
      <c r="DD63" s="350">
        <v>3.8442360682227639E-10</v>
      </c>
      <c r="DE63" s="350">
        <v>1.1062807725155517E-9</v>
      </c>
      <c r="DF63" s="350">
        <v>7.4810682000948571E-10</v>
      </c>
      <c r="DG63" s="350">
        <v>7.9703871950968741E-10</v>
      </c>
      <c r="DH63" s="350">
        <v>8.4398673258069392E-10</v>
      </c>
      <c r="DI63" s="350">
        <v>9.527905081791191E-9</v>
      </c>
      <c r="DJ63" s="350">
        <v>9.116479352290321E-10</v>
      </c>
      <c r="DK63" s="350">
        <v>5.5223146679170617E-10</v>
      </c>
      <c r="DL63" s="350">
        <v>9.5510545395411912E-8</v>
      </c>
    </row>
    <row r="64" spans="2:116">
      <c r="B64" s="352">
        <v>359</v>
      </c>
      <c r="C64" s="349" t="s">
        <v>747</v>
      </c>
      <c r="D64" s="350">
        <v>0.11789056275927778</v>
      </c>
      <c r="E64" s="350">
        <v>0.19120402816113008</v>
      </c>
      <c r="F64" s="350">
        <v>9.7449665444331715E-2</v>
      </c>
      <c r="G64" s="350">
        <v>6.8290330358696091E-4</v>
      </c>
      <c r="H64" s="350">
        <v>3.3353245084017082E-2</v>
      </c>
      <c r="I64" s="350">
        <v>3.2184287472970509E-2</v>
      </c>
      <c r="J64" s="350">
        <v>1.781794499768363E-5</v>
      </c>
      <c r="K64" s="350">
        <v>8.6426888470991699E-6</v>
      </c>
      <c r="L64" s="350">
        <v>1.1724501273365281E-5</v>
      </c>
      <c r="M64" s="350">
        <v>2.1134902163143606E-5</v>
      </c>
      <c r="N64" s="350">
        <v>1.1117423507943577E-5</v>
      </c>
      <c r="O64" s="350">
        <v>3.2513302254907401E-5</v>
      </c>
      <c r="P64" s="350">
        <v>5.4857654300146832E-5</v>
      </c>
      <c r="Q64" s="350">
        <v>7.6155131556470236E-6</v>
      </c>
      <c r="R64" s="350">
        <v>6.5825825711932394E-6</v>
      </c>
      <c r="S64" s="350">
        <v>4.8347550249199102E-6</v>
      </c>
      <c r="T64" s="350">
        <v>0</v>
      </c>
      <c r="U64" s="350">
        <v>1.2952076889061384E-5</v>
      </c>
      <c r="V64" s="350">
        <v>1.4069145521343218E-5</v>
      </c>
      <c r="W64" s="350">
        <v>1.4802102502546806E-5</v>
      </c>
      <c r="X64" s="350">
        <v>1.2238705378180215E-5</v>
      </c>
      <c r="Y64" s="350">
        <v>1.2115215053361207E-5</v>
      </c>
      <c r="Z64" s="350">
        <v>1.5309060030194461E-5</v>
      </c>
      <c r="AA64" s="350">
        <v>2.3277114766761982E-5</v>
      </c>
      <c r="AB64" s="350">
        <v>1.3452023217288382E-5</v>
      </c>
      <c r="AC64" s="350">
        <v>7.488507849170758E-6</v>
      </c>
      <c r="AD64" s="350">
        <v>7.7346920928040777E-6</v>
      </c>
      <c r="AE64" s="350">
        <v>1.6467512955143456E-5</v>
      </c>
      <c r="AF64" s="350">
        <v>8.5790313820726628E-6</v>
      </c>
      <c r="AG64" s="350">
        <v>1.1560726952886891E-5</v>
      </c>
      <c r="AH64" s="350">
        <v>4.131003575347795E-6</v>
      </c>
      <c r="AI64" s="350">
        <v>7.9208007274517551E-6</v>
      </c>
      <c r="AJ64" s="350">
        <v>2.1699083170133515E-6</v>
      </c>
      <c r="AK64" s="350">
        <v>1.1296567008475506E-5</v>
      </c>
      <c r="AL64" s="350">
        <v>1.9351020670098335E-5</v>
      </c>
      <c r="AM64" s="350">
        <v>1.4673472482615976E-5</v>
      </c>
      <c r="AN64" s="350">
        <v>1.925093734032827E-5</v>
      </c>
      <c r="AO64" s="350">
        <v>1.7503536409955128E-5</v>
      </c>
      <c r="AP64" s="350">
        <v>1.5631006721785492E-5</v>
      </c>
      <c r="AQ64" s="350">
        <v>2.1336461866608964E-5</v>
      </c>
      <c r="AR64" s="350">
        <v>3.1798251973575945E-5</v>
      </c>
      <c r="AS64" s="350">
        <v>3.8244641638683092E-5</v>
      </c>
      <c r="AT64" s="350">
        <v>9.1052600586368742E-7</v>
      </c>
      <c r="AU64" s="350">
        <v>2.2042756072477514E-5</v>
      </c>
      <c r="AV64" s="350">
        <v>4.6998610586549052E-6</v>
      </c>
      <c r="AW64" s="350">
        <v>9.8252465132741931E-6</v>
      </c>
      <c r="AX64" s="350">
        <v>7.9668118265754056E-6</v>
      </c>
      <c r="AY64" s="350">
        <v>3.4740579126807168E-5</v>
      </c>
      <c r="AZ64" s="350">
        <v>1.5435817710783878E-5</v>
      </c>
      <c r="BA64" s="350">
        <v>2.1615089187551125E-5</v>
      </c>
      <c r="BB64" s="350">
        <v>1.9218571319409734E-5</v>
      </c>
      <c r="BC64" s="350">
        <v>2.6452853839152817E-5</v>
      </c>
      <c r="BD64" s="350">
        <v>1.6224380969812205E-5</v>
      </c>
      <c r="BE64" s="350">
        <v>1.6991860872053338E-5</v>
      </c>
      <c r="BF64" s="350">
        <v>1.2294159699596183E-5</v>
      </c>
      <c r="BG64" s="350">
        <v>1.2548520874330503E-5</v>
      </c>
      <c r="BH64" s="350">
        <v>1.8761027055886908E-5</v>
      </c>
      <c r="BI64" s="350">
        <v>5.0972114662657616E-6</v>
      </c>
      <c r="BJ64" s="350">
        <v>2.7697652118156437E-5</v>
      </c>
      <c r="BK64" s="350">
        <v>1.9429555573760309E-5</v>
      </c>
      <c r="BL64" s="350">
        <v>5.8145392679039411E-6</v>
      </c>
      <c r="BM64" s="350">
        <v>3.0113686808457399E-6</v>
      </c>
      <c r="BN64" s="350">
        <v>7.7814087907416668E-6</v>
      </c>
      <c r="BO64" s="350">
        <v>1.3288079998120462E-5</v>
      </c>
      <c r="BP64" s="350">
        <v>1.0352009734944125</v>
      </c>
      <c r="BQ64" s="350">
        <v>1.4161642911628339E-5</v>
      </c>
      <c r="BR64" s="350">
        <v>1.5760489384147794E-5</v>
      </c>
      <c r="BS64" s="350">
        <v>1.3668557926544058E-5</v>
      </c>
      <c r="BT64" s="350">
        <v>1.761864630181991E-5</v>
      </c>
      <c r="BU64" s="350">
        <v>1.6516673633489751E-5</v>
      </c>
      <c r="BV64" s="350">
        <v>1.4166988190206956E-5</v>
      </c>
      <c r="BW64" s="350">
        <v>4.369335645058141E-5</v>
      </c>
      <c r="BX64" s="350">
        <v>5.7655211318776665E-6</v>
      </c>
      <c r="BY64" s="350">
        <v>2.6130486289730461E-5</v>
      </c>
      <c r="BZ64" s="350">
        <v>5.8350760082439231E-5</v>
      </c>
      <c r="CA64" s="350">
        <v>2.3169571012430432E-5</v>
      </c>
      <c r="CB64" s="350">
        <v>4.0935400083609851E-5</v>
      </c>
      <c r="CC64" s="350">
        <v>9.6135034135214156E-6</v>
      </c>
      <c r="CD64" s="350">
        <v>5.2379254638142765E-6</v>
      </c>
      <c r="CE64" s="350">
        <v>2.5669018754595447E-6</v>
      </c>
      <c r="CF64" s="350">
        <v>6.971340462387135E-3</v>
      </c>
      <c r="CG64" s="350">
        <v>2.8922062553746619E-5</v>
      </c>
      <c r="CH64" s="350">
        <v>1.2862356420479635E-4</v>
      </c>
      <c r="CI64" s="350">
        <v>2.7594952465336589E-5</v>
      </c>
      <c r="CJ64" s="350">
        <v>1.4200405539766221E-2</v>
      </c>
      <c r="CK64" s="350">
        <v>3.2981255091085009E-5</v>
      </c>
      <c r="CL64" s="350">
        <v>1.454388758073383E-5</v>
      </c>
      <c r="CM64" s="350">
        <v>2.5602717459145998E-4</v>
      </c>
      <c r="CN64" s="350">
        <v>1.0524713013896729E-5</v>
      </c>
      <c r="CO64" s="350">
        <v>1.3694859523914187E-5</v>
      </c>
      <c r="CP64" s="350">
        <v>2.2738837034135053E-5</v>
      </c>
      <c r="CQ64" s="350">
        <v>1.4998426225287414E-5</v>
      </c>
      <c r="CR64" s="350">
        <v>1.791272382344405E-5</v>
      </c>
      <c r="CS64" s="350">
        <v>1.4223618563691834E-5</v>
      </c>
      <c r="CT64" s="350">
        <v>4.4595094542156739E-4</v>
      </c>
      <c r="CU64" s="350">
        <v>1.2318873197447249E-5</v>
      </c>
      <c r="CV64" s="350">
        <v>3.2787031123036592E-5</v>
      </c>
      <c r="CW64" s="350">
        <v>9.4403361488813381E-6</v>
      </c>
      <c r="CX64" s="350">
        <v>1.9557071850444589E-5</v>
      </c>
      <c r="CY64" s="350">
        <v>9.3516700891007834E-6</v>
      </c>
      <c r="CZ64" s="350">
        <v>7.0581106317546754E-6</v>
      </c>
      <c r="DA64" s="350">
        <v>2.2102795215030041E-5</v>
      </c>
      <c r="DB64" s="350">
        <v>6.266055072981604E-5</v>
      </c>
      <c r="DC64" s="350">
        <v>8.8838472670302891E-6</v>
      </c>
      <c r="DD64" s="350">
        <v>7.3783615704974079E-4</v>
      </c>
      <c r="DE64" s="350">
        <v>1.2357774022600626E-5</v>
      </c>
      <c r="DF64" s="350">
        <v>2.5422622352819566E-5</v>
      </c>
      <c r="DG64" s="350">
        <v>1.4364190241742283E-5</v>
      </c>
      <c r="DH64" s="350">
        <v>1.6259145879821303E-5</v>
      </c>
      <c r="DI64" s="350">
        <v>1.7702669380515651E-5</v>
      </c>
      <c r="DJ64" s="350">
        <v>4.5368041490575356E-5</v>
      </c>
      <c r="DK64" s="350">
        <v>8.8220307029815284E-6</v>
      </c>
      <c r="DL64" s="350">
        <v>1.1267618443629591E-4</v>
      </c>
    </row>
    <row r="65" spans="2:116">
      <c r="B65" s="352">
        <v>391</v>
      </c>
      <c r="C65" s="351" t="s">
        <v>748</v>
      </c>
      <c r="D65" s="350">
        <v>0.10668188263078404</v>
      </c>
      <c r="E65" s="350">
        <v>0.16125173820343802</v>
      </c>
      <c r="F65" s="350">
        <v>0.10057743140844236</v>
      </c>
      <c r="G65" s="350">
        <v>4.4821886246076744E-3</v>
      </c>
      <c r="H65" s="350">
        <v>6.5559766650775966E-2</v>
      </c>
      <c r="I65" s="350">
        <v>4.4248993794485485E-2</v>
      </c>
      <c r="J65" s="350">
        <v>3.2151353000261791E-5</v>
      </c>
      <c r="K65" s="350">
        <v>3.8346883357522359E-5</v>
      </c>
      <c r="L65" s="350">
        <v>8.249018144609127E-5</v>
      </c>
      <c r="M65" s="350">
        <v>7.3868859712349614E-5</v>
      </c>
      <c r="N65" s="350">
        <v>5.6578340001178502E-4</v>
      </c>
      <c r="O65" s="350">
        <v>1.9500888569394981E-4</v>
      </c>
      <c r="P65" s="350">
        <v>2.9450297684760046E-4</v>
      </c>
      <c r="Q65" s="350">
        <v>7.0115353879678764E-5</v>
      </c>
      <c r="R65" s="350">
        <v>1.72954807290932E-4</v>
      </c>
      <c r="S65" s="350">
        <v>1.2921433449186673E-5</v>
      </c>
      <c r="T65" s="350">
        <v>0</v>
      </c>
      <c r="U65" s="350">
        <v>5.5203224464186726E-5</v>
      </c>
      <c r="V65" s="350">
        <v>1.6931930091789098E-3</v>
      </c>
      <c r="W65" s="350">
        <v>3.4249818478103634E-4</v>
      </c>
      <c r="X65" s="350">
        <v>1.2778841688223489E-3</v>
      </c>
      <c r="Y65" s="350">
        <v>1.1592440800001681E-4</v>
      </c>
      <c r="Z65" s="350">
        <v>6.1067744094665336E-5</v>
      </c>
      <c r="AA65" s="350">
        <v>7.4618589199568851E-5</v>
      </c>
      <c r="AB65" s="350">
        <v>3.2846891977754567E-5</v>
      </c>
      <c r="AC65" s="350">
        <v>2.3498173150309934E-5</v>
      </c>
      <c r="AD65" s="350">
        <v>1.0229186943684923E-5</v>
      </c>
      <c r="AE65" s="350">
        <v>1.6225508681400169E-4</v>
      </c>
      <c r="AF65" s="350">
        <v>2.3989216236607786E-5</v>
      </c>
      <c r="AG65" s="350">
        <v>3.1951440228707789E-5</v>
      </c>
      <c r="AH65" s="350">
        <v>2.6953979155494672E-5</v>
      </c>
      <c r="AI65" s="350">
        <v>6.9367974277352969E-5</v>
      </c>
      <c r="AJ65" s="350">
        <v>2.7844963186507345E-6</v>
      </c>
      <c r="AK65" s="350">
        <v>6.4947451701546325E-5</v>
      </c>
      <c r="AL65" s="350">
        <v>4.7527660807796931E-5</v>
      </c>
      <c r="AM65" s="350">
        <v>5.7772792339788034E-5</v>
      </c>
      <c r="AN65" s="350">
        <v>1.2791293635659934E-3</v>
      </c>
      <c r="AO65" s="350">
        <v>4.6172339251457074E-4</v>
      </c>
      <c r="AP65" s="350">
        <v>6.7353811764135624E-5</v>
      </c>
      <c r="AQ65" s="350">
        <v>3.422041224800757E-4</v>
      </c>
      <c r="AR65" s="350">
        <v>3.673027870006404E-4</v>
      </c>
      <c r="AS65" s="350">
        <v>3.3406021399904633E-5</v>
      </c>
      <c r="AT65" s="350">
        <v>1.5501421233125471E-4</v>
      </c>
      <c r="AU65" s="350">
        <v>3.10181396567901E-4</v>
      </c>
      <c r="AV65" s="350">
        <v>3.0562235631073379E-5</v>
      </c>
      <c r="AW65" s="350">
        <v>2.4977656448832204E-5</v>
      </c>
      <c r="AX65" s="350">
        <v>6.3576369035062819E-5</v>
      </c>
      <c r="AY65" s="350">
        <v>4.3925353173833247E-5</v>
      </c>
      <c r="AZ65" s="350">
        <v>4.7895210323968861E-5</v>
      </c>
      <c r="BA65" s="350">
        <v>6.5575003899223387E-5</v>
      </c>
      <c r="BB65" s="350">
        <v>1.6009007770336893E-4</v>
      </c>
      <c r="BC65" s="350">
        <v>1.9990000959968824E-4</v>
      </c>
      <c r="BD65" s="350">
        <v>8.7751062706083565E-5</v>
      </c>
      <c r="BE65" s="350">
        <v>1.3755968192066023E-4</v>
      </c>
      <c r="BF65" s="350">
        <v>1.5701200259621585E-4</v>
      </c>
      <c r="BG65" s="350">
        <v>4.9653610545451328E-5</v>
      </c>
      <c r="BH65" s="350">
        <v>5.135612533244833E-4</v>
      </c>
      <c r="BI65" s="350">
        <v>1.0531228311540479E-4</v>
      </c>
      <c r="BJ65" s="350">
        <v>2.6267120299523051E-4</v>
      </c>
      <c r="BK65" s="350">
        <v>1.437936575811863E-4</v>
      </c>
      <c r="BL65" s="350">
        <v>9.1624678242025425E-5</v>
      </c>
      <c r="BM65" s="350">
        <v>7.0495758999065619E-5</v>
      </c>
      <c r="BN65" s="350">
        <v>8.0229424771362758E-5</v>
      </c>
      <c r="BO65" s="350">
        <v>6.4872387291585031E-5</v>
      </c>
      <c r="BP65" s="350">
        <v>5.763431176968991E-5</v>
      </c>
      <c r="BQ65" s="350">
        <v>1.0065082995125121</v>
      </c>
      <c r="BR65" s="350">
        <v>5.1692390843932501E-5</v>
      </c>
      <c r="BS65" s="350">
        <v>2.1406650829257289E-4</v>
      </c>
      <c r="BT65" s="350">
        <v>6.1196523120583943E-4</v>
      </c>
      <c r="BU65" s="350">
        <v>4.5967221497504937E-4</v>
      </c>
      <c r="BV65" s="350">
        <v>4.5748054979229249E-4</v>
      </c>
      <c r="BW65" s="350">
        <v>5.9413500424548698E-5</v>
      </c>
      <c r="BX65" s="350">
        <v>2.5019739819360202E-5</v>
      </c>
      <c r="BY65" s="350">
        <v>1.5499355765528997E-4</v>
      </c>
      <c r="BZ65" s="350">
        <v>1.6802545286276343E-4</v>
      </c>
      <c r="CA65" s="350">
        <v>1.1020348084878366E-4</v>
      </c>
      <c r="CB65" s="350">
        <v>1.2446961387895371E-4</v>
      </c>
      <c r="CC65" s="350">
        <v>6.5298996939629669E-5</v>
      </c>
      <c r="CD65" s="350">
        <v>4.1007925673651516E-5</v>
      </c>
      <c r="CE65" s="350">
        <v>9.738055575333373E-6</v>
      </c>
      <c r="CF65" s="350">
        <v>6.2464633922618625E-5</v>
      </c>
      <c r="CG65" s="350">
        <v>7.5252561181081019E-5</v>
      </c>
      <c r="CH65" s="350">
        <v>1.1337361823701139E-4</v>
      </c>
      <c r="CI65" s="350">
        <v>2.7164332985039739E-4</v>
      </c>
      <c r="CJ65" s="350">
        <v>9.5133496109077293E-5</v>
      </c>
      <c r="CK65" s="350">
        <v>1.239744185691633E-4</v>
      </c>
      <c r="CL65" s="350">
        <v>8.794877412344653E-5</v>
      </c>
      <c r="CM65" s="350">
        <v>1.1455034041544337E-4</v>
      </c>
      <c r="CN65" s="350">
        <v>8.0162498593884627E-5</v>
      </c>
      <c r="CO65" s="350">
        <v>2.5646801980255167E-4</v>
      </c>
      <c r="CP65" s="350">
        <v>2.419932452469613E-4</v>
      </c>
      <c r="CQ65" s="350">
        <v>8.425394043437397E-4</v>
      </c>
      <c r="CR65" s="350">
        <v>2.1159346576984594E-4</v>
      </c>
      <c r="CS65" s="350">
        <v>1.0269550804201531E-3</v>
      </c>
      <c r="CT65" s="350">
        <v>1.8003107197645516E-4</v>
      </c>
      <c r="CU65" s="350">
        <v>3.1166972239970325E-4</v>
      </c>
      <c r="CV65" s="350">
        <v>1.2881850152476526E-3</v>
      </c>
      <c r="CW65" s="350">
        <v>7.3167203792733461E-5</v>
      </c>
      <c r="CX65" s="350">
        <v>1.4584768979140802E-4</v>
      </c>
      <c r="CY65" s="350">
        <v>4.9130328627376458E-4</v>
      </c>
      <c r="CZ65" s="350">
        <v>3.3093892751563637E-4</v>
      </c>
      <c r="DA65" s="350">
        <v>6.3101139226705099E-4</v>
      </c>
      <c r="DB65" s="350">
        <v>8.1538228660639695E-4</v>
      </c>
      <c r="DC65" s="350">
        <v>3.8121407575439175E-4</v>
      </c>
      <c r="DD65" s="350">
        <v>1.7924551984389896E-4</v>
      </c>
      <c r="DE65" s="350">
        <v>5.5214412588721479E-4</v>
      </c>
      <c r="DF65" s="350">
        <v>3.2225956478077811E-4</v>
      </c>
      <c r="DG65" s="350">
        <v>2.7255347304343041E-4</v>
      </c>
      <c r="DH65" s="350">
        <v>5.8137087459553716E-4</v>
      </c>
      <c r="DI65" s="350">
        <v>8.302863793018245E-4</v>
      </c>
      <c r="DJ65" s="350">
        <v>1.0608188782579668E-3</v>
      </c>
      <c r="DK65" s="350">
        <v>1.5799417756365456E-2</v>
      </c>
      <c r="DL65" s="350">
        <v>1.2693592633764619E-4</v>
      </c>
    </row>
    <row r="66" spans="2:116">
      <c r="B66" s="352">
        <v>392</v>
      </c>
      <c r="C66" s="349" t="s">
        <v>749</v>
      </c>
      <c r="D66" s="350">
        <v>0.7440348788739255</v>
      </c>
      <c r="E66" s="350">
        <v>0.24554101310007595</v>
      </c>
      <c r="F66" s="350">
        <v>-2.217023292337035E-2</v>
      </c>
      <c r="G66" s="350">
        <v>3.6033625500998784E-4</v>
      </c>
      <c r="H66" s="350">
        <v>7.9370016472652349E-2</v>
      </c>
      <c r="I66" s="350">
        <v>7.3055045640051205E-2</v>
      </c>
      <c r="J66" s="350">
        <v>4.6612192281129125E-4</v>
      </c>
      <c r="K66" s="350">
        <v>1.9693017967728752E-3</v>
      </c>
      <c r="L66" s="350">
        <v>5.2935074798995421E-5</v>
      </c>
      <c r="M66" s="350">
        <v>6.7742749154791997E-3</v>
      </c>
      <c r="N66" s="350">
        <v>1.0834047958014786E-4</v>
      </c>
      <c r="O66" s="350">
        <v>1.0472634152537066E-4</v>
      </c>
      <c r="P66" s="350">
        <v>6.9669461809634479E-5</v>
      </c>
      <c r="Q66" s="350">
        <v>9.3801521455241676E-5</v>
      </c>
      <c r="R66" s="350">
        <v>2.5674088604419275E-4</v>
      </c>
      <c r="S66" s="350">
        <v>2.6142151538478196E-4</v>
      </c>
      <c r="T66" s="350">
        <v>0</v>
      </c>
      <c r="U66" s="350">
        <v>1.1739747274771587E-4</v>
      </c>
      <c r="V66" s="350">
        <v>6.9845140189023469E-5</v>
      </c>
      <c r="W66" s="350">
        <v>3.5415498770017951E-3</v>
      </c>
      <c r="X66" s="350">
        <v>2.0495201844584159E-4</v>
      </c>
      <c r="Y66" s="350">
        <v>2.2725286027911452E-2</v>
      </c>
      <c r="Z66" s="350">
        <v>1.4340801861055818E-3</v>
      </c>
      <c r="AA66" s="350">
        <v>5.9310361387776372E-4</v>
      </c>
      <c r="AB66" s="350">
        <v>2.0728298710522414E-2</v>
      </c>
      <c r="AC66" s="350">
        <v>2.1433921123105849E-3</v>
      </c>
      <c r="AD66" s="350">
        <v>2.807644643357604E-5</v>
      </c>
      <c r="AE66" s="350">
        <v>1.9241402290911752E-3</v>
      </c>
      <c r="AF66" s="350">
        <v>8.3197966615731748E-5</v>
      </c>
      <c r="AG66" s="350">
        <v>5.5957777739958623E-4</v>
      </c>
      <c r="AH66" s="350">
        <v>9.2731812063972765E-5</v>
      </c>
      <c r="AI66" s="350">
        <v>9.7582932234048747E-5</v>
      </c>
      <c r="AJ66" s="350">
        <v>3.8293977350286471E-5</v>
      </c>
      <c r="AK66" s="350">
        <v>5.1124892865560811E-5</v>
      </c>
      <c r="AL66" s="350">
        <v>1.1471941402975594E-3</v>
      </c>
      <c r="AM66" s="350">
        <v>1.1602185920369392E-4</v>
      </c>
      <c r="AN66" s="350">
        <v>5.102552137254163E-5</v>
      </c>
      <c r="AO66" s="350">
        <v>1.0217569844516879E-2</v>
      </c>
      <c r="AP66" s="350">
        <v>4.2068582496096263E-3</v>
      </c>
      <c r="AQ66" s="350">
        <v>6.262796313913071E-3</v>
      </c>
      <c r="AR66" s="350">
        <v>6.373267679610562E-4</v>
      </c>
      <c r="AS66" s="350">
        <v>3.4096220650857568E-3</v>
      </c>
      <c r="AT66" s="350">
        <v>2.0376266909496567E-3</v>
      </c>
      <c r="AU66" s="350">
        <v>4.9421254718606663E-3</v>
      </c>
      <c r="AV66" s="350">
        <v>1.2205517767607356E-4</v>
      </c>
      <c r="AW66" s="350">
        <v>4.9114262975459809E-2</v>
      </c>
      <c r="AX66" s="350">
        <v>1.7297539608532309E-2</v>
      </c>
      <c r="AY66" s="350">
        <v>2.0019841107301675E-4</v>
      </c>
      <c r="AZ66" s="350">
        <v>4.8574709095539732E-4</v>
      </c>
      <c r="BA66" s="350">
        <v>1.3527949683377576E-4</v>
      </c>
      <c r="BB66" s="350">
        <v>9.5015202868467601E-5</v>
      </c>
      <c r="BC66" s="350">
        <v>1.5277288981590479E-4</v>
      </c>
      <c r="BD66" s="350">
        <v>5.1412037207729786E-4</v>
      </c>
      <c r="BE66" s="350">
        <v>2.2504616003109435E-4</v>
      </c>
      <c r="BF66" s="350">
        <v>2.4501404979672441E-4</v>
      </c>
      <c r="BG66" s="350">
        <v>1.052996885006873E-4</v>
      </c>
      <c r="BH66" s="350">
        <v>8.9937007194100299E-5</v>
      </c>
      <c r="BI66" s="350">
        <v>5.3631208817418599E-4</v>
      </c>
      <c r="BJ66" s="350">
        <v>1.4120211492077238E-4</v>
      </c>
      <c r="BK66" s="350">
        <v>8.5836070364606865E-5</v>
      </c>
      <c r="BL66" s="350">
        <v>1.3410153229727722E-4</v>
      </c>
      <c r="BM66" s="350">
        <v>1.0303283618944382E-4</v>
      </c>
      <c r="BN66" s="350">
        <v>3.9245807019938107E-4</v>
      </c>
      <c r="BO66" s="350">
        <v>6.5374811333933171E-5</v>
      </c>
      <c r="BP66" s="350">
        <v>1.2063814803145219E-4</v>
      </c>
      <c r="BQ66" s="350">
        <v>2.2387850838060259E-4</v>
      </c>
      <c r="BR66" s="350">
        <v>1.00011423623528</v>
      </c>
      <c r="BS66" s="350">
        <v>1.6035863220950958E-4</v>
      </c>
      <c r="BT66" s="350">
        <v>1.5067826641907133E-4</v>
      </c>
      <c r="BU66" s="350">
        <v>3.7953047767915865E-4</v>
      </c>
      <c r="BV66" s="350">
        <v>1.6875200718837282E-4</v>
      </c>
      <c r="BW66" s="350">
        <v>2.8023268773525105E-3</v>
      </c>
      <c r="BX66" s="350">
        <v>4.0777657937993384E-3</v>
      </c>
      <c r="BY66" s="350">
        <v>9.2444632663801933E-5</v>
      </c>
      <c r="BZ66" s="350">
        <v>1.2441121856754552E-4</v>
      </c>
      <c r="CA66" s="350">
        <v>6.0140186300344323E-5</v>
      </c>
      <c r="CB66" s="350">
        <v>2.4776257832256099E-5</v>
      </c>
      <c r="CC66" s="350">
        <v>3.4555895775418973E-5</v>
      </c>
      <c r="CD66" s="350">
        <v>1.5961338624741618E-5</v>
      </c>
      <c r="CE66" s="350">
        <v>2.8560149632005622E-6</v>
      </c>
      <c r="CF66" s="350">
        <v>1.0006553693045985E-4</v>
      </c>
      <c r="CG66" s="350">
        <v>3.3025304057086841E-4</v>
      </c>
      <c r="CH66" s="350">
        <v>3.1838310850393693E-5</v>
      </c>
      <c r="CI66" s="350">
        <v>3.5980622135053277E-5</v>
      </c>
      <c r="CJ66" s="350">
        <v>3.6703920159486378E-5</v>
      </c>
      <c r="CK66" s="350">
        <v>2.8304657132250242E-5</v>
      </c>
      <c r="CL66" s="350">
        <v>9.9996795156385068E-5</v>
      </c>
      <c r="CM66" s="350">
        <v>1.5819497832147522E-4</v>
      </c>
      <c r="CN66" s="350">
        <v>2.9706422541607945E-5</v>
      </c>
      <c r="CO66" s="350">
        <v>3.0128936964250443E-5</v>
      </c>
      <c r="CP66" s="350">
        <v>2.9259129468890756E-5</v>
      </c>
      <c r="CQ66" s="350">
        <v>4.3510752837762645E-5</v>
      </c>
      <c r="CR66" s="350">
        <v>2.3337499201239072E-5</v>
      </c>
      <c r="CS66" s="350">
        <v>3.0658689134809426E-4</v>
      </c>
      <c r="CT66" s="350">
        <v>3.106937815032345E-5</v>
      </c>
      <c r="CU66" s="350">
        <v>4.4090246711445469E-5</v>
      </c>
      <c r="CV66" s="350">
        <v>6.2771251315766564E-5</v>
      </c>
      <c r="CW66" s="350">
        <v>3.4626428302900779E-5</v>
      </c>
      <c r="CX66" s="350">
        <v>5.8703078103019146E-5</v>
      </c>
      <c r="CY66" s="350">
        <v>5.9808854564316575E-5</v>
      </c>
      <c r="CZ66" s="350">
        <v>5.5871572382034904E-5</v>
      </c>
      <c r="DA66" s="350">
        <v>4.1160115292222091E-5</v>
      </c>
      <c r="DB66" s="350">
        <v>1.5662083008860318E-5</v>
      </c>
      <c r="DC66" s="350">
        <v>3.5617446677191764E-5</v>
      </c>
      <c r="DD66" s="350">
        <v>5.898604628153984E-5</v>
      </c>
      <c r="DE66" s="350">
        <v>3.0347626126785594E-5</v>
      </c>
      <c r="DF66" s="350">
        <v>1.6069879383065827E-4</v>
      </c>
      <c r="DG66" s="350">
        <v>1.6456489574105334E-4</v>
      </c>
      <c r="DH66" s="350">
        <v>9.3092553968488238E-5</v>
      </c>
      <c r="DI66" s="350">
        <v>7.4296055536543024E-5</v>
      </c>
      <c r="DJ66" s="350">
        <v>6.9702321025011252E-5</v>
      </c>
      <c r="DK66" s="350">
        <v>7.7218105587329897E-4</v>
      </c>
      <c r="DL66" s="350">
        <v>5.0125598227509805E-5</v>
      </c>
    </row>
    <row r="67" spans="2:116">
      <c r="B67" s="355">
        <v>411</v>
      </c>
      <c r="C67" s="356" t="s">
        <v>750</v>
      </c>
      <c r="D67" s="350">
        <v>1</v>
      </c>
      <c r="E67" s="350">
        <v>0.35250600577481239</v>
      </c>
      <c r="F67" s="350">
        <v>6.8736433496035055E-3</v>
      </c>
      <c r="G67" s="350">
        <v>0</v>
      </c>
      <c r="H67" s="350">
        <v>7.8695808949477392E-2</v>
      </c>
      <c r="I67" s="350">
        <v>6.5866625578948235E-2</v>
      </c>
      <c r="J67" s="350">
        <v>0</v>
      </c>
      <c r="K67" s="350">
        <v>0</v>
      </c>
      <c r="L67" s="350">
        <v>0</v>
      </c>
      <c r="M67" s="350">
        <v>0</v>
      </c>
      <c r="N67" s="350">
        <v>0</v>
      </c>
      <c r="O67" s="350">
        <v>0</v>
      </c>
      <c r="P67" s="350">
        <v>0</v>
      </c>
      <c r="Q67" s="350">
        <v>0</v>
      </c>
      <c r="R67" s="350">
        <v>0</v>
      </c>
      <c r="S67" s="350">
        <v>0</v>
      </c>
      <c r="T67" s="350">
        <v>0</v>
      </c>
      <c r="U67" s="350">
        <v>0</v>
      </c>
      <c r="V67" s="350">
        <v>0</v>
      </c>
      <c r="W67" s="350">
        <v>0</v>
      </c>
      <c r="X67" s="350">
        <v>0</v>
      </c>
      <c r="Y67" s="350">
        <v>0</v>
      </c>
      <c r="Z67" s="350">
        <v>0</v>
      </c>
      <c r="AA67" s="350">
        <v>0</v>
      </c>
      <c r="AB67" s="350">
        <v>0</v>
      </c>
      <c r="AC67" s="350">
        <v>0</v>
      </c>
      <c r="AD67" s="350">
        <v>0</v>
      </c>
      <c r="AE67" s="350">
        <v>0</v>
      </c>
      <c r="AF67" s="350">
        <v>0</v>
      </c>
      <c r="AG67" s="350">
        <v>0</v>
      </c>
      <c r="AH67" s="350">
        <v>0</v>
      </c>
      <c r="AI67" s="350">
        <v>0</v>
      </c>
      <c r="AJ67" s="350">
        <v>0</v>
      </c>
      <c r="AK67" s="350">
        <v>0</v>
      </c>
      <c r="AL67" s="350">
        <v>0</v>
      </c>
      <c r="AM67" s="350">
        <v>0</v>
      </c>
      <c r="AN67" s="350">
        <v>0</v>
      </c>
      <c r="AO67" s="350">
        <v>0</v>
      </c>
      <c r="AP67" s="350">
        <v>0</v>
      </c>
      <c r="AQ67" s="350">
        <v>0</v>
      </c>
      <c r="AR67" s="350">
        <v>0</v>
      </c>
      <c r="AS67" s="350">
        <v>0</v>
      </c>
      <c r="AT67" s="350">
        <v>0</v>
      </c>
      <c r="AU67" s="350">
        <v>0</v>
      </c>
      <c r="AV67" s="350">
        <v>0</v>
      </c>
      <c r="AW67" s="350">
        <v>0</v>
      </c>
      <c r="AX67" s="350">
        <v>0</v>
      </c>
      <c r="AY67" s="350">
        <v>0</v>
      </c>
      <c r="AZ67" s="350">
        <v>0</v>
      </c>
      <c r="BA67" s="350">
        <v>0</v>
      </c>
      <c r="BB67" s="350">
        <v>0</v>
      </c>
      <c r="BC67" s="350">
        <v>0</v>
      </c>
      <c r="BD67" s="350">
        <v>0</v>
      </c>
      <c r="BE67" s="350">
        <v>0</v>
      </c>
      <c r="BF67" s="350">
        <v>0</v>
      </c>
      <c r="BG67" s="350">
        <v>0</v>
      </c>
      <c r="BH67" s="350">
        <v>0</v>
      </c>
      <c r="BI67" s="350">
        <v>0</v>
      </c>
      <c r="BJ67" s="350">
        <v>0</v>
      </c>
      <c r="BK67" s="350">
        <v>0</v>
      </c>
      <c r="BL67" s="350">
        <v>0</v>
      </c>
      <c r="BM67" s="350">
        <v>0</v>
      </c>
      <c r="BN67" s="350">
        <v>0</v>
      </c>
      <c r="BO67" s="350">
        <v>0</v>
      </c>
      <c r="BP67" s="350">
        <v>0</v>
      </c>
      <c r="BQ67" s="350">
        <v>0</v>
      </c>
      <c r="BR67" s="350">
        <v>0</v>
      </c>
      <c r="BS67" s="350">
        <v>1</v>
      </c>
      <c r="BT67" s="350">
        <v>0</v>
      </c>
      <c r="BU67" s="350">
        <v>0</v>
      </c>
      <c r="BV67" s="350">
        <v>0</v>
      </c>
      <c r="BW67" s="350">
        <v>0</v>
      </c>
      <c r="BX67" s="350">
        <v>0</v>
      </c>
      <c r="BY67" s="350">
        <v>0</v>
      </c>
      <c r="BZ67" s="350">
        <v>0</v>
      </c>
      <c r="CA67" s="350">
        <v>0</v>
      </c>
      <c r="CB67" s="350">
        <v>0</v>
      </c>
      <c r="CC67" s="350">
        <v>0</v>
      </c>
      <c r="CD67" s="350">
        <v>0</v>
      </c>
      <c r="CE67" s="350">
        <v>0</v>
      </c>
      <c r="CF67" s="350">
        <v>0</v>
      </c>
      <c r="CG67" s="350">
        <v>0</v>
      </c>
      <c r="CH67" s="350">
        <v>0</v>
      </c>
      <c r="CI67" s="350">
        <v>0</v>
      </c>
      <c r="CJ67" s="350">
        <v>0</v>
      </c>
      <c r="CK67" s="350">
        <v>0</v>
      </c>
      <c r="CL67" s="350">
        <v>0</v>
      </c>
      <c r="CM67" s="350">
        <v>0</v>
      </c>
      <c r="CN67" s="350">
        <v>0</v>
      </c>
      <c r="CO67" s="350">
        <v>0</v>
      </c>
      <c r="CP67" s="350">
        <v>0</v>
      </c>
      <c r="CQ67" s="350">
        <v>0</v>
      </c>
      <c r="CR67" s="350">
        <v>0</v>
      </c>
      <c r="CS67" s="350">
        <v>0</v>
      </c>
      <c r="CT67" s="350">
        <v>0</v>
      </c>
      <c r="CU67" s="350">
        <v>0</v>
      </c>
      <c r="CV67" s="350">
        <v>0</v>
      </c>
      <c r="CW67" s="350">
        <v>0</v>
      </c>
      <c r="CX67" s="350">
        <v>0</v>
      </c>
      <c r="CY67" s="350">
        <v>0</v>
      </c>
      <c r="CZ67" s="350">
        <v>0</v>
      </c>
      <c r="DA67" s="350">
        <v>0</v>
      </c>
      <c r="DB67" s="350">
        <v>0</v>
      </c>
      <c r="DC67" s="350">
        <v>0</v>
      </c>
      <c r="DD67" s="350">
        <v>0</v>
      </c>
      <c r="DE67" s="350">
        <v>0</v>
      </c>
      <c r="DF67" s="350">
        <v>0</v>
      </c>
      <c r="DG67" s="350">
        <v>0</v>
      </c>
      <c r="DH67" s="350">
        <v>0</v>
      </c>
      <c r="DI67" s="350">
        <v>0</v>
      </c>
      <c r="DJ67" s="350">
        <v>0</v>
      </c>
      <c r="DK67" s="350">
        <v>0</v>
      </c>
      <c r="DL67" s="350">
        <v>0</v>
      </c>
    </row>
    <row r="68" spans="2:116">
      <c r="B68" s="352">
        <v>412</v>
      </c>
      <c r="C68" s="351" t="s">
        <v>751</v>
      </c>
      <c r="D68" s="350">
        <v>1</v>
      </c>
      <c r="E68" s="350">
        <v>0.34933090503717873</v>
      </c>
      <c r="F68" s="350">
        <v>1.3846151900403723E-2</v>
      </c>
      <c r="G68" s="350">
        <v>0</v>
      </c>
      <c r="H68" s="350">
        <v>8.2334416490732629E-2</v>
      </c>
      <c r="I68" s="350">
        <v>6.6608308061166327E-2</v>
      </c>
      <c r="J68" s="350">
        <v>9.5105390249585278E-4</v>
      </c>
      <c r="K68" s="350">
        <v>5.3260782134603778E-4</v>
      </c>
      <c r="L68" s="350">
        <v>3.5376118660304027E-4</v>
      </c>
      <c r="M68" s="350">
        <v>5.1420251821844814E-4</v>
      </c>
      <c r="N68" s="350">
        <v>3.8973074436582584E-4</v>
      </c>
      <c r="O68" s="350">
        <v>1.0175831767582047E-3</v>
      </c>
      <c r="P68" s="350">
        <v>1.465237351337493E-3</v>
      </c>
      <c r="Q68" s="350">
        <v>2.6141090078495889E-4</v>
      </c>
      <c r="R68" s="350">
        <v>2.4476422133093857E-4</v>
      </c>
      <c r="S68" s="350">
        <v>1.9724995276889824E-4</v>
      </c>
      <c r="T68" s="350">
        <v>0</v>
      </c>
      <c r="U68" s="350">
        <v>6.9134125233876929E-4</v>
      </c>
      <c r="V68" s="350">
        <v>5.8198354567860723E-4</v>
      </c>
      <c r="W68" s="350">
        <v>4.5034739876458708E-4</v>
      </c>
      <c r="X68" s="350">
        <v>5.5276173133164024E-4</v>
      </c>
      <c r="Y68" s="350">
        <v>1.2118674084133951E-3</v>
      </c>
      <c r="Z68" s="350">
        <v>1.1530373657000739E-3</v>
      </c>
      <c r="AA68" s="350">
        <v>8.8589303591079551E-4</v>
      </c>
      <c r="AB68" s="350">
        <v>7.7408342502721E-4</v>
      </c>
      <c r="AC68" s="350">
        <v>5.1303709467779451E-4</v>
      </c>
      <c r="AD68" s="350">
        <v>4.413027392219177E-4</v>
      </c>
      <c r="AE68" s="350">
        <v>1.4010103851408303E-3</v>
      </c>
      <c r="AF68" s="350">
        <v>9.3940099159158256E-4</v>
      </c>
      <c r="AG68" s="350">
        <v>2.1162564836268443E-3</v>
      </c>
      <c r="AH68" s="350">
        <v>1.5421901624210237E-4</v>
      </c>
      <c r="AI68" s="350">
        <v>4.5419941499325842E-4</v>
      </c>
      <c r="AJ68" s="350">
        <v>7.1205649233552722E-5</v>
      </c>
      <c r="AK68" s="350">
        <v>9.3693211188081713E-4</v>
      </c>
      <c r="AL68" s="350">
        <v>1.1031715546823957E-3</v>
      </c>
      <c r="AM68" s="350">
        <v>6.1571488786993139E-4</v>
      </c>
      <c r="AN68" s="350">
        <v>5.2205672909163376E-4</v>
      </c>
      <c r="AO68" s="350">
        <v>1.2572979716717148E-3</v>
      </c>
      <c r="AP68" s="350">
        <v>1.7346746623560284E-3</v>
      </c>
      <c r="AQ68" s="350">
        <v>1.0968798124645234E-3</v>
      </c>
      <c r="AR68" s="350">
        <v>1.320287817227251E-3</v>
      </c>
      <c r="AS68" s="350">
        <v>4.7736093928239182E-3</v>
      </c>
      <c r="AT68" s="350">
        <v>6.4311899408091245E-5</v>
      </c>
      <c r="AU68" s="350">
        <v>2.5221448192487054E-3</v>
      </c>
      <c r="AV68" s="350">
        <v>4.6594752887176515E-4</v>
      </c>
      <c r="AW68" s="350">
        <v>9.5340052777201855E-4</v>
      </c>
      <c r="AX68" s="350">
        <v>5.8736943257142033E-4</v>
      </c>
      <c r="AY68" s="350">
        <v>2.0211167576420761E-3</v>
      </c>
      <c r="AZ68" s="350">
        <v>1.1079893611542213E-3</v>
      </c>
      <c r="BA68" s="350">
        <v>9.1057765272933963E-4</v>
      </c>
      <c r="BB68" s="350">
        <v>7.1923112590157278E-4</v>
      </c>
      <c r="BC68" s="350">
        <v>5.2728028427672985E-4</v>
      </c>
      <c r="BD68" s="350">
        <v>4.6504627769872105E-4</v>
      </c>
      <c r="BE68" s="350">
        <v>1.1745827846645087E-3</v>
      </c>
      <c r="BF68" s="350">
        <v>5.4294605203360495E-4</v>
      </c>
      <c r="BG68" s="350">
        <v>4.7161586955113264E-4</v>
      </c>
      <c r="BH68" s="350">
        <v>3.8127137403613635E-4</v>
      </c>
      <c r="BI68" s="350">
        <v>2.782224283995384E-4</v>
      </c>
      <c r="BJ68" s="350">
        <v>5.3468404227124998E-4</v>
      </c>
      <c r="BK68" s="350">
        <v>3.7077767490925292E-4</v>
      </c>
      <c r="BL68" s="350">
        <v>1.6992988120982847E-4</v>
      </c>
      <c r="BM68" s="350">
        <v>1.6085164129822749E-4</v>
      </c>
      <c r="BN68" s="350">
        <v>2.9478627350698269E-4</v>
      </c>
      <c r="BO68" s="350">
        <v>1.1469969606972719E-3</v>
      </c>
      <c r="BP68" s="350">
        <v>3.1252101516892537E-4</v>
      </c>
      <c r="BQ68" s="350">
        <v>5.3432999762470393E-4</v>
      </c>
      <c r="BR68" s="350">
        <v>2.9665035449891772E-4</v>
      </c>
      <c r="BS68" s="350">
        <v>3.7419765961418E-4</v>
      </c>
      <c r="BT68" s="350">
        <v>1.0005137626674798</v>
      </c>
      <c r="BU68" s="350">
        <v>3.4972275020011677E-4</v>
      </c>
      <c r="BV68" s="350">
        <v>2.7568539762960585E-4</v>
      </c>
      <c r="BW68" s="350">
        <v>4.1198166970181065E-3</v>
      </c>
      <c r="BX68" s="350">
        <v>5.3611840510396575E-3</v>
      </c>
      <c r="BY68" s="350">
        <v>7.1677529838664357E-3</v>
      </c>
      <c r="BZ68" s="350">
        <v>9.9318391156012396E-4</v>
      </c>
      <c r="CA68" s="350">
        <v>9.3109163663734852E-4</v>
      </c>
      <c r="CB68" s="350">
        <v>7.1408934906400372E-4</v>
      </c>
      <c r="CC68" s="350">
        <v>1.0936973606667196E-3</v>
      </c>
      <c r="CD68" s="350">
        <v>2.4216508942559774E-3</v>
      </c>
      <c r="CE68" s="350">
        <v>2.1567067212688419E-3</v>
      </c>
      <c r="CF68" s="350">
        <v>3.3770789424392936E-3</v>
      </c>
      <c r="CG68" s="350">
        <v>3.1590070183177703E-4</v>
      </c>
      <c r="CH68" s="350">
        <v>2.760912105390759E-3</v>
      </c>
      <c r="CI68" s="350">
        <v>1.2239128011153487E-3</v>
      </c>
      <c r="CJ68" s="350">
        <v>4.0113127505680718E-4</v>
      </c>
      <c r="CK68" s="350">
        <v>1.0854745768831703E-3</v>
      </c>
      <c r="CL68" s="350">
        <v>2.7813542493608468E-3</v>
      </c>
      <c r="CM68" s="350">
        <v>2.1181313471494746E-3</v>
      </c>
      <c r="CN68" s="350">
        <v>4.1901115089037263E-4</v>
      </c>
      <c r="CO68" s="350">
        <v>1.103398323193125E-3</v>
      </c>
      <c r="CP68" s="350">
        <v>6.599374195828709E-3</v>
      </c>
      <c r="CQ68" s="350">
        <v>2.7741572504541551E-4</v>
      </c>
      <c r="CR68" s="350">
        <v>2.0204691050121014E-3</v>
      </c>
      <c r="CS68" s="350">
        <v>7.8847126399697609E-4</v>
      </c>
      <c r="CT68" s="350">
        <v>1.9906321492869881E-3</v>
      </c>
      <c r="CU68" s="350">
        <v>1.5086797867708977E-3</v>
      </c>
      <c r="CV68" s="350">
        <v>1.0225230399278317E-3</v>
      </c>
      <c r="CW68" s="350">
        <v>5.7828956897313798E-4</v>
      </c>
      <c r="CX68" s="350">
        <v>5.1324718888506469E-4</v>
      </c>
      <c r="CY68" s="350">
        <v>1.0612181267074939E-3</v>
      </c>
      <c r="CZ68" s="350">
        <v>7.1234197346471825E-4</v>
      </c>
      <c r="DA68" s="350">
        <v>5.3088552959286136E-4</v>
      </c>
      <c r="DB68" s="350">
        <v>4.7751158022824746E-4</v>
      </c>
      <c r="DC68" s="350">
        <v>1.0350351605352224E-3</v>
      </c>
      <c r="DD68" s="350">
        <v>3.1051226349225805E-4</v>
      </c>
      <c r="DE68" s="350">
        <v>4.4052762552309878E-4</v>
      </c>
      <c r="DF68" s="350">
        <v>9.6499418905305592E-4</v>
      </c>
      <c r="DG68" s="350">
        <v>6.4063613622251893E-4</v>
      </c>
      <c r="DH68" s="350">
        <v>8.9965022513352336E-4</v>
      </c>
      <c r="DI68" s="350">
        <v>1.1543239495764308E-3</v>
      </c>
      <c r="DJ68" s="350">
        <v>9.1777657753046803E-4</v>
      </c>
      <c r="DK68" s="350">
        <v>3.5513423382295151E-4</v>
      </c>
      <c r="DL68" s="350">
        <v>4.7845838159767703E-4</v>
      </c>
    </row>
    <row r="69" spans="2:116">
      <c r="B69" s="352">
        <v>413</v>
      </c>
      <c r="C69" s="349" t="s">
        <v>752</v>
      </c>
      <c r="D69" s="350">
        <v>1</v>
      </c>
      <c r="E69" s="350">
        <v>0.35295164852746658</v>
      </c>
      <c r="F69" s="350">
        <v>-8.2574673123844231E-3</v>
      </c>
      <c r="G69" s="350">
        <v>0</v>
      </c>
      <c r="H69" s="350">
        <v>7.5325893418582576E-2</v>
      </c>
      <c r="I69" s="350">
        <v>6.4246202331396426E-2</v>
      </c>
      <c r="J69" s="350">
        <v>0</v>
      </c>
      <c r="K69" s="350">
        <v>0</v>
      </c>
      <c r="L69" s="350">
        <v>0</v>
      </c>
      <c r="M69" s="350">
        <v>0</v>
      </c>
      <c r="N69" s="350">
        <v>0</v>
      </c>
      <c r="O69" s="350">
        <v>0</v>
      </c>
      <c r="P69" s="350">
        <v>0</v>
      </c>
      <c r="Q69" s="350">
        <v>0</v>
      </c>
      <c r="R69" s="350">
        <v>0</v>
      </c>
      <c r="S69" s="350">
        <v>0</v>
      </c>
      <c r="T69" s="350">
        <v>0</v>
      </c>
      <c r="U69" s="350">
        <v>0</v>
      </c>
      <c r="V69" s="350">
        <v>0</v>
      </c>
      <c r="W69" s="350">
        <v>0</v>
      </c>
      <c r="X69" s="350">
        <v>0</v>
      </c>
      <c r="Y69" s="350">
        <v>0</v>
      </c>
      <c r="Z69" s="350">
        <v>0</v>
      </c>
      <c r="AA69" s="350">
        <v>0</v>
      </c>
      <c r="AB69" s="350">
        <v>0</v>
      </c>
      <c r="AC69" s="350">
        <v>0</v>
      </c>
      <c r="AD69" s="350">
        <v>0</v>
      </c>
      <c r="AE69" s="350">
        <v>0</v>
      </c>
      <c r="AF69" s="350">
        <v>0</v>
      </c>
      <c r="AG69" s="350">
        <v>0</v>
      </c>
      <c r="AH69" s="350">
        <v>0</v>
      </c>
      <c r="AI69" s="350">
        <v>0</v>
      </c>
      <c r="AJ69" s="350">
        <v>0</v>
      </c>
      <c r="AK69" s="350">
        <v>0</v>
      </c>
      <c r="AL69" s="350">
        <v>0</v>
      </c>
      <c r="AM69" s="350">
        <v>0</v>
      </c>
      <c r="AN69" s="350">
        <v>0</v>
      </c>
      <c r="AO69" s="350">
        <v>0</v>
      </c>
      <c r="AP69" s="350">
        <v>0</v>
      </c>
      <c r="AQ69" s="350">
        <v>0</v>
      </c>
      <c r="AR69" s="350">
        <v>0</v>
      </c>
      <c r="AS69" s="350">
        <v>0</v>
      </c>
      <c r="AT69" s="350">
        <v>0</v>
      </c>
      <c r="AU69" s="350">
        <v>0</v>
      </c>
      <c r="AV69" s="350">
        <v>0</v>
      </c>
      <c r="AW69" s="350">
        <v>0</v>
      </c>
      <c r="AX69" s="350">
        <v>0</v>
      </c>
      <c r="AY69" s="350">
        <v>0</v>
      </c>
      <c r="AZ69" s="350">
        <v>0</v>
      </c>
      <c r="BA69" s="350">
        <v>0</v>
      </c>
      <c r="BB69" s="350">
        <v>0</v>
      </c>
      <c r="BC69" s="350">
        <v>0</v>
      </c>
      <c r="BD69" s="350">
        <v>0</v>
      </c>
      <c r="BE69" s="350">
        <v>0</v>
      </c>
      <c r="BF69" s="350">
        <v>0</v>
      </c>
      <c r="BG69" s="350">
        <v>0</v>
      </c>
      <c r="BH69" s="350">
        <v>0</v>
      </c>
      <c r="BI69" s="350">
        <v>0</v>
      </c>
      <c r="BJ69" s="350">
        <v>0</v>
      </c>
      <c r="BK69" s="350">
        <v>0</v>
      </c>
      <c r="BL69" s="350">
        <v>0</v>
      </c>
      <c r="BM69" s="350">
        <v>0</v>
      </c>
      <c r="BN69" s="350">
        <v>0</v>
      </c>
      <c r="BO69" s="350">
        <v>0</v>
      </c>
      <c r="BP69" s="350">
        <v>0</v>
      </c>
      <c r="BQ69" s="350">
        <v>0</v>
      </c>
      <c r="BR69" s="350">
        <v>0</v>
      </c>
      <c r="BS69" s="350">
        <v>0</v>
      </c>
      <c r="BT69" s="350">
        <v>0</v>
      </c>
      <c r="BU69" s="350">
        <v>1</v>
      </c>
      <c r="BV69" s="350">
        <v>0</v>
      </c>
      <c r="BW69" s="350">
        <v>0</v>
      </c>
      <c r="BX69" s="350">
        <v>0</v>
      </c>
      <c r="BY69" s="350">
        <v>0</v>
      </c>
      <c r="BZ69" s="350">
        <v>0</v>
      </c>
      <c r="CA69" s="350">
        <v>0</v>
      </c>
      <c r="CB69" s="350">
        <v>0</v>
      </c>
      <c r="CC69" s="350">
        <v>0</v>
      </c>
      <c r="CD69" s="350">
        <v>0</v>
      </c>
      <c r="CE69" s="350">
        <v>0</v>
      </c>
      <c r="CF69" s="350">
        <v>0</v>
      </c>
      <c r="CG69" s="350">
        <v>0</v>
      </c>
      <c r="CH69" s="350">
        <v>0</v>
      </c>
      <c r="CI69" s="350">
        <v>0</v>
      </c>
      <c r="CJ69" s="350">
        <v>0</v>
      </c>
      <c r="CK69" s="350">
        <v>0</v>
      </c>
      <c r="CL69" s="350">
        <v>0</v>
      </c>
      <c r="CM69" s="350">
        <v>0</v>
      </c>
      <c r="CN69" s="350">
        <v>0</v>
      </c>
      <c r="CO69" s="350">
        <v>0</v>
      </c>
      <c r="CP69" s="350">
        <v>0</v>
      </c>
      <c r="CQ69" s="350">
        <v>0</v>
      </c>
      <c r="CR69" s="350">
        <v>0</v>
      </c>
      <c r="CS69" s="350">
        <v>0</v>
      </c>
      <c r="CT69" s="350">
        <v>0</v>
      </c>
      <c r="CU69" s="350">
        <v>0</v>
      </c>
      <c r="CV69" s="350">
        <v>0</v>
      </c>
      <c r="CW69" s="350">
        <v>0</v>
      </c>
      <c r="CX69" s="350">
        <v>0</v>
      </c>
      <c r="CY69" s="350">
        <v>0</v>
      </c>
      <c r="CZ69" s="350">
        <v>0</v>
      </c>
      <c r="DA69" s="350">
        <v>0</v>
      </c>
      <c r="DB69" s="350">
        <v>0</v>
      </c>
      <c r="DC69" s="350">
        <v>0</v>
      </c>
      <c r="DD69" s="350">
        <v>0</v>
      </c>
      <c r="DE69" s="350">
        <v>0</v>
      </c>
      <c r="DF69" s="350">
        <v>0</v>
      </c>
      <c r="DG69" s="350">
        <v>0</v>
      </c>
      <c r="DH69" s="350">
        <v>0</v>
      </c>
      <c r="DI69" s="350">
        <v>0</v>
      </c>
      <c r="DJ69" s="350">
        <v>0</v>
      </c>
      <c r="DK69" s="350">
        <v>0</v>
      </c>
      <c r="DL69" s="350">
        <v>0</v>
      </c>
    </row>
    <row r="70" spans="2:116">
      <c r="B70" s="352">
        <v>419</v>
      </c>
      <c r="C70" s="349" t="s">
        <v>753</v>
      </c>
      <c r="D70" s="350">
        <v>1</v>
      </c>
      <c r="E70" s="350">
        <v>0.44971250672646029</v>
      </c>
      <c r="F70" s="350">
        <v>2.227069102900664E-3</v>
      </c>
      <c r="G70" s="350">
        <v>0</v>
      </c>
      <c r="H70" s="350">
        <v>8.2517667723787852E-2</v>
      </c>
      <c r="I70" s="350">
        <v>7.3586855424016315E-2</v>
      </c>
      <c r="J70" s="350">
        <v>0</v>
      </c>
      <c r="K70" s="350">
        <v>0</v>
      </c>
      <c r="L70" s="350">
        <v>0</v>
      </c>
      <c r="M70" s="350">
        <v>0</v>
      </c>
      <c r="N70" s="350">
        <v>0</v>
      </c>
      <c r="O70" s="350">
        <v>0</v>
      </c>
      <c r="P70" s="350">
        <v>0</v>
      </c>
      <c r="Q70" s="350">
        <v>0</v>
      </c>
      <c r="R70" s="350">
        <v>0</v>
      </c>
      <c r="S70" s="350">
        <v>0</v>
      </c>
      <c r="T70" s="350">
        <v>0</v>
      </c>
      <c r="U70" s="350">
        <v>0</v>
      </c>
      <c r="V70" s="350">
        <v>0</v>
      </c>
      <c r="W70" s="350">
        <v>0</v>
      </c>
      <c r="X70" s="350">
        <v>0</v>
      </c>
      <c r="Y70" s="350">
        <v>0</v>
      </c>
      <c r="Z70" s="350">
        <v>0</v>
      </c>
      <c r="AA70" s="350">
        <v>0</v>
      </c>
      <c r="AB70" s="350">
        <v>0</v>
      </c>
      <c r="AC70" s="350">
        <v>0</v>
      </c>
      <c r="AD70" s="350">
        <v>0</v>
      </c>
      <c r="AE70" s="350">
        <v>0</v>
      </c>
      <c r="AF70" s="350">
        <v>0</v>
      </c>
      <c r="AG70" s="350">
        <v>0</v>
      </c>
      <c r="AH70" s="350">
        <v>0</v>
      </c>
      <c r="AI70" s="350">
        <v>0</v>
      </c>
      <c r="AJ70" s="350">
        <v>0</v>
      </c>
      <c r="AK70" s="350">
        <v>0</v>
      </c>
      <c r="AL70" s="350">
        <v>0</v>
      </c>
      <c r="AM70" s="350">
        <v>0</v>
      </c>
      <c r="AN70" s="350">
        <v>0</v>
      </c>
      <c r="AO70" s="350">
        <v>0</v>
      </c>
      <c r="AP70" s="350">
        <v>0</v>
      </c>
      <c r="AQ70" s="350">
        <v>0</v>
      </c>
      <c r="AR70" s="350">
        <v>0</v>
      </c>
      <c r="AS70" s="350">
        <v>0</v>
      </c>
      <c r="AT70" s="350">
        <v>0</v>
      </c>
      <c r="AU70" s="350">
        <v>0</v>
      </c>
      <c r="AV70" s="350">
        <v>0</v>
      </c>
      <c r="AW70" s="350">
        <v>0</v>
      </c>
      <c r="AX70" s="350">
        <v>0</v>
      </c>
      <c r="AY70" s="350">
        <v>0</v>
      </c>
      <c r="AZ70" s="350">
        <v>0</v>
      </c>
      <c r="BA70" s="350">
        <v>0</v>
      </c>
      <c r="BB70" s="350">
        <v>0</v>
      </c>
      <c r="BC70" s="350">
        <v>0</v>
      </c>
      <c r="BD70" s="350">
        <v>0</v>
      </c>
      <c r="BE70" s="350">
        <v>0</v>
      </c>
      <c r="BF70" s="350">
        <v>0</v>
      </c>
      <c r="BG70" s="350">
        <v>0</v>
      </c>
      <c r="BH70" s="350">
        <v>0</v>
      </c>
      <c r="BI70" s="350">
        <v>0</v>
      </c>
      <c r="BJ70" s="350">
        <v>0</v>
      </c>
      <c r="BK70" s="350">
        <v>0</v>
      </c>
      <c r="BL70" s="350">
        <v>0</v>
      </c>
      <c r="BM70" s="350">
        <v>0</v>
      </c>
      <c r="BN70" s="350">
        <v>0</v>
      </c>
      <c r="BO70" s="350">
        <v>0</v>
      </c>
      <c r="BP70" s="350">
        <v>0</v>
      </c>
      <c r="BQ70" s="350">
        <v>0</v>
      </c>
      <c r="BR70" s="350">
        <v>0</v>
      </c>
      <c r="BS70" s="350">
        <v>0</v>
      </c>
      <c r="BT70" s="350">
        <v>0</v>
      </c>
      <c r="BU70" s="350">
        <v>0</v>
      </c>
      <c r="BV70" s="350">
        <v>1</v>
      </c>
      <c r="BW70" s="350">
        <v>0</v>
      </c>
      <c r="BX70" s="350">
        <v>0</v>
      </c>
      <c r="BY70" s="350">
        <v>0</v>
      </c>
      <c r="BZ70" s="350">
        <v>0</v>
      </c>
      <c r="CA70" s="350">
        <v>0</v>
      </c>
      <c r="CB70" s="350">
        <v>0</v>
      </c>
      <c r="CC70" s="350">
        <v>0</v>
      </c>
      <c r="CD70" s="350">
        <v>0</v>
      </c>
      <c r="CE70" s="350">
        <v>0</v>
      </c>
      <c r="CF70" s="350">
        <v>0</v>
      </c>
      <c r="CG70" s="350">
        <v>0</v>
      </c>
      <c r="CH70" s="350">
        <v>0</v>
      </c>
      <c r="CI70" s="350">
        <v>0</v>
      </c>
      <c r="CJ70" s="350">
        <v>0</v>
      </c>
      <c r="CK70" s="350">
        <v>0</v>
      </c>
      <c r="CL70" s="350">
        <v>0</v>
      </c>
      <c r="CM70" s="350">
        <v>0</v>
      </c>
      <c r="CN70" s="350">
        <v>0</v>
      </c>
      <c r="CO70" s="350">
        <v>0</v>
      </c>
      <c r="CP70" s="350">
        <v>0</v>
      </c>
      <c r="CQ70" s="350">
        <v>0</v>
      </c>
      <c r="CR70" s="350">
        <v>0</v>
      </c>
      <c r="CS70" s="350">
        <v>0</v>
      </c>
      <c r="CT70" s="350">
        <v>0</v>
      </c>
      <c r="CU70" s="350">
        <v>0</v>
      </c>
      <c r="CV70" s="350">
        <v>0</v>
      </c>
      <c r="CW70" s="350">
        <v>0</v>
      </c>
      <c r="CX70" s="350">
        <v>0</v>
      </c>
      <c r="CY70" s="350">
        <v>0</v>
      </c>
      <c r="CZ70" s="350">
        <v>0</v>
      </c>
      <c r="DA70" s="350">
        <v>0</v>
      </c>
      <c r="DB70" s="350">
        <v>0</v>
      </c>
      <c r="DC70" s="350">
        <v>0</v>
      </c>
      <c r="DD70" s="350">
        <v>0</v>
      </c>
      <c r="DE70" s="350">
        <v>0</v>
      </c>
      <c r="DF70" s="350">
        <v>0</v>
      </c>
      <c r="DG70" s="350">
        <v>0</v>
      </c>
      <c r="DH70" s="350">
        <v>0</v>
      </c>
      <c r="DI70" s="350">
        <v>0</v>
      </c>
      <c r="DJ70" s="350">
        <v>0</v>
      </c>
      <c r="DK70" s="350">
        <v>0</v>
      </c>
      <c r="DL70" s="350">
        <v>0</v>
      </c>
    </row>
    <row r="71" spans="2:116">
      <c r="B71" s="352">
        <v>461</v>
      </c>
      <c r="C71" s="349" t="s">
        <v>754</v>
      </c>
      <c r="D71" s="350">
        <v>0.51677763384360897</v>
      </c>
      <c r="E71" s="350">
        <v>0.11403212880351257</v>
      </c>
      <c r="F71" s="350">
        <v>-1.3172050830165661E-2</v>
      </c>
      <c r="G71" s="350">
        <v>1.7448931770381291E-2</v>
      </c>
      <c r="H71" s="350">
        <v>1.2719969612836732E-2</v>
      </c>
      <c r="I71" s="350">
        <v>1.2719969612836732E-2</v>
      </c>
      <c r="J71" s="350">
        <v>6.5906330278831353E-3</v>
      </c>
      <c r="K71" s="350">
        <v>6.936469013056867E-3</v>
      </c>
      <c r="L71" s="350">
        <v>9.9667526125552415E-3</v>
      </c>
      <c r="M71" s="350">
        <v>6.7899243756724993E-3</v>
      </c>
      <c r="N71" s="350">
        <v>2.6725553671950404E-2</v>
      </c>
      <c r="O71" s="350">
        <v>3.3760410692254217E-2</v>
      </c>
      <c r="P71" s="350">
        <v>2.1004901736079773E-2</v>
      </c>
      <c r="Q71" s="350">
        <v>9.514884595827923E-3</v>
      </c>
      <c r="R71" s="350">
        <v>7.7904730748494851E-3</v>
      </c>
      <c r="S71" s="350">
        <v>1.6792094982130173E-2</v>
      </c>
      <c r="T71" s="350">
        <v>0</v>
      </c>
      <c r="U71" s="350">
        <v>1.246635857726373E-2</v>
      </c>
      <c r="V71" s="350">
        <v>1.1391662005988401E-2</v>
      </c>
      <c r="W71" s="350">
        <v>1.4555076132105757E-2</v>
      </c>
      <c r="X71" s="350">
        <v>1.0529937739320473E-2</v>
      </c>
      <c r="Y71" s="350">
        <v>3.4399858723451984E-2</v>
      </c>
      <c r="Z71" s="350">
        <v>2.1068595364855124E-2</v>
      </c>
      <c r="AA71" s="350">
        <v>1.8638197274045108E-2</v>
      </c>
      <c r="AB71" s="350">
        <v>2.2906001947636544E-2</v>
      </c>
      <c r="AC71" s="350">
        <v>1.6663093743683272E-2</v>
      </c>
      <c r="AD71" s="350">
        <v>9.604531960370347E-3</v>
      </c>
      <c r="AE71" s="350">
        <v>1.5255956905551952E-2</v>
      </c>
      <c r="AF71" s="350">
        <v>1.5141959126510028E-2</v>
      </c>
      <c r="AG71" s="350">
        <v>3.5925766696045934E-2</v>
      </c>
      <c r="AH71" s="350">
        <v>4.2012431474854261E-3</v>
      </c>
      <c r="AI71" s="350">
        <v>5.0353492239387301E-3</v>
      </c>
      <c r="AJ71" s="350">
        <v>3.143636855862299E-3</v>
      </c>
      <c r="AK71" s="350">
        <v>1.4464922617843934E-2</v>
      </c>
      <c r="AL71" s="350">
        <v>1.8849467093544056E-2</v>
      </c>
      <c r="AM71" s="350">
        <v>1.5907307993638393E-2</v>
      </c>
      <c r="AN71" s="350">
        <v>7.6500819116509921E-3</v>
      </c>
      <c r="AO71" s="350">
        <v>2.8816841971130255E-2</v>
      </c>
      <c r="AP71" s="350">
        <v>3.0269040628453009E-2</v>
      </c>
      <c r="AQ71" s="350">
        <v>1.7598556865988518E-2</v>
      </c>
      <c r="AR71" s="350">
        <v>2.0861462947875612E-2</v>
      </c>
      <c r="AS71" s="350">
        <v>9.2538478813393554E-2</v>
      </c>
      <c r="AT71" s="350">
        <v>2.619398016111173E-2</v>
      </c>
      <c r="AU71" s="350">
        <v>4.1421714340594898E-2</v>
      </c>
      <c r="AV71" s="350">
        <v>8.4115915584156275E-3</v>
      </c>
      <c r="AW71" s="350">
        <v>2.541022754060035E-2</v>
      </c>
      <c r="AX71" s="350">
        <v>1.1582483943225254E-2</v>
      </c>
      <c r="AY71" s="350">
        <v>7.1744005034189888E-3</v>
      </c>
      <c r="AZ71" s="350">
        <v>1.3285689063120089E-2</v>
      </c>
      <c r="BA71" s="350">
        <v>7.7931504363097891E-3</v>
      </c>
      <c r="BB71" s="350">
        <v>7.0610178097758646E-3</v>
      </c>
      <c r="BC71" s="350">
        <v>6.0651110728146005E-3</v>
      </c>
      <c r="BD71" s="350">
        <v>1.6791442183295507E-2</v>
      </c>
      <c r="BE71" s="350">
        <v>1.5364895665906592E-2</v>
      </c>
      <c r="BF71" s="350">
        <v>6.1596534157835727E-3</v>
      </c>
      <c r="BG71" s="350">
        <v>6.3982801490690628E-3</v>
      </c>
      <c r="BH71" s="350">
        <v>3.9450596564804185E-3</v>
      </c>
      <c r="BI71" s="350">
        <v>1.254985072477841E-2</v>
      </c>
      <c r="BJ71" s="350">
        <v>4.5044632861370552E-3</v>
      </c>
      <c r="BK71" s="350">
        <v>5.3165076261279271E-3</v>
      </c>
      <c r="BL71" s="350">
        <v>5.2175695799389328E-3</v>
      </c>
      <c r="BM71" s="350">
        <v>4.0184051551623553E-3</v>
      </c>
      <c r="BN71" s="350">
        <v>8.0442036986003544E-3</v>
      </c>
      <c r="BO71" s="350">
        <v>7.6747670932302585E-3</v>
      </c>
      <c r="BP71" s="350">
        <v>9.204156725934786E-3</v>
      </c>
      <c r="BQ71" s="350">
        <v>8.5487842884960814E-3</v>
      </c>
      <c r="BR71" s="350">
        <v>1.6309937633377999E-2</v>
      </c>
      <c r="BS71" s="350">
        <v>3.5503001687021583E-3</v>
      </c>
      <c r="BT71" s="350">
        <v>3.1775104144965254E-3</v>
      </c>
      <c r="BU71" s="350">
        <v>3.2949008208522589E-3</v>
      </c>
      <c r="BV71" s="350">
        <v>4.117702102199485E-3</v>
      </c>
      <c r="BW71" s="350">
        <v>1.0733193393757821</v>
      </c>
      <c r="BX71" s="350">
        <v>7.5363026389173521E-3</v>
      </c>
      <c r="BY71" s="350">
        <v>2.6620308866942832E-2</v>
      </c>
      <c r="BZ71" s="350">
        <v>3.7689908254482707E-2</v>
      </c>
      <c r="CA71" s="350">
        <v>1.2682134514118319E-2</v>
      </c>
      <c r="CB71" s="350">
        <v>3.6695682827068777E-3</v>
      </c>
      <c r="CC71" s="350">
        <v>9.2420115283012583E-3</v>
      </c>
      <c r="CD71" s="350">
        <v>4.5395017103949413E-3</v>
      </c>
      <c r="CE71" s="350">
        <v>3.0152519336789534E-4</v>
      </c>
      <c r="CF71" s="350">
        <v>3.4406602658522169E-2</v>
      </c>
      <c r="CG71" s="350">
        <v>3.1023484227386661E-3</v>
      </c>
      <c r="CH71" s="350">
        <v>3.5618773412349836E-3</v>
      </c>
      <c r="CI71" s="350">
        <v>2.2856971782808226E-3</v>
      </c>
      <c r="CJ71" s="350">
        <v>3.0816249588990785E-3</v>
      </c>
      <c r="CK71" s="350">
        <v>3.1927259907843053E-3</v>
      </c>
      <c r="CL71" s="350">
        <v>2.7577638745458606E-2</v>
      </c>
      <c r="CM71" s="350">
        <v>5.6386268844285164E-3</v>
      </c>
      <c r="CN71" s="350">
        <v>3.7582987936527899E-3</v>
      </c>
      <c r="CO71" s="350">
        <v>6.8984931916132091E-3</v>
      </c>
      <c r="CP71" s="350">
        <v>5.2295754154014712E-3</v>
      </c>
      <c r="CQ71" s="350">
        <v>2.263444111594794E-3</v>
      </c>
      <c r="CR71" s="350">
        <v>3.7854656614926181E-3</v>
      </c>
      <c r="CS71" s="350">
        <v>4.6449913805285343E-3</v>
      </c>
      <c r="CT71" s="350">
        <v>5.2377733521740532E-3</v>
      </c>
      <c r="CU71" s="350">
        <v>6.1145663546361972E-3</v>
      </c>
      <c r="CV71" s="350">
        <v>6.8311763174986988E-3</v>
      </c>
      <c r="CW71" s="350">
        <v>5.5001345594384438E-3</v>
      </c>
      <c r="CX71" s="350">
        <v>7.5893602366601098E-3</v>
      </c>
      <c r="CY71" s="350">
        <v>7.9899769542930536E-3</v>
      </c>
      <c r="CZ71" s="350">
        <v>7.7997370023490898E-3</v>
      </c>
      <c r="DA71" s="350">
        <v>2.9567849269714033E-3</v>
      </c>
      <c r="DB71" s="350">
        <v>2.7088250941324507E-3</v>
      </c>
      <c r="DC71" s="350">
        <v>4.3340923827512486E-3</v>
      </c>
      <c r="DD71" s="350">
        <v>3.5187342929028564E-3</v>
      </c>
      <c r="DE71" s="350">
        <v>3.1124353679928296E-3</v>
      </c>
      <c r="DF71" s="350">
        <v>2.4923130682710622E-2</v>
      </c>
      <c r="DG71" s="350">
        <v>1.3386202131016515E-2</v>
      </c>
      <c r="DH71" s="350">
        <v>1.8255678388946837E-2</v>
      </c>
      <c r="DI71" s="350">
        <v>2.0827167236548403E-2</v>
      </c>
      <c r="DJ71" s="350">
        <v>1.3642761148330358E-2</v>
      </c>
      <c r="DK71" s="350">
        <v>5.9181162325459696E-3</v>
      </c>
      <c r="DL71" s="350">
        <v>5.2348128519017195E-3</v>
      </c>
    </row>
    <row r="72" spans="2:116">
      <c r="B72" s="352">
        <v>462</v>
      </c>
      <c r="C72" s="349" t="s">
        <v>755</v>
      </c>
      <c r="D72" s="350">
        <v>0.99990223766871256</v>
      </c>
      <c r="E72" s="350">
        <v>8.8796004972924558E-2</v>
      </c>
      <c r="F72" s="350">
        <v>3.9914561135694505E-2</v>
      </c>
      <c r="G72" s="350">
        <v>6.5740211976849042E-3</v>
      </c>
      <c r="H72" s="350">
        <v>1.2963711990007242E-2</v>
      </c>
      <c r="I72" s="350">
        <v>1.2963711990007242E-2</v>
      </c>
      <c r="J72" s="350">
        <v>5.778795995745982E-4</v>
      </c>
      <c r="K72" s="350">
        <v>4.1874057901667425E-4</v>
      </c>
      <c r="L72" s="350">
        <v>2.295616990943476E-3</v>
      </c>
      <c r="M72" s="350">
        <v>7.9054394027068455E-4</v>
      </c>
      <c r="N72" s="350">
        <v>6.3259929136588234E-4</v>
      </c>
      <c r="O72" s="350">
        <v>7.2835399439490772E-4</v>
      </c>
      <c r="P72" s="350">
        <v>5.3690116616904803E-4</v>
      </c>
      <c r="Q72" s="350">
        <v>3.9580270490513717E-3</v>
      </c>
      <c r="R72" s="350">
        <v>3.9402454409467368E-3</v>
      </c>
      <c r="S72" s="350">
        <v>3.4516934895319263E-3</v>
      </c>
      <c r="T72" s="350">
        <v>0</v>
      </c>
      <c r="U72" s="350">
        <v>5.4279626151044185E-3</v>
      </c>
      <c r="V72" s="350">
        <v>2.1990922799063574E-3</v>
      </c>
      <c r="W72" s="350">
        <v>4.999967529435498E-4</v>
      </c>
      <c r="X72" s="350">
        <v>8.8345579686079426E-4</v>
      </c>
      <c r="Y72" s="350">
        <v>2.0619773827671834E-3</v>
      </c>
      <c r="Z72" s="350">
        <v>1.4687713855831312E-3</v>
      </c>
      <c r="AA72" s="350">
        <v>2.7743487827512486E-3</v>
      </c>
      <c r="AB72" s="350">
        <v>1.2713729215326826E-2</v>
      </c>
      <c r="AC72" s="350">
        <v>1.8854437741827193E-3</v>
      </c>
      <c r="AD72" s="350">
        <v>7.6949821680577526E-5</v>
      </c>
      <c r="AE72" s="350">
        <v>1.7423289482324808E-3</v>
      </c>
      <c r="AF72" s="350">
        <v>1.716805696373439E-3</v>
      </c>
      <c r="AG72" s="350">
        <v>1.3433355609513092E-3</v>
      </c>
      <c r="AH72" s="350">
        <v>1.4235899914782297E-3</v>
      </c>
      <c r="AI72" s="350">
        <v>1.210568692560646E-3</v>
      </c>
      <c r="AJ72" s="350">
        <v>4.9862213359029755E-5</v>
      </c>
      <c r="AK72" s="350">
        <v>4.5241056066322715E-4</v>
      </c>
      <c r="AL72" s="350">
        <v>3.7637368101008373E-3</v>
      </c>
      <c r="AM72" s="350">
        <v>4.8113036820751206E-3</v>
      </c>
      <c r="AN72" s="350">
        <v>8.6576717434304232E-4</v>
      </c>
      <c r="AO72" s="350">
        <v>2.5279635291467803E-2</v>
      </c>
      <c r="AP72" s="350">
        <v>1.5243240517182925E-3</v>
      </c>
      <c r="AQ72" s="350">
        <v>1.5771561368954779E-3</v>
      </c>
      <c r="AR72" s="350">
        <v>3.0931416623615491E-3</v>
      </c>
      <c r="AS72" s="350">
        <v>5.7820458500722021E-4</v>
      </c>
      <c r="AT72" s="350">
        <v>4.3841004764643482E-3</v>
      </c>
      <c r="AU72" s="350">
        <v>1.0434016295939196E-2</v>
      </c>
      <c r="AV72" s="350">
        <v>5.8587808532563606E-4</v>
      </c>
      <c r="AW72" s="350">
        <v>9.0272086234362942E-4</v>
      </c>
      <c r="AX72" s="350">
        <v>3.5342669134327954E-3</v>
      </c>
      <c r="AY72" s="350">
        <v>1.4822043423408948E-3</v>
      </c>
      <c r="AZ72" s="350">
        <v>4.109277326431785E-3</v>
      </c>
      <c r="BA72" s="350">
        <v>1.5369695055001797E-3</v>
      </c>
      <c r="BB72" s="350">
        <v>1.1051606268122065E-3</v>
      </c>
      <c r="BC72" s="350">
        <v>1.3141572938528091E-3</v>
      </c>
      <c r="BD72" s="350">
        <v>2.4387857277375562E-3</v>
      </c>
      <c r="BE72" s="350">
        <v>1.9210300519365751E-3</v>
      </c>
      <c r="BF72" s="350">
        <v>8.4060366945091255E-4</v>
      </c>
      <c r="BG72" s="350">
        <v>5.2441733107496812E-4</v>
      </c>
      <c r="BH72" s="350">
        <v>4.8453427380453325E-4</v>
      </c>
      <c r="BI72" s="350">
        <v>2.4979966363453967E-3</v>
      </c>
      <c r="BJ72" s="350">
        <v>7.5360039888629291E-4</v>
      </c>
      <c r="BK72" s="350">
        <v>9.0976542021312557E-4</v>
      </c>
      <c r="BL72" s="350">
        <v>2.17160585916041E-3</v>
      </c>
      <c r="BM72" s="350">
        <v>3.3515534777784611E-3</v>
      </c>
      <c r="BN72" s="350">
        <v>3.3819200723581352E-3</v>
      </c>
      <c r="BO72" s="350">
        <v>8.9827093878916831E-4</v>
      </c>
      <c r="BP72" s="350">
        <v>8.5865711838173393E-3</v>
      </c>
      <c r="BQ72" s="350">
        <v>1.0678850368754933E-3</v>
      </c>
      <c r="BR72" s="350">
        <v>2.9665788723549323E-3</v>
      </c>
      <c r="BS72" s="350">
        <v>1.1845592079667764E-3</v>
      </c>
      <c r="BT72" s="350">
        <v>1.3775509411716451E-3</v>
      </c>
      <c r="BU72" s="350">
        <v>8.7639199361124083E-4</v>
      </c>
      <c r="BV72" s="350">
        <v>7.3862556763008369E-4</v>
      </c>
      <c r="BW72" s="350">
        <v>2.7246580954763985E-3</v>
      </c>
      <c r="BX72" s="350">
        <v>1.0067083521987952</v>
      </c>
      <c r="BY72" s="350">
        <v>2.1017130352283262E-3</v>
      </c>
      <c r="BZ72" s="350">
        <v>3.512376393317934E-3</v>
      </c>
      <c r="CA72" s="350">
        <v>4.6527689843208373E-3</v>
      </c>
      <c r="CB72" s="350">
        <v>7.139592807277194E-4</v>
      </c>
      <c r="CC72" s="350">
        <v>1.6902839268005969E-3</v>
      </c>
      <c r="CD72" s="350">
        <v>3.4446718178948683E-4</v>
      </c>
      <c r="CE72" s="350">
        <v>6.2459313081023556E-5</v>
      </c>
      <c r="CF72" s="350">
        <v>5.7567420388190569E-4</v>
      </c>
      <c r="CG72" s="350">
        <v>6.9005286732668196E-4</v>
      </c>
      <c r="CH72" s="350">
        <v>1.0665118474100517E-3</v>
      </c>
      <c r="CI72" s="350">
        <v>1.9521879226560407E-3</v>
      </c>
      <c r="CJ72" s="350">
        <v>7.5341330479906173E-4</v>
      </c>
      <c r="CK72" s="350">
        <v>7.6154994825511043E-4</v>
      </c>
      <c r="CL72" s="350">
        <v>5.1592843609578342E-4</v>
      </c>
      <c r="CM72" s="350">
        <v>9.0757251576290194E-4</v>
      </c>
      <c r="CN72" s="350">
        <v>8.5326564872976595E-4</v>
      </c>
      <c r="CO72" s="350">
        <v>9.6342180911960043E-4</v>
      </c>
      <c r="CP72" s="350">
        <v>7.7367241981698769E-4</v>
      </c>
      <c r="CQ72" s="350">
        <v>4.0459228493005303E-4</v>
      </c>
      <c r="CR72" s="350">
        <v>9.9396106778826916E-4</v>
      </c>
      <c r="CS72" s="350">
        <v>7.5576379793271915E-4</v>
      </c>
      <c r="CT72" s="350">
        <v>2.411146532441997E-3</v>
      </c>
      <c r="CU72" s="350">
        <v>4.456409913521627E-3</v>
      </c>
      <c r="CV72" s="350">
        <v>1.3114371851679339E-3</v>
      </c>
      <c r="CW72" s="350">
        <v>2.0171236366891424E-3</v>
      </c>
      <c r="CX72" s="350">
        <v>3.1924616678327949E-3</v>
      </c>
      <c r="CY72" s="350">
        <v>5.1844032738111567E-3</v>
      </c>
      <c r="CZ72" s="350">
        <v>5.018673260360134E-3</v>
      </c>
      <c r="DA72" s="350">
        <v>1.6656980354945359E-3</v>
      </c>
      <c r="DB72" s="350">
        <v>4.3959373358643981E-4</v>
      </c>
      <c r="DC72" s="350">
        <v>5.0427311465019305E-4</v>
      </c>
      <c r="DD72" s="350">
        <v>2.2524856777110924E-3</v>
      </c>
      <c r="DE72" s="350">
        <v>1.6739474219722387E-3</v>
      </c>
      <c r="DF72" s="350">
        <v>1.8303642248068602E-2</v>
      </c>
      <c r="DG72" s="350">
        <v>1.5587312197118808E-2</v>
      </c>
      <c r="DH72" s="350">
        <v>8.2789904916378641E-3</v>
      </c>
      <c r="DI72" s="350">
        <v>1.7065091172503947E-3</v>
      </c>
      <c r="DJ72" s="350">
        <v>5.2356577566409048E-3</v>
      </c>
      <c r="DK72" s="350">
        <v>1.0365691067461265E-3</v>
      </c>
      <c r="DL72" s="350">
        <v>5.9681458190113804E-4</v>
      </c>
    </row>
    <row r="73" spans="2:116">
      <c r="B73" s="352">
        <v>471</v>
      </c>
      <c r="C73" s="349" t="s">
        <v>756</v>
      </c>
      <c r="D73" s="350">
        <v>0.99939775843404044</v>
      </c>
      <c r="E73" s="350">
        <v>0.14822437247521414</v>
      </c>
      <c r="F73" s="350">
        <v>0.14073369300845306</v>
      </c>
      <c r="G73" s="350">
        <v>7.0190167536970131E-3</v>
      </c>
      <c r="H73" s="350">
        <v>2.0997072514921746E-2</v>
      </c>
      <c r="I73" s="350">
        <v>2.0997072514921746E-2</v>
      </c>
      <c r="J73" s="350">
        <v>1.669407959336215E-3</v>
      </c>
      <c r="K73" s="350">
        <v>2.1859742111804666E-3</v>
      </c>
      <c r="L73" s="350">
        <v>2.9697485428717436E-3</v>
      </c>
      <c r="M73" s="350">
        <v>1.185476095696217E-3</v>
      </c>
      <c r="N73" s="350">
        <v>1.9213091846761897E-3</v>
      </c>
      <c r="O73" s="350">
        <v>6.7396111877428486E-3</v>
      </c>
      <c r="P73" s="350">
        <v>8.0642792637673124E-3</v>
      </c>
      <c r="Q73" s="350">
        <v>2.7575079255032229E-3</v>
      </c>
      <c r="R73" s="350">
        <v>3.1201039949640291E-3</v>
      </c>
      <c r="S73" s="350">
        <v>5.5394086085884639E-4</v>
      </c>
      <c r="T73" s="350">
        <v>0</v>
      </c>
      <c r="U73" s="350">
        <v>1.4718638841393415E-3</v>
      </c>
      <c r="V73" s="350">
        <v>1.9331732082400372E-3</v>
      </c>
      <c r="W73" s="350">
        <v>1.3712688515402363E-3</v>
      </c>
      <c r="X73" s="350">
        <v>1.5722800047994207E-3</v>
      </c>
      <c r="Y73" s="350">
        <v>4.2134000108544085E-3</v>
      </c>
      <c r="Z73" s="350">
        <v>1.9725894560124312E-3</v>
      </c>
      <c r="AA73" s="350">
        <v>1.7342063573064176E-3</v>
      </c>
      <c r="AB73" s="350">
        <v>2.4346018175522028E-3</v>
      </c>
      <c r="AC73" s="350">
        <v>4.0994612937463567E-3</v>
      </c>
      <c r="AD73" s="350">
        <v>4.652250782279707E-4</v>
      </c>
      <c r="AE73" s="350">
        <v>2.6808010980671547E-3</v>
      </c>
      <c r="AF73" s="350">
        <v>2.1097241733325617E-3</v>
      </c>
      <c r="AG73" s="350">
        <v>3.6426281401065819E-3</v>
      </c>
      <c r="AH73" s="350">
        <v>3.6683788050353074E-3</v>
      </c>
      <c r="AI73" s="350">
        <v>1.1899435823997759E-3</v>
      </c>
      <c r="AJ73" s="350">
        <v>2.593712316012088E-4</v>
      </c>
      <c r="AK73" s="350">
        <v>1.2144945626258339E-3</v>
      </c>
      <c r="AL73" s="350">
        <v>1.3976852921126692E-3</v>
      </c>
      <c r="AM73" s="350">
        <v>1.2934041386424902E-3</v>
      </c>
      <c r="AN73" s="350">
        <v>1.7506177160521391E-3</v>
      </c>
      <c r="AO73" s="350">
        <v>2.1544654052556267E-3</v>
      </c>
      <c r="AP73" s="350">
        <v>2.208941826882685E-3</v>
      </c>
      <c r="AQ73" s="350">
        <v>1.3119314963770297E-3</v>
      </c>
      <c r="AR73" s="350">
        <v>1.5864791495541211E-3</v>
      </c>
      <c r="AS73" s="350">
        <v>1.1964741473693967E-3</v>
      </c>
      <c r="AT73" s="350">
        <v>7.4838137745695155E-4</v>
      </c>
      <c r="AU73" s="350">
        <v>2.9374923131007236E-3</v>
      </c>
      <c r="AV73" s="350">
        <v>5.682718242132329E-4</v>
      </c>
      <c r="AW73" s="350">
        <v>1.8475743346503001E-3</v>
      </c>
      <c r="AX73" s="350">
        <v>1.3834774647318007E-3</v>
      </c>
      <c r="AY73" s="350">
        <v>1.8616029126800556E-3</v>
      </c>
      <c r="AZ73" s="350">
        <v>1.4251110876186772E-3</v>
      </c>
      <c r="BA73" s="350">
        <v>1.6165494900980152E-3</v>
      </c>
      <c r="BB73" s="350">
        <v>1.4067786354858643E-3</v>
      </c>
      <c r="BC73" s="350">
        <v>1.2468861111113916E-3</v>
      </c>
      <c r="BD73" s="350">
        <v>1.7786894062143792E-3</v>
      </c>
      <c r="BE73" s="350">
        <v>1.6613010366123731E-3</v>
      </c>
      <c r="BF73" s="350">
        <v>1.0825290065379245E-3</v>
      </c>
      <c r="BG73" s="350">
        <v>1.1795250060020448E-3</v>
      </c>
      <c r="BH73" s="350">
        <v>8.9454828049374433E-4</v>
      </c>
      <c r="BI73" s="350">
        <v>1.1469971479415217E-3</v>
      </c>
      <c r="BJ73" s="350">
        <v>7.6547013360024532E-4</v>
      </c>
      <c r="BK73" s="350">
        <v>8.0438973424896173E-4</v>
      </c>
      <c r="BL73" s="350">
        <v>7.4017981656454069E-4</v>
      </c>
      <c r="BM73" s="350">
        <v>5.140381288526038E-4</v>
      </c>
      <c r="BN73" s="350">
        <v>8.5729364739247E-4</v>
      </c>
      <c r="BO73" s="350">
        <v>1.2570015302504488E-3</v>
      </c>
      <c r="BP73" s="350">
        <v>8.1521705463459115E-4</v>
      </c>
      <c r="BQ73" s="350">
        <v>1.883341129413285E-3</v>
      </c>
      <c r="BR73" s="350">
        <v>3.2192036232694295E-3</v>
      </c>
      <c r="BS73" s="350">
        <v>1.7675505720703801E-3</v>
      </c>
      <c r="BT73" s="350">
        <v>2.956171383776538E-3</v>
      </c>
      <c r="BU73" s="350">
        <v>1.7525668657709785E-3</v>
      </c>
      <c r="BV73" s="350">
        <v>1.8475700664598185E-3</v>
      </c>
      <c r="BW73" s="350">
        <v>1.8815074442368124E-3</v>
      </c>
      <c r="BX73" s="350">
        <v>3.0712250798478158E-3</v>
      </c>
      <c r="BY73" s="350">
        <v>1.1155347319090718</v>
      </c>
      <c r="BZ73" s="350">
        <v>1.5466611104469601E-2</v>
      </c>
      <c r="CA73" s="350">
        <v>5.3129004764520425E-3</v>
      </c>
      <c r="CB73" s="350">
        <v>2.4751277877077841E-3</v>
      </c>
      <c r="CC73" s="350">
        <v>2.8379993549974302E-3</v>
      </c>
      <c r="CD73" s="350">
        <v>9.0816916694815334E-4</v>
      </c>
      <c r="CE73" s="350">
        <v>1.8940058764408213E-4</v>
      </c>
      <c r="CF73" s="350">
        <v>1.0910126617316301E-2</v>
      </c>
      <c r="CG73" s="350">
        <v>1.8817239638798254E-3</v>
      </c>
      <c r="CH73" s="350">
        <v>1.8468386069039642E-2</v>
      </c>
      <c r="CI73" s="350">
        <v>4.1405700406133145E-3</v>
      </c>
      <c r="CJ73" s="350">
        <v>1.1800200700529048E-3</v>
      </c>
      <c r="CK73" s="350">
        <v>1.9398198383506014E-3</v>
      </c>
      <c r="CL73" s="350">
        <v>2.9177178672315117E-3</v>
      </c>
      <c r="CM73" s="350">
        <v>4.2023146058737084E-3</v>
      </c>
      <c r="CN73" s="350">
        <v>1.266933265927249E-3</v>
      </c>
      <c r="CO73" s="350">
        <v>8.7813431049678595E-3</v>
      </c>
      <c r="CP73" s="350">
        <v>2.2688855271527672E-3</v>
      </c>
      <c r="CQ73" s="350">
        <v>9.926701417480705E-4</v>
      </c>
      <c r="CR73" s="350">
        <v>2.9156790926076824E-3</v>
      </c>
      <c r="CS73" s="350">
        <v>2.2827632855492949E-3</v>
      </c>
      <c r="CT73" s="350">
        <v>5.5114945691749342E-3</v>
      </c>
      <c r="CU73" s="350">
        <v>1.0187333898143131E-2</v>
      </c>
      <c r="CV73" s="350">
        <v>1.1685952474015715E-2</v>
      </c>
      <c r="CW73" s="350">
        <v>6.0080695413790453E-3</v>
      </c>
      <c r="CX73" s="350">
        <v>5.4950437114016648E-3</v>
      </c>
      <c r="CY73" s="350">
        <v>8.9926110740392255E-3</v>
      </c>
      <c r="CZ73" s="350">
        <v>1.1017721584932251E-2</v>
      </c>
      <c r="DA73" s="350">
        <v>3.8828314911918925E-3</v>
      </c>
      <c r="DB73" s="350">
        <v>1.0926022173307348E-3</v>
      </c>
      <c r="DC73" s="350">
        <v>1.0944944716699916E-3</v>
      </c>
      <c r="DD73" s="350">
        <v>1.7521311099696543E-3</v>
      </c>
      <c r="DE73" s="350">
        <v>1.9031707087898057E-3</v>
      </c>
      <c r="DF73" s="350">
        <v>1.837068808859375E-2</v>
      </c>
      <c r="DG73" s="350">
        <v>1.3979660022455397E-2</v>
      </c>
      <c r="DH73" s="350">
        <v>2.1764160865234267E-2</v>
      </c>
      <c r="DI73" s="350">
        <v>8.5437348938252246E-3</v>
      </c>
      <c r="DJ73" s="350">
        <v>8.0048713194513874E-3</v>
      </c>
      <c r="DK73" s="350">
        <v>1.2846210301779347E-3</v>
      </c>
      <c r="DL73" s="350">
        <v>3.8933330101008153E-3</v>
      </c>
    </row>
    <row r="74" spans="2:116">
      <c r="B74" s="352">
        <v>481</v>
      </c>
      <c r="C74" s="349" t="s">
        <v>757</v>
      </c>
      <c r="D74" s="350">
        <v>0.91215514951778109</v>
      </c>
      <c r="E74" s="350">
        <v>0.48040396421328224</v>
      </c>
      <c r="F74" s="350">
        <v>4.8005564548157804E-2</v>
      </c>
      <c r="G74" s="350">
        <v>3.9000192683187959E-4</v>
      </c>
      <c r="H74" s="350">
        <v>8.8156798962035418E-2</v>
      </c>
      <c r="I74" s="350">
        <v>8.5420695404811162E-2</v>
      </c>
      <c r="J74" s="350">
        <v>5.4995506253570619E-4</v>
      </c>
      <c r="K74" s="350">
        <v>1.1349630995371085E-3</v>
      </c>
      <c r="L74" s="350">
        <v>1.8461653109806239E-3</v>
      </c>
      <c r="M74" s="350">
        <v>5.8560157603738798E-4</v>
      </c>
      <c r="N74" s="350">
        <v>1.7201261353357808E-3</v>
      </c>
      <c r="O74" s="350">
        <v>4.4563977492439741E-3</v>
      </c>
      <c r="P74" s="350">
        <v>3.0497010493825967E-3</v>
      </c>
      <c r="Q74" s="350">
        <v>1.3466923958930267E-3</v>
      </c>
      <c r="R74" s="350">
        <v>5.511950390124417E-4</v>
      </c>
      <c r="S74" s="350">
        <v>7.5169834695029962E-4</v>
      </c>
      <c r="T74" s="350">
        <v>0</v>
      </c>
      <c r="U74" s="350">
        <v>6.354482133742956E-4</v>
      </c>
      <c r="V74" s="350">
        <v>7.9497394775288868E-4</v>
      </c>
      <c r="W74" s="350">
        <v>8.0305079023136052E-4</v>
      </c>
      <c r="X74" s="350">
        <v>7.1798167196256016E-4</v>
      </c>
      <c r="Y74" s="350">
        <v>3.9492349624202158E-3</v>
      </c>
      <c r="Z74" s="350">
        <v>1.9035781525245452E-3</v>
      </c>
      <c r="AA74" s="350">
        <v>1.7669814892923431E-3</v>
      </c>
      <c r="AB74" s="350">
        <v>5.680922889647431E-3</v>
      </c>
      <c r="AC74" s="350">
        <v>1.0707619566682545E-3</v>
      </c>
      <c r="AD74" s="350">
        <v>2.1529058360760162E-3</v>
      </c>
      <c r="AE74" s="350">
        <v>6.6679933490755051E-4</v>
      </c>
      <c r="AF74" s="350">
        <v>1.0637032346383112E-3</v>
      </c>
      <c r="AG74" s="350">
        <v>4.8077480074613125E-3</v>
      </c>
      <c r="AH74" s="350">
        <v>6.1901082617038766E-4</v>
      </c>
      <c r="AI74" s="350">
        <v>1.1000723398160758E-3</v>
      </c>
      <c r="AJ74" s="350">
        <v>1.1924428310105628E-4</v>
      </c>
      <c r="AK74" s="350">
        <v>6.7710307564232603E-4</v>
      </c>
      <c r="AL74" s="350">
        <v>7.4074942685847713E-4</v>
      </c>
      <c r="AM74" s="350">
        <v>7.319824901746622E-4</v>
      </c>
      <c r="AN74" s="350">
        <v>8.58309421184104E-4</v>
      </c>
      <c r="AO74" s="350">
        <v>1.5932395412061929E-3</v>
      </c>
      <c r="AP74" s="350">
        <v>3.0068713787858767E-3</v>
      </c>
      <c r="AQ74" s="350">
        <v>1.0304853411415879E-3</v>
      </c>
      <c r="AR74" s="350">
        <v>4.4952678216440955E-3</v>
      </c>
      <c r="AS74" s="350">
        <v>2.6530531694115302E-3</v>
      </c>
      <c r="AT74" s="350">
        <v>7.545108334997883E-4</v>
      </c>
      <c r="AU74" s="350">
        <v>1.8024841923357955E-3</v>
      </c>
      <c r="AV74" s="350">
        <v>4.370460937312166E-4</v>
      </c>
      <c r="AW74" s="350">
        <v>9.3156400421622141E-4</v>
      </c>
      <c r="AX74" s="350">
        <v>5.6186852189127844E-4</v>
      </c>
      <c r="AY74" s="350">
        <v>6.9700665935258806E-4</v>
      </c>
      <c r="AZ74" s="350">
        <v>6.8601686231212851E-4</v>
      </c>
      <c r="BA74" s="350">
        <v>1.0475220860440265E-3</v>
      </c>
      <c r="BB74" s="350">
        <v>5.1587721198604881E-4</v>
      </c>
      <c r="BC74" s="350">
        <v>6.0310880375297746E-4</v>
      </c>
      <c r="BD74" s="350">
        <v>1.3520092888599069E-3</v>
      </c>
      <c r="BE74" s="350">
        <v>1.0979108603121571E-3</v>
      </c>
      <c r="BF74" s="350">
        <v>5.424131907973824E-4</v>
      </c>
      <c r="BG74" s="350">
        <v>3.5011150461163509E-4</v>
      </c>
      <c r="BH74" s="350">
        <v>3.8255705528005446E-4</v>
      </c>
      <c r="BI74" s="350">
        <v>7.6001905249024741E-4</v>
      </c>
      <c r="BJ74" s="350">
        <v>5.9030647919928482E-4</v>
      </c>
      <c r="BK74" s="350">
        <v>6.5302890322606094E-4</v>
      </c>
      <c r="BL74" s="350">
        <v>2.8202043527841326E-4</v>
      </c>
      <c r="BM74" s="350">
        <v>2.2224835946115339E-4</v>
      </c>
      <c r="BN74" s="350">
        <v>4.099640862814346E-4</v>
      </c>
      <c r="BO74" s="350">
        <v>8.7907330119640502E-4</v>
      </c>
      <c r="BP74" s="350">
        <v>3.076695567776626E-3</v>
      </c>
      <c r="BQ74" s="350">
        <v>5.9264124355555515E-4</v>
      </c>
      <c r="BR74" s="350">
        <v>9.8383205343812873E-4</v>
      </c>
      <c r="BS74" s="350">
        <v>9.1936858764669947E-4</v>
      </c>
      <c r="BT74" s="350">
        <v>6.9229283419141988E-4</v>
      </c>
      <c r="BU74" s="350">
        <v>4.1352385466220543E-3</v>
      </c>
      <c r="BV74" s="350">
        <v>5.3159908836547609E-3</v>
      </c>
      <c r="BW74" s="350">
        <v>2.8647340213231468E-2</v>
      </c>
      <c r="BX74" s="350">
        <v>1.851662223241364E-3</v>
      </c>
      <c r="BY74" s="350">
        <v>3.4325514771698586E-3</v>
      </c>
      <c r="BZ74" s="350">
        <v>1.0016479803185683</v>
      </c>
      <c r="CA74" s="350">
        <v>1.8705387940200144E-3</v>
      </c>
      <c r="CB74" s="350">
        <v>3.4482076102259054E-3</v>
      </c>
      <c r="CC74" s="350">
        <v>7.5623370357703358E-4</v>
      </c>
      <c r="CD74" s="350">
        <v>4.1003221269147728E-4</v>
      </c>
      <c r="CE74" s="350">
        <v>2.0847704614202235E-4</v>
      </c>
      <c r="CF74" s="350">
        <v>2.4765233701444175E-2</v>
      </c>
      <c r="CG74" s="350">
        <v>2.4426600407214819E-3</v>
      </c>
      <c r="CH74" s="350">
        <v>9.0927191366879851E-4</v>
      </c>
      <c r="CI74" s="350">
        <v>4.4825091821058512E-3</v>
      </c>
      <c r="CJ74" s="350">
        <v>1.9147698416531001E-3</v>
      </c>
      <c r="CK74" s="350">
        <v>3.8638364470271131E-3</v>
      </c>
      <c r="CL74" s="350">
        <v>2.459765007164418E-3</v>
      </c>
      <c r="CM74" s="350">
        <v>5.5145174087853702E-3</v>
      </c>
      <c r="CN74" s="350">
        <v>1.5964573767048252E-3</v>
      </c>
      <c r="CO74" s="350">
        <v>9.4645224941881777E-3</v>
      </c>
      <c r="CP74" s="350">
        <v>2.4417533491892687E-3</v>
      </c>
      <c r="CQ74" s="350">
        <v>3.889743169347284E-4</v>
      </c>
      <c r="CR74" s="350">
        <v>3.1263664088426622E-3</v>
      </c>
      <c r="CS74" s="350">
        <v>1.7267872075866547E-3</v>
      </c>
      <c r="CT74" s="350">
        <v>2.2089316255707869E-2</v>
      </c>
      <c r="CU74" s="350">
        <v>2.7145326470016024E-3</v>
      </c>
      <c r="CV74" s="350">
        <v>3.5292254518647561E-3</v>
      </c>
      <c r="CW74" s="350">
        <v>3.5717694536937746E-3</v>
      </c>
      <c r="CX74" s="350">
        <v>6.2357646824090056E-3</v>
      </c>
      <c r="CY74" s="350">
        <v>3.3264975396164738E-3</v>
      </c>
      <c r="CZ74" s="350">
        <v>4.2683470473701829E-3</v>
      </c>
      <c r="DA74" s="350">
        <v>5.153742445048726E-4</v>
      </c>
      <c r="DB74" s="350">
        <v>8.8155575206381401E-4</v>
      </c>
      <c r="DC74" s="350">
        <v>7.590643349709126E-4</v>
      </c>
      <c r="DD74" s="350">
        <v>1.0330658554523211E-3</v>
      </c>
      <c r="DE74" s="350">
        <v>4.3506100559778871E-4</v>
      </c>
      <c r="DF74" s="350">
        <v>4.4222779049416669E-2</v>
      </c>
      <c r="DG74" s="350">
        <v>1.5146190779030332E-2</v>
      </c>
      <c r="DH74" s="350">
        <v>1.2926950609259904E-2</v>
      </c>
      <c r="DI74" s="350">
        <v>1.2365154241772822E-2</v>
      </c>
      <c r="DJ74" s="350">
        <v>1.44218181854124E-2</v>
      </c>
      <c r="DK74" s="350">
        <v>7.2216517805242543E-4</v>
      </c>
      <c r="DL74" s="350">
        <v>1.6646488673820865E-2</v>
      </c>
    </row>
    <row r="75" spans="2:116">
      <c r="B75" s="352">
        <v>511</v>
      </c>
      <c r="C75" s="349" t="s">
        <v>758</v>
      </c>
      <c r="D75" s="350">
        <v>0.69398572294023664</v>
      </c>
      <c r="E75" s="350">
        <v>0.41481309830215624</v>
      </c>
      <c r="F75" s="350">
        <v>0.1146592163709455</v>
      </c>
      <c r="G75" s="350">
        <v>0.1552052028671109</v>
      </c>
      <c r="H75" s="350">
        <v>0.1327296885859694</v>
      </c>
      <c r="I75" s="350">
        <v>0.1233523476632145</v>
      </c>
      <c r="J75" s="350">
        <v>6.6933251176210171E-2</v>
      </c>
      <c r="K75" s="350">
        <v>4.6948085562384022E-2</v>
      </c>
      <c r="L75" s="350">
        <v>3.786370024239788E-2</v>
      </c>
      <c r="M75" s="350">
        <v>3.0037980317217942E-2</v>
      </c>
      <c r="N75" s="350">
        <v>7.9734344580741565E-2</v>
      </c>
      <c r="O75" s="350">
        <v>1.5772874685292256E-2</v>
      </c>
      <c r="P75" s="350">
        <v>3.9974751127729663E-2</v>
      </c>
      <c r="Q75" s="350">
        <v>6.9528034721161536E-2</v>
      </c>
      <c r="R75" s="350">
        <v>5.7406197668516054E-2</v>
      </c>
      <c r="S75" s="350">
        <v>4.9245740355537151E-2</v>
      </c>
      <c r="T75" s="350">
        <v>0</v>
      </c>
      <c r="U75" s="350">
        <v>2.7506952687682783E-2</v>
      </c>
      <c r="V75" s="350">
        <v>7.1589782286113027E-2</v>
      </c>
      <c r="W75" s="350">
        <v>5.1912206293731264E-2</v>
      </c>
      <c r="X75" s="350">
        <v>6.0430470791855075E-2</v>
      </c>
      <c r="Y75" s="350">
        <v>7.9870519016843111E-2</v>
      </c>
      <c r="Z75" s="350">
        <v>6.5633125963300815E-2</v>
      </c>
      <c r="AA75" s="350">
        <v>4.8607237842437458E-2</v>
      </c>
      <c r="AB75" s="350">
        <v>2.4983948242387744E-2</v>
      </c>
      <c r="AC75" s="350">
        <v>3.8017540689051769E-2</v>
      </c>
      <c r="AD75" s="350">
        <v>4.0758809681123815E-3</v>
      </c>
      <c r="AE75" s="350">
        <v>3.8031674174855291E-2</v>
      </c>
      <c r="AF75" s="350">
        <v>2.7738752531819084E-2</v>
      </c>
      <c r="AG75" s="350">
        <v>4.1353482189683301E-2</v>
      </c>
      <c r="AH75" s="350">
        <v>4.5824878538008033E-2</v>
      </c>
      <c r="AI75" s="350">
        <v>4.9066772477816281E-2</v>
      </c>
      <c r="AJ75" s="350">
        <v>6.3595238196184822E-3</v>
      </c>
      <c r="AK75" s="350">
        <v>4.5281912612029476E-2</v>
      </c>
      <c r="AL75" s="350">
        <v>3.9284034758602336E-2</v>
      </c>
      <c r="AM75" s="350">
        <v>4.2026207176657809E-2</v>
      </c>
      <c r="AN75" s="350">
        <v>6.8427739656472628E-2</v>
      </c>
      <c r="AO75" s="350">
        <v>3.5303775797469135E-2</v>
      </c>
      <c r="AP75" s="350">
        <v>3.1495697250484948E-2</v>
      </c>
      <c r="AQ75" s="350">
        <v>2.0219376620303695E-2</v>
      </c>
      <c r="AR75" s="350">
        <v>3.5340619486350131E-2</v>
      </c>
      <c r="AS75" s="350">
        <v>1.4591869029186086E-2</v>
      </c>
      <c r="AT75" s="350">
        <v>8.9649016202032125E-3</v>
      </c>
      <c r="AU75" s="350">
        <v>2.6500223642820026E-2</v>
      </c>
      <c r="AV75" s="350">
        <v>5.8299643346577175E-2</v>
      </c>
      <c r="AW75" s="350">
        <v>1.8648077465270776E-2</v>
      </c>
      <c r="AX75" s="350">
        <v>3.753680678839999E-2</v>
      </c>
      <c r="AY75" s="350">
        <v>3.7334022689549551E-2</v>
      </c>
      <c r="AZ75" s="350">
        <v>3.2262180192414058E-2</v>
      </c>
      <c r="BA75" s="350">
        <v>3.4153891669345751E-2</v>
      </c>
      <c r="BB75" s="350">
        <v>3.1306770050878785E-2</v>
      </c>
      <c r="BC75" s="350">
        <v>3.6930801293339456E-2</v>
      </c>
      <c r="BD75" s="350">
        <v>4.0029889333660557E-2</v>
      </c>
      <c r="BE75" s="350">
        <v>2.3864337620974636E-2</v>
      </c>
      <c r="BF75" s="350">
        <v>4.1790082953914016E-2</v>
      </c>
      <c r="BG75" s="350">
        <v>3.1927944319811254E-2</v>
      </c>
      <c r="BH75" s="350">
        <v>3.3712703807056717E-2</v>
      </c>
      <c r="BI75" s="350">
        <v>4.0598410154341673E-2</v>
      </c>
      <c r="BJ75" s="350">
        <v>3.5400494998715178E-2</v>
      </c>
      <c r="BK75" s="350">
        <v>3.2509875353443275E-2</v>
      </c>
      <c r="BL75" s="350">
        <v>2.4120028235827318E-2</v>
      </c>
      <c r="BM75" s="350">
        <v>1.6833277335461722E-2</v>
      </c>
      <c r="BN75" s="350">
        <v>4.4906354057488794E-2</v>
      </c>
      <c r="BO75" s="350">
        <v>1.5742496942225438E-2</v>
      </c>
      <c r="BP75" s="350">
        <v>2.4529581715388452E-2</v>
      </c>
      <c r="BQ75" s="350">
        <v>7.0319131269511975E-2</v>
      </c>
      <c r="BR75" s="350">
        <v>8.5033613045001743E-3</v>
      </c>
      <c r="BS75" s="350">
        <v>4.7551287331850503E-2</v>
      </c>
      <c r="BT75" s="350">
        <v>5.656505136345702E-2</v>
      </c>
      <c r="BU75" s="350">
        <v>3.5198938279437202E-2</v>
      </c>
      <c r="BV75" s="350">
        <v>3.3679377330013978E-2</v>
      </c>
      <c r="BW75" s="350">
        <v>2.0584008953189892E-2</v>
      </c>
      <c r="BX75" s="350">
        <v>1.9288480069657516E-2</v>
      </c>
      <c r="BY75" s="350">
        <v>1.9274276410622512E-2</v>
      </c>
      <c r="BZ75" s="350">
        <v>1.6858230434613448E-2</v>
      </c>
      <c r="CA75" s="350">
        <v>1.0130710404357681</v>
      </c>
      <c r="CB75" s="350">
        <v>7.0431435250001458E-3</v>
      </c>
      <c r="CC75" s="350">
        <v>3.5010718721912751E-3</v>
      </c>
      <c r="CD75" s="350">
        <v>4.1485686476046835E-3</v>
      </c>
      <c r="CE75" s="350">
        <v>1.2145948908500977E-3</v>
      </c>
      <c r="CF75" s="350">
        <v>5.5689092477699959E-3</v>
      </c>
      <c r="CG75" s="350">
        <v>1.159846117375293E-2</v>
      </c>
      <c r="CH75" s="350">
        <v>8.8292683117152049E-2</v>
      </c>
      <c r="CI75" s="350">
        <v>2.3944576171575971E-2</v>
      </c>
      <c r="CJ75" s="350">
        <v>1.1162544582100729E-2</v>
      </c>
      <c r="CK75" s="350">
        <v>8.6940450257565177E-3</v>
      </c>
      <c r="CL75" s="350">
        <v>8.4894498054772106E-3</v>
      </c>
      <c r="CM75" s="350">
        <v>1.9278702407060998E-2</v>
      </c>
      <c r="CN75" s="350">
        <v>6.9304958164658238E-3</v>
      </c>
      <c r="CO75" s="350">
        <v>7.1829734016708715E-3</v>
      </c>
      <c r="CP75" s="350">
        <v>6.0900326863999998E-3</v>
      </c>
      <c r="CQ75" s="350">
        <v>1.3736973185247935E-2</v>
      </c>
      <c r="CR75" s="350">
        <v>7.0914642399040346E-3</v>
      </c>
      <c r="CS75" s="350">
        <v>2.9254280217536874E-2</v>
      </c>
      <c r="CT75" s="350">
        <v>9.3475455830592975E-3</v>
      </c>
      <c r="CU75" s="350">
        <v>8.6699113835616119E-3</v>
      </c>
      <c r="CV75" s="350">
        <v>2.9118552530486341E-2</v>
      </c>
      <c r="CW75" s="350">
        <v>4.9132312359364667E-2</v>
      </c>
      <c r="CX75" s="350">
        <v>1.773795599941138E-2</v>
      </c>
      <c r="CY75" s="350">
        <v>2.3566803705759379E-2</v>
      </c>
      <c r="CZ75" s="350">
        <v>2.0928641118713801E-2</v>
      </c>
      <c r="DA75" s="350">
        <v>3.0502061798190049E-2</v>
      </c>
      <c r="DB75" s="350">
        <v>1.5218125823324359E-2</v>
      </c>
      <c r="DC75" s="350">
        <v>9.9122373959090061E-3</v>
      </c>
      <c r="DD75" s="350">
        <v>4.9098117192289771E-2</v>
      </c>
      <c r="DE75" s="350">
        <v>1.0537730323002608E-2</v>
      </c>
      <c r="DF75" s="350">
        <v>4.5490637543902396E-2</v>
      </c>
      <c r="DG75" s="350">
        <v>9.1566154671579664E-2</v>
      </c>
      <c r="DH75" s="350">
        <v>2.7257122698438239E-2</v>
      </c>
      <c r="DI75" s="350">
        <v>2.1233710673840556E-2</v>
      </c>
      <c r="DJ75" s="350">
        <v>2.8683216263262441E-2</v>
      </c>
      <c r="DK75" s="350">
        <v>0.17150340514611198</v>
      </c>
      <c r="DL75" s="350">
        <v>1.2468562001927546E-2</v>
      </c>
    </row>
    <row r="76" spans="2:116">
      <c r="B76" s="352">
        <v>531</v>
      </c>
      <c r="C76" s="349" t="s">
        <v>759</v>
      </c>
      <c r="D76" s="350">
        <v>0.65221868508678371</v>
      </c>
      <c r="E76" s="350">
        <v>0.31789670371794715</v>
      </c>
      <c r="F76" s="350">
        <v>0.24398763938351875</v>
      </c>
      <c r="G76" s="350">
        <v>5.0368500255080752E-2</v>
      </c>
      <c r="H76" s="350">
        <v>5.1357876980756945E-2</v>
      </c>
      <c r="I76" s="350">
        <v>4.9380909192233702E-2</v>
      </c>
      <c r="J76" s="350">
        <v>7.0310356455119257E-3</v>
      </c>
      <c r="K76" s="350">
        <v>5.314243082394858E-3</v>
      </c>
      <c r="L76" s="350">
        <v>1.3791044700268552E-2</v>
      </c>
      <c r="M76" s="350">
        <v>7.7133276778290774E-3</v>
      </c>
      <c r="N76" s="350">
        <v>1.7609623581851679E-2</v>
      </c>
      <c r="O76" s="350">
        <v>2.3446903175450336E-2</v>
      </c>
      <c r="P76" s="350">
        <v>3.9178125250811886E-2</v>
      </c>
      <c r="Q76" s="350">
        <v>3.817377281787649E-3</v>
      </c>
      <c r="R76" s="350">
        <v>5.3308188008200563E-3</v>
      </c>
      <c r="S76" s="350">
        <v>2.5966993425489914E-3</v>
      </c>
      <c r="T76" s="350">
        <v>0</v>
      </c>
      <c r="U76" s="350">
        <v>1.2431501247142552E-2</v>
      </c>
      <c r="V76" s="350">
        <v>1.455225363859303E-2</v>
      </c>
      <c r="W76" s="350">
        <v>7.572318475150038E-3</v>
      </c>
      <c r="X76" s="350">
        <v>1.1195357304737481E-2</v>
      </c>
      <c r="Y76" s="350">
        <v>7.0500499680658637E-3</v>
      </c>
      <c r="Z76" s="350">
        <v>1.197786552286424E-2</v>
      </c>
      <c r="AA76" s="350">
        <v>1.5051508296903677E-2</v>
      </c>
      <c r="AB76" s="350">
        <v>8.198027081417673E-3</v>
      </c>
      <c r="AC76" s="350">
        <v>2.8307860863902349E-3</v>
      </c>
      <c r="AD76" s="350">
        <v>3.5084336397104982E-3</v>
      </c>
      <c r="AE76" s="350">
        <v>6.8848834230647686E-3</v>
      </c>
      <c r="AF76" s="350">
        <v>3.9438488944006454E-3</v>
      </c>
      <c r="AG76" s="350">
        <v>5.3845160638736249E-3</v>
      </c>
      <c r="AH76" s="350">
        <v>1.7208344637049842E-3</v>
      </c>
      <c r="AI76" s="350">
        <v>4.6767432701114485E-3</v>
      </c>
      <c r="AJ76" s="350">
        <v>2.442362577420349E-3</v>
      </c>
      <c r="AK76" s="350">
        <v>3.7598056233387081E-3</v>
      </c>
      <c r="AL76" s="350">
        <v>4.9091064286214256E-3</v>
      </c>
      <c r="AM76" s="350">
        <v>5.49614863199821E-3</v>
      </c>
      <c r="AN76" s="350">
        <v>1.1710628898052791E-2</v>
      </c>
      <c r="AO76" s="350">
        <v>1.011137055050358E-2</v>
      </c>
      <c r="AP76" s="350">
        <v>9.2435490604396552E-3</v>
      </c>
      <c r="AQ76" s="350">
        <v>1.631035522111951E-2</v>
      </c>
      <c r="AR76" s="350">
        <v>9.0325427694036876E-3</v>
      </c>
      <c r="AS76" s="350">
        <v>5.6836875302407122E-3</v>
      </c>
      <c r="AT76" s="350">
        <v>2.2150653182953168E-3</v>
      </c>
      <c r="AU76" s="350">
        <v>1.3449776391250248E-2</v>
      </c>
      <c r="AV76" s="350">
        <v>6.2750373954077497E-3</v>
      </c>
      <c r="AW76" s="350">
        <v>1.0104341108870072E-2</v>
      </c>
      <c r="AX76" s="350">
        <v>5.5657639134023759E-3</v>
      </c>
      <c r="AY76" s="350">
        <v>2.1076105522139562E-2</v>
      </c>
      <c r="AZ76" s="350">
        <v>1.0989887223368669E-2</v>
      </c>
      <c r="BA76" s="350">
        <v>1.1244381695671195E-2</v>
      </c>
      <c r="BB76" s="350">
        <v>9.7045852303793128E-3</v>
      </c>
      <c r="BC76" s="350">
        <v>1.2974062330120878E-2</v>
      </c>
      <c r="BD76" s="350">
        <v>5.2992118588117351E-3</v>
      </c>
      <c r="BE76" s="350">
        <v>6.1232481860185777E-3</v>
      </c>
      <c r="BF76" s="350">
        <v>5.6968953548258358E-3</v>
      </c>
      <c r="BG76" s="350">
        <v>8.0649101603193375E-3</v>
      </c>
      <c r="BH76" s="350">
        <v>5.7653753040950448E-3</v>
      </c>
      <c r="BI76" s="350">
        <v>2.9080368888699001E-3</v>
      </c>
      <c r="BJ76" s="350">
        <v>7.9800931218410778E-3</v>
      </c>
      <c r="BK76" s="350">
        <v>8.0403612744005797E-3</v>
      </c>
      <c r="BL76" s="350">
        <v>4.2271574252505271E-3</v>
      </c>
      <c r="BM76" s="350">
        <v>1.8938795199969964E-3</v>
      </c>
      <c r="BN76" s="350">
        <v>4.5137763658772744E-3</v>
      </c>
      <c r="BO76" s="350">
        <v>3.1521441678231503E-2</v>
      </c>
      <c r="BP76" s="350">
        <v>7.6331213788639685E-3</v>
      </c>
      <c r="BQ76" s="350">
        <v>1.707849316392495E-2</v>
      </c>
      <c r="BR76" s="350">
        <v>5.0896865840797164E-3</v>
      </c>
      <c r="BS76" s="350">
        <v>1.129239337248863E-2</v>
      </c>
      <c r="BT76" s="350">
        <v>8.2692845439369753E-3</v>
      </c>
      <c r="BU76" s="350">
        <v>1.48347055803242E-2</v>
      </c>
      <c r="BV76" s="350">
        <v>1.2616766461442341E-2</v>
      </c>
      <c r="BW76" s="350">
        <v>2.4253871177857985E-2</v>
      </c>
      <c r="BX76" s="350">
        <v>5.6871362840115406E-3</v>
      </c>
      <c r="BY76" s="350">
        <v>2.0337485145763008E-2</v>
      </c>
      <c r="BZ76" s="350">
        <v>2.2398877250711272E-2</v>
      </c>
      <c r="CA76" s="350">
        <v>1.5461840176287583E-2</v>
      </c>
      <c r="CB76" s="350">
        <v>1.031616201305591</v>
      </c>
      <c r="CC76" s="350">
        <v>7.1094790384705786E-2</v>
      </c>
      <c r="CD76" s="350">
        <v>5.7309367459479232E-2</v>
      </c>
      <c r="CE76" s="350">
        <v>5.8406814113852921E-2</v>
      </c>
      <c r="CF76" s="350">
        <v>3.8682917314957002E-2</v>
      </c>
      <c r="CG76" s="350">
        <v>9.3326068097794347E-3</v>
      </c>
      <c r="CH76" s="350">
        <v>3.4591590131163946E-2</v>
      </c>
      <c r="CI76" s="350">
        <v>5.345238928655921E-2</v>
      </c>
      <c r="CJ76" s="350">
        <v>1.5967784896665872E-2</v>
      </c>
      <c r="CK76" s="350">
        <v>1.9441125741285748E-2</v>
      </c>
      <c r="CL76" s="350">
        <v>9.9165947226561683E-3</v>
      </c>
      <c r="CM76" s="350">
        <v>9.1938099026477402E-3</v>
      </c>
      <c r="CN76" s="350">
        <v>2.5776748787708641E-3</v>
      </c>
      <c r="CO76" s="350">
        <v>9.3859961635817148E-3</v>
      </c>
      <c r="CP76" s="350">
        <v>9.3184897735422625E-3</v>
      </c>
      <c r="CQ76" s="350">
        <v>6.6940955481612514E-3</v>
      </c>
      <c r="CR76" s="350">
        <v>8.4205829401554043E-3</v>
      </c>
      <c r="CS76" s="350">
        <v>6.4013619296397683E-3</v>
      </c>
      <c r="CT76" s="350">
        <v>1.5766008292317901E-2</v>
      </c>
      <c r="CU76" s="350">
        <v>8.5796608831741582E-3</v>
      </c>
      <c r="CV76" s="350">
        <v>5.0352879954663554E-3</v>
      </c>
      <c r="CW76" s="350">
        <v>6.7429607373962943E-3</v>
      </c>
      <c r="CX76" s="350">
        <v>2.8662484184472752E-2</v>
      </c>
      <c r="CY76" s="350">
        <v>1.6889406056417068E-2</v>
      </c>
      <c r="CZ76" s="350">
        <v>6.0578583433947199E-3</v>
      </c>
      <c r="DA76" s="350">
        <v>2.0457497292526876E-2</v>
      </c>
      <c r="DB76" s="350">
        <v>2.7460247490821002E-2</v>
      </c>
      <c r="DC76" s="350">
        <v>4.0203484695551135E-3</v>
      </c>
      <c r="DD76" s="350">
        <v>7.5648310848766033E-3</v>
      </c>
      <c r="DE76" s="350">
        <v>4.7586359383780964E-3</v>
      </c>
      <c r="DF76" s="350">
        <v>1.8574550149473283E-2</v>
      </c>
      <c r="DG76" s="350">
        <v>7.3305208422427028E-3</v>
      </c>
      <c r="DH76" s="350">
        <v>6.1791355852955105E-3</v>
      </c>
      <c r="DI76" s="350">
        <v>1.0055432828815169E-2</v>
      </c>
      <c r="DJ76" s="350">
        <v>7.7401873639739169E-3</v>
      </c>
      <c r="DK76" s="350">
        <v>4.7281223499279681E-3</v>
      </c>
      <c r="DL76" s="350">
        <v>8.6891024663832816E-3</v>
      </c>
    </row>
    <row r="77" spans="2:116">
      <c r="B77" s="352">
        <v>551</v>
      </c>
      <c r="C77" s="349" t="s">
        <v>760</v>
      </c>
      <c r="D77" s="350">
        <v>0.91133923912981973</v>
      </c>
      <c r="E77" s="350">
        <v>0.18369915113081015</v>
      </c>
      <c r="F77" s="350">
        <v>0.18606235787262185</v>
      </c>
      <c r="G77" s="350">
        <v>1.3776035899246398E-3</v>
      </c>
      <c r="H77" s="350">
        <v>3.4946657644531753E-2</v>
      </c>
      <c r="I77" s="350">
        <v>3.3109334979830624E-2</v>
      </c>
      <c r="J77" s="350">
        <v>5.5781158252916499E-3</v>
      </c>
      <c r="K77" s="350">
        <v>3.5149574485341313E-3</v>
      </c>
      <c r="L77" s="350">
        <v>3.192370557958063E-2</v>
      </c>
      <c r="M77" s="350">
        <v>3.371446258849933E-3</v>
      </c>
      <c r="N77" s="350">
        <v>4.8714137791409191E-3</v>
      </c>
      <c r="O77" s="350">
        <v>2.0931757015810216E-2</v>
      </c>
      <c r="P77" s="350">
        <v>1.259137455828053E-2</v>
      </c>
      <c r="Q77" s="350">
        <v>4.4252766591176378E-3</v>
      </c>
      <c r="R77" s="350">
        <v>3.3274693615473407E-3</v>
      </c>
      <c r="S77" s="350">
        <v>2.871243206200213E-3</v>
      </c>
      <c r="T77" s="350">
        <v>0</v>
      </c>
      <c r="U77" s="350">
        <v>3.7080111032583426E-3</v>
      </c>
      <c r="V77" s="350">
        <v>8.2192739227210602E-3</v>
      </c>
      <c r="W77" s="350">
        <v>4.8692769238088225E-3</v>
      </c>
      <c r="X77" s="350">
        <v>7.3789909107988844E-3</v>
      </c>
      <c r="Y77" s="350">
        <v>4.5428217433523569E-3</v>
      </c>
      <c r="Z77" s="350">
        <v>5.9121761489834878E-3</v>
      </c>
      <c r="AA77" s="350">
        <v>1.1508724154072603E-2</v>
      </c>
      <c r="AB77" s="350">
        <v>3.0188932802410243E-3</v>
      </c>
      <c r="AC77" s="350">
        <v>2.352827023859947E-3</v>
      </c>
      <c r="AD77" s="350">
        <v>2.1375074152036218E-3</v>
      </c>
      <c r="AE77" s="350">
        <v>4.2379692772928955E-3</v>
      </c>
      <c r="AF77" s="350">
        <v>2.8528251421921368E-3</v>
      </c>
      <c r="AG77" s="350">
        <v>4.4964770136167011E-3</v>
      </c>
      <c r="AH77" s="350">
        <v>2.1042654482788499E-3</v>
      </c>
      <c r="AI77" s="350">
        <v>2.976384928137967E-3</v>
      </c>
      <c r="AJ77" s="350">
        <v>8.6946865857099372E-4</v>
      </c>
      <c r="AK77" s="350">
        <v>4.1995849344559537E-3</v>
      </c>
      <c r="AL77" s="350">
        <v>6.0788217921659924E-3</v>
      </c>
      <c r="AM77" s="350">
        <v>5.4290973130543506E-3</v>
      </c>
      <c r="AN77" s="350">
        <v>7.2459254788391717E-3</v>
      </c>
      <c r="AO77" s="350">
        <v>5.6148567791540482E-3</v>
      </c>
      <c r="AP77" s="350">
        <v>5.5848251655440349E-3</v>
      </c>
      <c r="AQ77" s="350">
        <v>4.9817990449005888E-3</v>
      </c>
      <c r="AR77" s="350">
        <v>4.6524577230954642E-3</v>
      </c>
      <c r="AS77" s="350">
        <v>4.2324819428781746E-3</v>
      </c>
      <c r="AT77" s="350">
        <v>1.2674472034065816E-3</v>
      </c>
      <c r="AU77" s="350">
        <v>1.1511997235251521E-2</v>
      </c>
      <c r="AV77" s="350">
        <v>3.3964260577682716E-3</v>
      </c>
      <c r="AW77" s="350">
        <v>2.8862241704304924E-3</v>
      </c>
      <c r="AX77" s="350">
        <v>2.6358551281115612E-3</v>
      </c>
      <c r="AY77" s="350">
        <v>1.4989452291330595E-2</v>
      </c>
      <c r="AZ77" s="350">
        <v>5.8566096892950364E-3</v>
      </c>
      <c r="BA77" s="350">
        <v>7.9064642695397536E-3</v>
      </c>
      <c r="BB77" s="350">
        <v>6.5060870590393999E-3</v>
      </c>
      <c r="BC77" s="350">
        <v>5.6213367671718844E-3</v>
      </c>
      <c r="BD77" s="350">
        <v>3.4326661573412056E-3</v>
      </c>
      <c r="BE77" s="350">
        <v>3.0406441703416387E-3</v>
      </c>
      <c r="BF77" s="350">
        <v>4.4922078648012521E-3</v>
      </c>
      <c r="BG77" s="350">
        <v>7.2690286531230082E-3</v>
      </c>
      <c r="BH77" s="350">
        <v>4.1352366434902563E-3</v>
      </c>
      <c r="BI77" s="350">
        <v>2.3842196456147734E-3</v>
      </c>
      <c r="BJ77" s="350">
        <v>4.173904470534593E-3</v>
      </c>
      <c r="BK77" s="350">
        <v>4.0073096369873454E-3</v>
      </c>
      <c r="BL77" s="350">
        <v>2.3584180932272707E-3</v>
      </c>
      <c r="BM77" s="350">
        <v>1.2065602276039229E-3</v>
      </c>
      <c r="BN77" s="350">
        <v>2.6305846226613127E-3</v>
      </c>
      <c r="BO77" s="350">
        <v>7.2064988003812678E-3</v>
      </c>
      <c r="BP77" s="350">
        <v>3.3532442964036824E-3</v>
      </c>
      <c r="BQ77" s="350">
        <v>5.0225899716747095E-3</v>
      </c>
      <c r="BR77" s="350">
        <v>4.4201109247254461E-3</v>
      </c>
      <c r="BS77" s="350">
        <v>1.0181365032715207E-2</v>
      </c>
      <c r="BT77" s="350">
        <v>6.295905863583421E-3</v>
      </c>
      <c r="BU77" s="350">
        <v>4.9887120347703725E-3</v>
      </c>
      <c r="BV77" s="350">
        <v>5.6388147131030131E-3</v>
      </c>
      <c r="BW77" s="350">
        <v>1.2100944342298371E-2</v>
      </c>
      <c r="BX77" s="350">
        <v>1.0402975898537285E-2</v>
      </c>
      <c r="BY77" s="350">
        <v>4.5837837484939276E-3</v>
      </c>
      <c r="BZ77" s="350">
        <v>4.944210855620754E-3</v>
      </c>
      <c r="CA77" s="350">
        <v>2.7807640008835798E-2</v>
      </c>
      <c r="CB77" s="350">
        <v>1.7100789159879698E-2</v>
      </c>
      <c r="CC77" s="350">
        <v>1.0450319224545876</v>
      </c>
      <c r="CD77" s="350">
        <v>0.10446500425675467</v>
      </c>
      <c r="CE77" s="350">
        <v>8.5708363779735085E-3</v>
      </c>
      <c r="CF77" s="350">
        <v>4.2297518867464075E-3</v>
      </c>
      <c r="CG77" s="350">
        <v>1.185707145691813E-2</v>
      </c>
      <c r="CH77" s="350">
        <v>2.2628642508146685E-2</v>
      </c>
      <c r="CI77" s="350">
        <v>7.4912807252315366E-3</v>
      </c>
      <c r="CJ77" s="350">
        <v>9.9017743346121994E-3</v>
      </c>
      <c r="CK77" s="350">
        <v>8.9693028699341745E-2</v>
      </c>
      <c r="CL77" s="350">
        <v>7.1540373211963215E-2</v>
      </c>
      <c r="CM77" s="350">
        <v>2.7565436122559732E-2</v>
      </c>
      <c r="CN77" s="350">
        <v>1.5414341131544527E-2</v>
      </c>
      <c r="CO77" s="350">
        <v>1.2332435132048939E-2</v>
      </c>
      <c r="CP77" s="350">
        <v>1.4822389243414516E-2</v>
      </c>
      <c r="CQ77" s="350">
        <v>3.5555850994211533E-2</v>
      </c>
      <c r="CR77" s="350">
        <v>4.9308439069501581E-2</v>
      </c>
      <c r="CS77" s="350">
        <v>2.1568454273647179E-2</v>
      </c>
      <c r="CT77" s="350">
        <v>3.0776812215963416E-3</v>
      </c>
      <c r="CU77" s="350">
        <v>2.3973166831284982E-3</v>
      </c>
      <c r="CV77" s="350">
        <v>2.0644647931291182E-2</v>
      </c>
      <c r="CW77" s="350">
        <v>2.2135750802235343E-2</v>
      </c>
      <c r="CX77" s="350">
        <v>1.63639429782046E-2</v>
      </c>
      <c r="CY77" s="350">
        <v>6.3452611503509206E-3</v>
      </c>
      <c r="CZ77" s="350">
        <v>1.1572430661455444E-2</v>
      </c>
      <c r="DA77" s="350">
        <v>1.9859192129000384E-2</v>
      </c>
      <c r="DB77" s="350">
        <v>1.505408531771996E-2</v>
      </c>
      <c r="DC77" s="350">
        <v>4.8822771577630335E-3</v>
      </c>
      <c r="DD77" s="350">
        <v>5.313035964533609E-3</v>
      </c>
      <c r="DE77" s="350">
        <v>1.0844144612936408E-2</v>
      </c>
      <c r="DF77" s="350">
        <v>1.4835359009302452E-2</v>
      </c>
      <c r="DG77" s="350">
        <v>1.3366264065398701E-2</v>
      </c>
      <c r="DH77" s="350">
        <v>3.038170317573214E-2</v>
      </c>
      <c r="DI77" s="350">
        <v>1.0149678011169418E-2</v>
      </c>
      <c r="DJ77" s="350">
        <v>2.6829922301116544E-2</v>
      </c>
      <c r="DK77" s="350">
        <v>5.9163476735357417E-3</v>
      </c>
      <c r="DL77" s="350">
        <v>3.6210773063070543E-2</v>
      </c>
    </row>
    <row r="78" spans="2:116">
      <c r="B78" s="352">
        <v>552</v>
      </c>
      <c r="C78" s="349" t="s">
        <v>761</v>
      </c>
      <c r="D78" s="350">
        <v>0.99978130712294322</v>
      </c>
      <c r="E78" s="350">
        <v>0.16509898085398911</v>
      </c>
      <c r="F78" s="350">
        <v>0.26219809515185272</v>
      </c>
      <c r="G78" s="350">
        <v>3.8135303200468512E-2</v>
      </c>
      <c r="H78" s="350">
        <v>3.4767049833271696E-2</v>
      </c>
      <c r="I78" s="350">
        <v>2.232887044960501E-2</v>
      </c>
      <c r="J78" s="350">
        <v>0</v>
      </c>
      <c r="K78" s="350">
        <v>0</v>
      </c>
      <c r="L78" s="350">
        <v>0</v>
      </c>
      <c r="M78" s="350">
        <v>0</v>
      </c>
      <c r="N78" s="350">
        <v>0</v>
      </c>
      <c r="O78" s="350">
        <v>0</v>
      </c>
      <c r="P78" s="350">
        <v>0</v>
      </c>
      <c r="Q78" s="350">
        <v>0</v>
      </c>
      <c r="R78" s="350">
        <v>0</v>
      </c>
      <c r="S78" s="350">
        <v>0</v>
      </c>
      <c r="T78" s="350">
        <v>0</v>
      </c>
      <c r="U78" s="350">
        <v>0</v>
      </c>
      <c r="V78" s="350">
        <v>0</v>
      </c>
      <c r="W78" s="350">
        <v>0</v>
      </c>
      <c r="X78" s="350">
        <v>0</v>
      </c>
      <c r="Y78" s="350">
        <v>0</v>
      </c>
      <c r="Z78" s="350">
        <v>0</v>
      </c>
      <c r="AA78" s="350">
        <v>0</v>
      </c>
      <c r="AB78" s="350">
        <v>0</v>
      </c>
      <c r="AC78" s="350">
        <v>0</v>
      </c>
      <c r="AD78" s="350">
        <v>0</v>
      </c>
      <c r="AE78" s="350">
        <v>0</v>
      </c>
      <c r="AF78" s="350">
        <v>0</v>
      </c>
      <c r="AG78" s="350">
        <v>0</v>
      </c>
      <c r="AH78" s="350">
        <v>0</v>
      </c>
      <c r="AI78" s="350">
        <v>0</v>
      </c>
      <c r="AJ78" s="350">
        <v>0</v>
      </c>
      <c r="AK78" s="350">
        <v>0</v>
      </c>
      <c r="AL78" s="350">
        <v>0</v>
      </c>
      <c r="AM78" s="350">
        <v>0</v>
      </c>
      <c r="AN78" s="350">
        <v>0</v>
      </c>
      <c r="AO78" s="350">
        <v>0</v>
      </c>
      <c r="AP78" s="350">
        <v>0</v>
      </c>
      <c r="AQ78" s="350">
        <v>0</v>
      </c>
      <c r="AR78" s="350">
        <v>0</v>
      </c>
      <c r="AS78" s="350">
        <v>0</v>
      </c>
      <c r="AT78" s="350">
        <v>0</v>
      </c>
      <c r="AU78" s="350">
        <v>0</v>
      </c>
      <c r="AV78" s="350">
        <v>0</v>
      </c>
      <c r="AW78" s="350">
        <v>0</v>
      </c>
      <c r="AX78" s="350">
        <v>0</v>
      </c>
      <c r="AY78" s="350">
        <v>0</v>
      </c>
      <c r="AZ78" s="350">
        <v>0</v>
      </c>
      <c r="BA78" s="350">
        <v>0</v>
      </c>
      <c r="BB78" s="350">
        <v>0</v>
      </c>
      <c r="BC78" s="350">
        <v>0</v>
      </c>
      <c r="BD78" s="350">
        <v>0</v>
      </c>
      <c r="BE78" s="350">
        <v>0</v>
      </c>
      <c r="BF78" s="350">
        <v>0</v>
      </c>
      <c r="BG78" s="350">
        <v>0</v>
      </c>
      <c r="BH78" s="350">
        <v>0</v>
      </c>
      <c r="BI78" s="350">
        <v>0</v>
      </c>
      <c r="BJ78" s="350">
        <v>0</v>
      </c>
      <c r="BK78" s="350">
        <v>0</v>
      </c>
      <c r="BL78" s="350">
        <v>0</v>
      </c>
      <c r="BM78" s="350">
        <v>0</v>
      </c>
      <c r="BN78" s="350">
        <v>0</v>
      </c>
      <c r="BO78" s="350">
        <v>0</v>
      </c>
      <c r="BP78" s="350">
        <v>0</v>
      </c>
      <c r="BQ78" s="350">
        <v>0</v>
      </c>
      <c r="BR78" s="350">
        <v>0</v>
      </c>
      <c r="BS78" s="350">
        <v>0</v>
      </c>
      <c r="BT78" s="350">
        <v>0</v>
      </c>
      <c r="BU78" s="350">
        <v>0</v>
      </c>
      <c r="BV78" s="350">
        <v>0</v>
      </c>
      <c r="BW78" s="350">
        <v>0</v>
      </c>
      <c r="BX78" s="350">
        <v>0</v>
      </c>
      <c r="BY78" s="350">
        <v>0</v>
      </c>
      <c r="BZ78" s="350">
        <v>0</v>
      </c>
      <c r="CA78" s="350">
        <v>0</v>
      </c>
      <c r="CB78" s="350">
        <v>0</v>
      </c>
      <c r="CC78" s="350">
        <v>0</v>
      </c>
      <c r="CD78" s="350">
        <v>1</v>
      </c>
      <c r="CE78" s="350">
        <v>0</v>
      </c>
      <c r="CF78" s="350">
        <v>0</v>
      </c>
      <c r="CG78" s="350">
        <v>0</v>
      </c>
      <c r="CH78" s="350">
        <v>0</v>
      </c>
      <c r="CI78" s="350">
        <v>0</v>
      </c>
      <c r="CJ78" s="350">
        <v>0</v>
      </c>
      <c r="CK78" s="350">
        <v>0</v>
      </c>
      <c r="CL78" s="350">
        <v>0</v>
      </c>
      <c r="CM78" s="350">
        <v>0</v>
      </c>
      <c r="CN78" s="350">
        <v>0</v>
      </c>
      <c r="CO78" s="350">
        <v>0</v>
      </c>
      <c r="CP78" s="350">
        <v>0</v>
      </c>
      <c r="CQ78" s="350">
        <v>0</v>
      </c>
      <c r="CR78" s="350">
        <v>0</v>
      </c>
      <c r="CS78" s="350">
        <v>0</v>
      </c>
      <c r="CT78" s="350">
        <v>0</v>
      </c>
      <c r="CU78" s="350">
        <v>0</v>
      </c>
      <c r="CV78" s="350">
        <v>0</v>
      </c>
      <c r="CW78" s="350">
        <v>0</v>
      </c>
      <c r="CX78" s="350">
        <v>0</v>
      </c>
      <c r="CY78" s="350">
        <v>0</v>
      </c>
      <c r="CZ78" s="350">
        <v>0</v>
      </c>
      <c r="DA78" s="350">
        <v>0</v>
      </c>
      <c r="DB78" s="350">
        <v>0</v>
      </c>
      <c r="DC78" s="350">
        <v>0</v>
      </c>
      <c r="DD78" s="350">
        <v>0</v>
      </c>
      <c r="DE78" s="350">
        <v>0</v>
      </c>
      <c r="DF78" s="350">
        <v>0</v>
      </c>
      <c r="DG78" s="350">
        <v>0</v>
      </c>
      <c r="DH78" s="350">
        <v>0</v>
      </c>
      <c r="DI78" s="350">
        <v>0</v>
      </c>
      <c r="DJ78" s="350">
        <v>0</v>
      </c>
      <c r="DK78" s="350">
        <v>0</v>
      </c>
      <c r="DL78" s="350">
        <v>0</v>
      </c>
    </row>
    <row r="79" spans="2:116">
      <c r="B79" s="352">
        <v>553</v>
      </c>
      <c r="C79" s="349" t="s">
        <v>762</v>
      </c>
      <c r="D79" s="350">
        <v>1</v>
      </c>
      <c r="E79" s="350">
        <v>0</v>
      </c>
      <c r="F79" s="350">
        <v>0.51836613204597326</v>
      </c>
      <c r="G79" s="350">
        <v>0.19725092698403221</v>
      </c>
      <c r="H79" s="350">
        <v>0</v>
      </c>
      <c r="I79" s="350">
        <v>0</v>
      </c>
      <c r="J79" s="350">
        <v>0</v>
      </c>
      <c r="K79" s="350">
        <v>0</v>
      </c>
      <c r="L79" s="350">
        <v>0</v>
      </c>
      <c r="M79" s="350">
        <v>0</v>
      </c>
      <c r="N79" s="350">
        <v>0</v>
      </c>
      <c r="O79" s="350">
        <v>0</v>
      </c>
      <c r="P79" s="350">
        <v>0</v>
      </c>
      <c r="Q79" s="350">
        <v>0</v>
      </c>
      <c r="R79" s="350">
        <v>0</v>
      </c>
      <c r="S79" s="350">
        <v>0</v>
      </c>
      <c r="T79" s="350">
        <v>0</v>
      </c>
      <c r="U79" s="350">
        <v>0</v>
      </c>
      <c r="V79" s="350">
        <v>0</v>
      </c>
      <c r="W79" s="350">
        <v>0</v>
      </c>
      <c r="X79" s="350">
        <v>0</v>
      </c>
      <c r="Y79" s="350">
        <v>0</v>
      </c>
      <c r="Z79" s="350">
        <v>0</v>
      </c>
      <c r="AA79" s="350">
        <v>0</v>
      </c>
      <c r="AB79" s="350">
        <v>0</v>
      </c>
      <c r="AC79" s="350">
        <v>0</v>
      </c>
      <c r="AD79" s="350">
        <v>0</v>
      </c>
      <c r="AE79" s="350">
        <v>0</v>
      </c>
      <c r="AF79" s="350">
        <v>0</v>
      </c>
      <c r="AG79" s="350">
        <v>0</v>
      </c>
      <c r="AH79" s="350">
        <v>0</v>
      </c>
      <c r="AI79" s="350">
        <v>0</v>
      </c>
      <c r="AJ79" s="350">
        <v>0</v>
      </c>
      <c r="AK79" s="350">
        <v>0</v>
      </c>
      <c r="AL79" s="350">
        <v>0</v>
      </c>
      <c r="AM79" s="350">
        <v>0</v>
      </c>
      <c r="AN79" s="350">
        <v>0</v>
      </c>
      <c r="AO79" s="350">
        <v>0</v>
      </c>
      <c r="AP79" s="350">
        <v>0</v>
      </c>
      <c r="AQ79" s="350">
        <v>0</v>
      </c>
      <c r="AR79" s="350">
        <v>0</v>
      </c>
      <c r="AS79" s="350">
        <v>0</v>
      </c>
      <c r="AT79" s="350">
        <v>0</v>
      </c>
      <c r="AU79" s="350">
        <v>0</v>
      </c>
      <c r="AV79" s="350">
        <v>0</v>
      </c>
      <c r="AW79" s="350">
        <v>0</v>
      </c>
      <c r="AX79" s="350">
        <v>0</v>
      </c>
      <c r="AY79" s="350">
        <v>0</v>
      </c>
      <c r="AZ79" s="350">
        <v>0</v>
      </c>
      <c r="BA79" s="350">
        <v>0</v>
      </c>
      <c r="BB79" s="350">
        <v>0</v>
      </c>
      <c r="BC79" s="350">
        <v>0</v>
      </c>
      <c r="BD79" s="350">
        <v>0</v>
      </c>
      <c r="BE79" s="350">
        <v>0</v>
      </c>
      <c r="BF79" s="350">
        <v>0</v>
      </c>
      <c r="BG79" s="350">
        <v>0</v>
      </c>
      <c r="BH79" s="350">
        <v>0</v>
      </c>
      <c r="BI79" s="350">
        <v>0</v>
      </c>
      <c r="BJ79" s="350">
        <v>0</v>
      </c>
      <c r="BK79" s="350">
        <v>0</v>
      </c>
      <c r="BL79" s="350">
        <v>0</v>
      </c>
      <c r="BM79" s="350">
        <v>0</v>
      </c>
      <c r="BN79" s="350">
        <v>0</v>
      </c>
      <c r="BO79" s="350">
        <v>0</v>
      </c>
      <c r="BP79" s="350">
        <v>0</v>
      </c>
      <c r="BQ79" s="350">
        <v>0</v>
      </c>
      <c r="BR79" s="350">
        <v>0</v>
      </c>
      <c r="BS79" s="350">
        <v>0</v>
      </c>
      <c r="BT79" s="350">
        <v>0</v>
      </c>
      <c r="BU79" s="350">
        <v>0</v>
      </c>
      <c r="BV79" s="350">
        <v>0</v>
      </c>
      <c r="BW79" s="350">
        <v>0</v>
      </c>
      <c r="BX79" s="350">
        <v>0</v>
      </c>
      <c r="BY79" s="350">
        <v>0</v>
      </c>
      <c r="BZ79" s="350">
        <v>0</v>
      </c>
      <c r="CA79" s="350">
        <v>0</v>
      </c>
      <c r="CB79" s="350">
        <v>0</v>
      </c>
      <c r="CC79" s="350">
        <v>0</v>
      </c>
      <c r="CD79" s="350">
        <v>0</v>
      </c>
      <c r="CE79" s="350">
        <v>1</v>
      </c>
      <c r="CF79" s="350">
        <v>0</v>
      </c>
      <c r="CG79" s="350">
        <v>0</v>
      </c>
      <c r="CH79" s="350">
        <v>0</v>
      </c>
      <c r="CI79" s="350">
        <v>0</v>
      </c>
      <c r="CJ79" s="350">
        <v>0</v>
      </c>
      <c r="CK79" s="350">
        <v>0</v>
      </c>
      <c r="CL79" s="350">
        <v>0</v>
      </c>
      <c r="CM79" s="350">
        <v>0</v>
      </c>
      <c r="CN79" s="350">
        <v>0</v>
      </c>
      <c r="CO79" s="350">
        <v>0</v>
      </c>
      <c r="CP79" s="350">
        <v>0</v>
      </c>
      <c r="CQ79" s="350">
        <v>0</v>
      </c>
      <c r="CR79" s="350">
        <v>0</v>
      </c>
      <c r="CS79" s="350">
        <v>0</v>
      </c>
      <c r="CT79" s="350">
        <v>0</v>
      </c>
      <c r="CU79" s="350">
        <v>0</v>
      </c>
      <c r="CV79" s="350">
        <v>0</v>
      </c>
      <c r="CW79" s="350">
        <v>0</v>
      </c>
      <c r="CX79" s="350">
        <v>0</v>
      </c>
      <c r="CY79" s="350">
        <v>0</v>
      </c>
      <c r="CZ79" s="350">
        <v>0</v>
      </c>
      <c r="DA79" s="350">
        <v>0</v>
      </c>
      <c r="DB79" s="350">
        <v>0</v>
      </c>
      <c r="DC79" s="350">
        <v>0</v>
      </c>
      <c r="DD79" s="350">
        <v>0</v>
      </c>
      <c r="DE79" s="350">
        <v>0</v>
      </c>
      <c r="DF79" s="350">
        <v>0</v>
      </c>
      <c r="DG79" s="350">
        <v>0</v>
      </c>
      <c r="DH79" s="350">
        <v>0</v>
      </c>
      <c r="DI79" s="350">
        <v>0</v>
      </c>
      <c r="DJ79" s="350">
        <v>0</v>
      </c>
      <c r="DK79" s="350">
        <v>0</v>
      </c>
      <c r="DL79" s="350">
        <v>0</v>
      </c>
    </row>
    <row r="80" spans="2:116">
      <c r="B80" s="352">
        <v>571</v>
      </c>
      <c r="C80" s="349" t="s">
        <v>763</v>
      </c>
      <c r="D80" s="350">
        <v>0.40226365408134801</v>
      </c>
      <c r="E80" s="350">
        <v>0.23208321099970142</v>
      </c>
      <c r="F80" s="350">
        <v>5.1235111691479783E-2</v>
      </c>
      <c r="G80" s="350">
        <v>2.4129027359255723E-2</v>
      </c>
      <c r="H80" s="350">
        <v>2.8875843118470849E-2</v>
      </c>
      <c r="I80" s="350">
        <v>2.8875843118470849E-2</v>
      </c>
      <c r="J80" s="350">
        <v>3.5335890562366586E-4</v>
      </c>
      <c r="K80" s="350">
        <v>2.5653100779997958E-4</v>
      </c>
      <c r="L80" s="350">
        <v>6.3668825224590185E-4</v>
      </c>
      <c r="M80" s="350">
        <v>8.7380623083223058E-4</v>
      </c>
      <c r="N80" s="350">
        <v>7.8641132771655701E-4</v>
      </c>
      <c r="O80" s="350">
        <v>2.1902444552747251E-3</v>
      </c>
      <c r="P80" s="350">
        <v>2.2889849831601214E-3</v>
      </c>
      <c r="Q80" s="350">
        <v>5.8441857709968842E-4</v>
      </c>
      <c r="R80" s="350">
        <v>3.8085457814366361E-4</v>
      </c>
      <c r="S80" s="350">
        <v>2.9438448367243578E-4</v>
      </c>
      <c r="T80" s="350">
        <v>0</v>
      </c>
      <c r="U80" s="350">
        <v>9.6646903733243442E-4</v>
      </c>
      <c r="V80" s="350">
        <v>1.2124751016388455E-3</v>
      </c>
      <c r="W80" s="350">
        <v>7.2793833622029338E-4</v>
      </c>
      <c r="X80" s="350">
        <v>1.127596275002315E-3</v>
      </c>
      <c r="Y80" s="350">
        <v>1.0254561728575157E-3</v>
      </c>
      <c r="Z80" s="350">
        <v>1.5139709244666216E-3</v>
      </c>
      <c r="AA80" s="350">
        <v>2.1629038031117003E-3</v>
      </c>
      <c r="AB80" s="350">
        <v>7.2155808723320413E-4</v>
      </c>
      <c r="AC80" s="350">
        <v>4.5835789027354505E-4</v>
      </c>
      <c r="AD80" s="350">
        <v>4.6157945015750339E-4</v>
      </c>
      <c r="AE80" s="350">
        <v>1.0301940763282509E-3</v>
      </c>
      <c r="AF80" s="350">
        <v>7.609442117759523E-4</v>
      </c>
      <c r="AG80" s="350">
        <v>7.3411599273191883E-4</v>
      </c>
      <c r="AH80" s="350">
        <v>4.0716674142014732E-4</v>
      </c>
      <c r="AI80" s="350">
        <v>7.8166947482922859E-4</v>
      </c>
      <c r="AJ80" s="350">
        <v>1.3103045691211358E-4</v>
      </c>
      <c r="AK80" s="350">
        <v>5.379168260729822E-4</v>
      </c>
      <c r="AL80" s="350">
        <v>1.7699057489376066E-3</v>
      </c>
      <c r="AM80" s="350">
        <v>8.2423008169779525E-4</v>
      </c>
      <c r="AN80" s="350">
        <v>1.4574967085123867E-3</v>
      </c>
      <c r="AO80" s="350">
        <v>1.3733759724393448E-3</v>
      </c>
      <c r="AP80" s="350">
        <v>8.317597240400619E-4</v>
      </c>
      <c r="AQ80" s="350">
        <v>1.7875095816523882E-3</v>
      </c>
      <c r="AR80" s="350">
        <v>3.0161537925619737E-3</v>
      </c>
      <c r="AS80" s="350">
        <v>5.6850269408539205E-4</v>
      </c>
      <c r="AT80" s="350">
        <v>1.7348022783009227E-4</v>
      </c>
      <c r="AU80" s="350">
        <v>1.2709838363164131E-3</v>
      </c>
      <c r="AV80" s="350">
        <v>3.0130166515503941E-4</v>
      </c>
      <c r="AW80" s="350">
        <v>5.0259668988382586E-4</v>
      </c>
      <c r="AX80" s="350">
        <v>5.114551006878082E-4</v>
      </c>
      <c r="AY80" s="350">
        <v>3.3725848974405608E-3</v>
      </c>
      <c r="AZ80" s="350">
        <v>1.0444156614373801E-3</v>
      </c>
      <c r="BA80" s="350">
        <v>1.5987455917913522E-3</v>
      </c>
      <c r="BB80" s="350">
        <v>1.7744050943775927E-3</v>
      </c>
      <c r="BC80" s="350">
        <v>2.6313986508027707E-3</v>
      </c>
      <c r="BD80" s="350">
        <v>1.3985356191978217E-3</v>
      </c>
      <c r="BE80" s="350">
        <v>1.5102028080886708E-3</v>
      </c>
      <c r="BF80" s="350">
        <v>1.0610713419934945E-3</v>
      </c>
      <c r="BG80" s="350">
        <v>1.2334980248360726E-3</v>
      </c>
      <c r="BH80" s="350">
        <v>1.866181203569912E-3</v>
      </c>
      <c r="BI80" s="350">
        <v>3.5464504461279838E-4</v>
      </c>
      <c r="BJ80" s="350">
        <v>3.5202130047233063E-3</v>
      </c>
      <c r="BK80" s="350">
        <v>2.1021252007773681E-3</v>
      </c>
      <c r="BL80" s="350">
        <v>4.0150967966847898E-4</v>
      </c>
      <c r="BM80" s="350">
        <v>1.7661916320712992E-4</v>
      </c>
      <c r="BN80" s="350">
        <v>4.3957326662376702E-4</v>
      </c>
      <c r="BO80" s="350">
        <v>9.4652870728289293E-4</v>
      </c>
      <c r="BP80" s="350">
        <v>7.7864092023856681E-4</v>
      </c>
      <c r="BQ80" s="350">
        <v>1.0846104088207151E-3</v>
      </c>
      <c r="BR80" s="350">
        <v>9.4831519742654856E-4</v>
      </c>
      <c r="BS80" s="350">
        <v>9.7617231794722603E-4</v>
      </c>
      <c r="BT80" s="350">
        <v>1.0878159740800944E-3</v>
      </c>
      <c r="BU80" s="350">
        <v>9.1784148819913051E-4</v>
      </c>
      <c r="BV80" s="350">
        <v>7.1058561696195181E-4</v>
      </c>
      <c r="BW80" s="350">
        <v>9.0734349123305989E-4</v>
      </c>
      <c r="BX80" s="350">
        <v>3.8449461054123729E-4</v>
      </c>
      <c r="BY80" s="350">
        <v>1.206011737679365E-3</v>
      </c>
      <c r="BZ80" s="350">
        <v>5.9250603302444171E-3</v>
      </c>
      <c r="CA80" s="350">
        <v>2.2455301188655892E-3</v>
      </c>
      <c r="CB80" s="350">
        <v>5.3113378518887446E-3</v>
      </c>
      <c r="CC80" s="350">
        <v>8.8237068401055994E-4</v>
      </c>
      <c r="CD80" s="350">
        <v>4.4010124213357652E-4</v>
      </c>
      <c r="CE80" s="350">
        <v>3.1079110301729509E-4</v>
      </c>
      <c r="CF80" s="350">
        <v>1.000645187915477</v>
      </c>
      <c r="CG80" s="350">
        <v>7.7151830217544678E-4</v>
      </c>
      <c r="CH80" s="350">
        <v>6.5846101086095823E-4</v>
      </c>
      <c r="CI80" s="350">
        <v>1.1652959550611383E-3</v>
      </c>
      <c r="CJ80" s="350">
        <v>6.6711773846837505E-4</v>
      </c>
      <c r="CK80" s="350">
        <v>2.7688030660095362E-3</v>
      </c>
      <c r="CL80" s="350">
        <v>9.867212711395703E-4</v>
      </c>
      <c r="CM80" s="350">
        <v>9.6097513308214001E-4</v>
      </c>
      <c r="CN80" s="350">
        <v>1.0237248816793256E-3</v>
      </c>
      <c r="CO80" s="350">
        <v>1.2872017901164961E-3</v>
      </c>
      <c r="CP80" s="350">
        <v>2.278941543376141E-3</v>
      </c>
      <c r="CQ80" s="350">
        <v>5.2649486778898484E-4</v>
      </c>
      <c r="CR80" s="350">
        <v>1.7470736852144555E-3</v>
      </c>
      <c r="CS80" s="350">
        <v>1.2087091307367971E-3</v>
      </c>
      <c r="CT80" s="350">
        <v>2.2846397400149896E-3</v>
      </c>
      <c r="CU80" s="350">
        <v>1.2812402443001109E-3</v>
      </c>
      <c r="CV80" s="350">
        <v>3.1486757783873074E-3</v>
      </c>
      <c r="CW80" s="350">
        <v>9.2963458120925676E-4</v>
      </c>
      <c r="CX80" s="350">
        <v>1.6061323951184594E-3</v>
      </c>
      <c r="CY80" s="350">
        <v>7.116834774778259E-4</v>
      </c>
      <c r="CZ80" s="350">
        <v>4.9472282518273894E-4</v>
      </c>
      <c r="DA80" s="350">
        <v>2.1478883311123612E-3</v>
      </c>
      <c r="DB80" s="350">
        <v>6.1711907855758542E-4</v>
      </c>
      <c r="DC80" s="350">
        <v>6.5611616508435698E-4</v>
      </c>
      <c r="DD80" s="350">
        <v>5.2082949981871875E-4</v>
      </c>
      <c r="DE80" s="350">
        <v>9.4396977351746147E-4</v>
      </c>
      <c r="DF80" s="350">
        <v>1.1408028081659842E-3</v>
      </c>
      <c r="DG80" s="350">
        <v>1.3317785923220049E-3</v>
      </c>
      <c r="DH80" s="350">
        <v>1.2062889405440318E-3</v>
      </c>
      <c r="DI80" s="350">
        <v>1.1985142041693935E-3</v>
      </c>
      <c r="DJ80" s="350">
        <v>1.4827124434204418E-3</v>
      </c>
      <c r="DK80" s="350">
        <v>8.9229123592259822E-4</v>
      </c>
      <c r="DL80" s="350">
        <v>7.6006705860074538E-3</v>
      </c>
    </row>
    <row r="81" spans="2:116">
      <c r="B81" s="352">
        <v>572</v>
      </c>
      <c r="C81" s="349" t="s">
        <v>764</v>
      </c>
      <c r="D81" s="350">
        <v>0.45803115517433801</v>
      </c>
      <c r="E81" s="350">
        <v>0.55643163130618334</v>
      </c>
      <c r="F81" s="350">
        <v>2.7929038164359659E-3</v>
      </c>
      <c r="G81" s="350">
        <v>1.9200902860708961E-2</v>
      </c>
      <c r="H81" s="350">
        <v>0.17050496857757655</v>
      </c>
      <c r="I81" s="350">
        <v>0.16480364400099937</v>
      </c>
      <c r="J81" s="350">
        <v>5.4879765785979433E-3</v>
      </c>
      <c r="K81" s="350">
        <v>2.2046365064598169E-2</v>
      </c>
      <c r="L81" s="350">
        <v>3.9033372266991523E-3</v>
      </c>
      <c r="M81" s="350">
        <v>1.5441677727066906E-2</v>
      </c>
      <c r="N81" s="350">
        <v>1.3177930466587408E-2</v>
      </c>
      <c r="O81" s="350">
        <v>4.9908336693569458E-3</v>
      </c>
      <c r="P81" s="350">
        <v>7.7552535086851358E-3</v>
      </c>
      <c r="Q81" s="350">
        <v>1.0229731139499283E-2</v>
      </c>
      <c r="R81" s="350">
        <v>8.7637827657561871E-3</v>
      </c>
      <c r="S81" s="350">
        <v>8.5318986889663384E-3</v>
      </c>
      <c r="T81" s="350">
        <v>0</v>
      </c>
      <c r="U81" s="350">
        <v>3.476413402523314E-3</v>
      </c>
      <c r="V81" s="350">
        <v>6.2498588049808681E-3</v>
      </c>
      <c r="W81" s="350">
        <v>1.2725055761832159E-2</v>
      </c>
      <c r="X81" s="350">
        <v>9.9011105902761399E-3</v>
      </c>
      <c r="Y81" s="350">
        <v>1.7276598988558101E-2</v>
      </c>
      <c r="Z81" s="350">
        <v>1.2847263836216576E-2</v>
      </c>
      <c r="AA81" s="350">
        <v>7.2215424574330654E-3</v>
      </c>
      <c r="AB81" s="350">
        <v>1.0281991944112815E-2</v>
      </c>
      <c r="AC81" s="350">
        <v>6.3905257647189099E-3</v>
      </c>
      <c r="AD81" s="350">
        <v>5.0097606135566597E-3</v>
      </c>
      <c r="AE81" s="350">
        <v>8.3351582103151876E-3</v>
      </c>
      <c r="AF81" s="350">
        <v>6.7250980101635684E-3</v>
      </c>
      <c r="AG81" s="350">
        <v>9.5075858700846196E-3</v>
      </c>
      <c r="AH81" s="350">
        <v>6.3159406049117708E-3</v>
      </c>
      <c r="AI81" s="350">
        <v>8.912325707172427E-3</v>
      </c>
      <c r="AJ81" s="350">
        <v>1.3137030349564265E-3</v>
      </c>
      <c r="AK81" s="350">
        <v>2.6225859255560088E-2</v>
      </c>
      <c r="AL81" s="350">
        <v>4.9948373426531882E-3</v>
      </c>
      <c r="AM81" s="350">
        <v>6.368604562816035E-3</v>
      </c>
      <c r="AN81" s="350">
        <v>8.1571105187414061E-3</v>
      </c>
      <c r="AO81" s="350">
        <v>1.1774406196085458E-2</v>
      </c>
      <c r="AP81" s="350">
        <v>2.1160559679241488E-2</v>
      </c>
      <c r="AQ81" s="350">
        <v>7.0830580773764817E-3</v>
      </c>
      <c r="AR81" s="350">
        <v>1.2542127435725303E-2</v>
      </c>
      <c r="AS81" s="350">
        <v>4.8826970483544811E-3</v>
      </c>
      <c r="AT81" s="350">
        <v>2.5547851590464513E-3</v>
      </c>
      <c r="AU81" s="350">
        <v>1.3742443736052346E-2</v>
      </c>
      <c r="AV81" s="350">
        <v>1.0759683949209051E-2</v>
      </c>
      <c r="AW81" s="350">
        <v>1.3564379583973666E-2</v>
      </c>
      <c r="AX81" s="350">
        <v>8.9999444942909044E-3</v>
      </c>
      <c r="AY81" s="350">
        <v>7.8929554132185532E-3</v>
      </c>
      <c r="AZ81" s="350">
        <v>5.9967974564069035E-3</v>
      </c>
      <c r="BA81" s="350">
        <v>5.8022180115516334E-3</v>
      </c>
      <c r="BB81" s="350">
        <v>5.0387460396629797E-3</v>
      </c>
      <c r="BC81" s="350">
        <v>5.9734695923208785E-3</v>
      </c>
      <c r="BD81" s="350">
        <v>6.0543392681501546E-3</v>
      </c>
      <c r="BE81" s="350">
        <v>4.3341062466394397E-3</v>
      </c>
      <c r="BF81" s="350">
        <v>5.7346247126825872E-3</v>
      </c>
      <c r="BG81" s="350">
        <v>4.4294790342259017E-3</v>
      </c>
      <c r="BH81" s="350">
        <v>4.2164185173845029E-3</v>
      </c>
      <c r="BI81" s="350">
        <v>6.3231290329419168E-3</v>
      </c>
      <c r="BJ81" s="350">
        <v>4.4536931230417373E-3</v>
      </c>
      <c r="BK81" s="350">
        <v>6.4568641002459362E-3</v>
      </c>
      <c r="BL81" s="350">
        <v>6.8613028859424415E-3</v>
      </c>
      <c r="BM81" s="350">
        <v>5.2421709593232953E-3</v>
      </c>
      <c r="BN81" s="350">
        <v>4.7563494168732963E-3</v>
      </c>
      <c r="BO81" s="350">
        <v>3.5945146377967278E-3</v>
      </c>
      <c r="BP81" s="350">
        <v>3.3833248703350948E-3</v>
      </c>
      <c r="BQ81" s="350">
        <v>8.2140998982869595E-3</v>
      </c>
      <c r="BR81" s="350">
        <v>0.17729803014006662</v>
      </c>
      <c r="BS81" s="350">
        <v>1.0727469384023873E-2</v>
      </c>
      <c r="BT81" s="350">
        <v>1.0870348794492611E-2</v>
      </c>
      <c r="BU81" s="350">
        <v>1.081780320994861E-2</v>
      </c>
      <c r="BV81" s="350">
        <v>1.2013564194535375E-2</v>
      </c>
      <c r="BW81" s="350">
        <v>9.8603221358257252E-3</v>
      </c>
      <c r="BX81" s="350">
        <v>1.270909366919243E-2</v>
      </c>
      <c r="BY81" s="350">
        <v>5.4645721911776466E-3</v>
      </c>
      <c r="BZ81" s="350">
        <v>1.2493709971915581E-2</v>
      </c>
      <c r="CA81" s="350">
        <v>2.8884637428629152E-3</v>
      </c>
      <c r="CB81" s="350">
        <v>4.7777895273025343E-3</v>
      </c>
      <c r="CC81" s="350">
        <v>1.2917358009791957E-3</v>
      </c>
      <c r="CD81" s="350">
        <v>9.1991668804542923E-4</v>
      </c>
      <c r="CE81" s="350">
        <v>3.3755566774304154E-4</v>
      </c>
      <c r="CF81" s="350">
        <v>1.7460464341691689E-3</v>
      </c>
      <c r="CG81" s="350">
        <v>1.0023805879937593</v>
      </c>
      <c r="CH81" s="350">
        <v>3.1571390857020273E-3</v>
      </c>
      <c r="CI81" s="350">
        <v>3.9843089482403497E-3</v>
      </c>
      <c r="CJ81" s="350">
        <v>3.3333304670364774E-3</v>
      </c>
      <c r="CK81" s="350">
        <v>1.7823117893485407E-3</v>
      </c>
      <c r="CL81" s="350">
        <v>1.8347133876946721E-3</v>
      </c>
      <c r="CM81" s="350">
        <v>4.7316167413629937E-3</v>
      </c>
      <c r="CN81" s="350">
        <v>3.5370783557534251E-2</v>
      </c>
      <c r="CO81" s="350">
        <v>3.5850641016765042E-3</v>
      </c>
      <c r="CP81" s="350">
        <v>2.5811866404258262E-3</v>
      </c>
      <c r="CQ81" s="350">
        <v>3.3452980575213497E-3</v>
      </c>
      <c r="CR81" s="350">
        <v>4.1598747126459371E-3</v>
      </c>
      <c r="CS81" s="350">
        <v>8.0508973262745833E-3</v>
      </c>
      <c r="CT81" s="350">
        <v>3.4382730282094195E-3</v>
      </c>
      <c r="CU81" s="350">
        <v>1.8153755438605453E-3</v>
      </c>
      <c r="CV81" s="350">
        <v>5.3693383596324033E-3</v>
      </c>
      <c r="CW81" s="350">
        <v>4.4521851614237771E-3</v>
      </c>
      <c r="CX81" s="350">
        <v>2.9477281664773885E-3</v>
      </c>
      <c r="CY81" s="350">
        <v>2.8146326317882013E-3</v>
      </c>
      <c r="CZ81" s="350">
        <v>2.3542634161846203E-3</v>
      </c>
      <c r="DA81" s="350">
        <v>6.0505984690541591E-3</v>
      </c>
      <c r="DB81" s="350">
        <v>2.0497150039270949E-3</v>
      </c>
      <c r="DC81" s="350">
        <v>2.4416895759469719E-3</v>
      </c>
      <c r="DD81" s="350">
        <v>4.7793076283934961E-3</v>
      </c>
      <c r="DE81" s="350">
        <v>2.0178528978506173E-3</v>
      </c>
      <c r="DF81" s="350">
        <v>4.7300976205512353E-3</v>
      </c>
      <c r="DG81" s="350">
        <v>7.8552781296595004E-3</v>
      </c>
      <c r="DH81" s="350">
        <v>2.6083425428192848E-3</v>
      </c>
      <c r="DI81" s="350">
        <v>2.6469230776387477E-3</v>
      </c>
      <c r="DJ81" s="350">
        <v>9.6431506283778824E-3</v>
      </c>
      <c r="DK81" s="350">
        <v>2.1102224098290344E-2</v>
      </c>
      <c r="DL81" s="350">
        <v>2.2073064779099098E-2</v>
      </c>
    </row>
    <row r="82" spans="2:116">
      <c r="B82" s="352">
        <v>573</v>
      </c>
      <c r="C82" s="349" t="s">
        <v>765</v>
      </c>
      <c r="D82" s="350">
        <v>1</v>
      </c>
      <c r="E82" s="350">
        <v>0</v>
      </c>
      <c r="F82" s="350">
        <v>0</v>
      </c>
      <c r="G82" s="350">
        <v>0</v>
      </c>
      <c r="H82" s="350">
        <v>0</v>
      </c>
      <c r="I82" s="350">
        <v>0</v>
      </c>
      <c r="J82" s="350">
        <v>5.292982724374358E-2</v>
      </c>
      <c r="K82" s="350">
        <v>1.7364405334750612E-2</v>
      </c>
      <c r="L82" s="350">
        <v>1.9318888364852998E-2</v>
      </c>
      <c r="M82" s="350">
        <v>3.2169025358609431E-2</v>
      </c>
      <c r="N82" s="350">
        <v>2.5892469101768966E-2</v>
      </c>
      <c r="O82" s="350">
        <v>4.9534876561184632E-2</v>
      </c>
      <c r="P82" s="350">
        <v>0.25174948195275199</v>
      </c>
      <c r="Q82" s="350">
        <v>9.1543675613327685E-3</v>
      </c>
      <c r="R82" s="350">
        <v>1.0522538020406541E-2</v>
      </c>
      <c r="S82" s="350">
        <v>5.6762861441230347E-3</v>
      </c>
      <c r="T82" s="350">
        <v>0</v>
      </c>
      <c r="U82" s="350">
        <v>1.4564347053501448E-2</v>
      </c>
      <c r="V82" s="350">
        <v>1.4434650562921068E-2</v>
      </c>
      <c r="W82" s="350">
        <v>2.0912447958808263E-2</v>
      </c>
      <c r="X82" s="350">
        <v>1.073104022328937E-2</v>
      </c>
      <c r="Y82" s="350">
        <v>7.7930280319048976E-3</v>
      </c>
      <c r="Z82" s="350">
        <v>9.2260569400320312E-3</v>
      </c>
      <c r="AA82" s="350">
        <v>2.2829849648838718E-2</v>
      </c>
      <c r="AB82" s="350">
        <v>5.9540890740700765E-3</v>
      </c>
      <c r="AC82" s="350">
        <v>5.7419158274440761E-3</v>
      </c>
      <c r="AD82" s="350">
        <v>2.7021214455802442E-3</v>
      </c>
      <c r="AE82" s="350">
        <v>7.0270027295858536E-3</v>
      </c>
      <c r="AF82" s="350">
        <v>3.1333665835964006E-3</v>
      </c>
      <c r="AG82" s="350">
        <v>6.5423705247402274E-3</v>
      </c>
      <c r="AH82" s="350">
        <v>2.6535232010752282E-3</v>
      </c>
      <c r="AI82" s="350">
        <v>4.5234892816450002E-3</v>
      </c>
      <c r="AJ82" s="350">
        <v>7.732022364539497E-4</v>
      </c>
      <c r="AK82" s="350">
        <v>4.9281405391758239E-3</v>
      </c>
      <c r="AL82" s="350">
        <v>4.2814536241881458E-3</v>
      </c>
      <c r="AM82" s="350">
        <v>4.4805155436279621E-3</v>
      </c>
      <c r="AN82" s="350">
        <v>3.9525636999087704E-2</v>
      </c>
      <c r="AO82" s="350">
        <v>1.4063554772598316E-2</v>
      </c>
      <c r="AP82" s="350">
        <v>2.4509532050188746E-2</v>
      </c>
      <c r="AQ82" s="350">
        <v>7.3908378207677324E-3</v>
      </c>
      <c r="AR82" s="350">
        <v>8.9944214652878159E-3</v>
      </c>
      <c r="AS82" s="350">
        <v>7.1417510960824302E-3</v>
      </c>
      <c r="AT82" s="350">
        <v>3.0735976951623977E-3</v>
      </c>
      <c r="AU82" s="350">
        <v>1.411572078541039E-2</v>
      </c>
      <c r="AV82" s="350">
        <v>7.4179040461649325E-3</v>
      </c>
      <c r="AW82" s="350">
        <v>1.3422621143781942E-2</v>
      </c>
      <c r="AX82" s="350">
        <v>6.7906639843408802E-3</v>
      </c>
      <c r="AY82" s="350">
        <v>2.3455171084660362E-2</v>
      </c>
      <c r="AZ82" s="350">
        <v>1.5793800875204503E-2</v>
      </c>
      <c r="BA82" s="350">
        <v>1.4082001009381177E-2</v>
      </c>
      <c r="BB82" s="350">
        <v>1.0941027390887073E-2</v>
      </c>
      <c r="BC82" s="350">
        <v>1.5430444138327799E-2</v>
      </c>
      <c r="BD82" s="350">
        <v>6.702797334655352E-3</v>
      </c>
      <c r="BE82" s="350">
        <v>2.53819199664091E-3</v>
      </c>
      <c r="BF82" s="350">
        <v>5.5908858297977837E-3</v>
      </c>
      <c r="BG82" s="350">
        <v>7.3867683627200694E-3</v>
      </c>
      <c r="BH82" s="350">
        <v>5.0303932958782023E-3</v>
      </c>
      <c r="BI82" s="350">
        <v>3.6006334793261684E-3</v>
      </c>
      <c r="BJ82" s="350">
        <v>2.5232958537111691E-3</v>
      </c>
      <c r="BK82" s="350">
        <v>6.3636034150920621E-3</v>
      </c>
      <c r="BL82" s="350">
        <v>2.9207192885813572E-3</v>
      </c>
      <c r="BM82" s="350">
        <v>1.5496639055355569E-3</v>
      </c>
      <c r="BN82" s="350">
        <v>4.063832135149676E-3</v>
      </c>
      <c r="BO82" s="350">
        <v>8.642406493611355E-3</v>
      </c>
      <c r="BP82" s="350">
        <v>2.5353124192632258E-3</v>
      </c>
      <c r="BQ82" s="350">
        <v>3.4915807205442469E-2</v>
      </c>
      <c r="BR82" s="350">
        <v>1.4589609900832398E-2</v>
      </c>
      <c r="BS82" s="350">
        <v>2.4435759412782615E-2</v>
      </c>
      <c r="BT82" s="350">
        <v>2.6983433848162527E-2</v>
      </c>
      <c r="BU82" s="350">
        <v>3.0216765640868021E-2</v>
      </c>
      <c r="BV82" s="350">
        <v>1.9881719632597387E-2</v>
      </c>
      <c r="BW82" s="350">
        <v>1.1485303806704296E-2</v>
      </c>
      <c r="BX82" s="350">
        <v>6.6044693889919185E-3</v>
      </c>
      <c r="BY82" s="350">
        <v>1.1565440485166494E-2</v>
      </c>
      <c r="BZ82" s="350">
        <v>2.5388791834963204E-2</v>
      </c>
      <c r="CA82" s="350">
        <v>4.1549850957260832E-2</v>
      </c>
      <c r="CB82" s="350">
        <v>1.0782450377265954E-2</v>
      </c>
      <c r="CC82" s="350">
        <v>8.1620646326471535E-3</v>
      </c>
      <c r="CD82" s="350">
        <v>5.3371471077352829E-3</v>
      </c>
      <c r="CE82" s="350">
        <v>1.6448944166737001E-3</v>
      </c>
      <c r="CF82" s="350">
        <v>5.2435882757098746E-3</v>
      </c>
      <c r="CG82" s="350">
        <v>3.7574964158315041E-3</v>
      </c>
      <c r="CH82" s="350">
        <v>1.0064935643347257</v>
      </c>
      <c r="CI82" s="350">
        <v>1.5488730509157066E-2</v>
      </c>
      <c r="CJ82" s="350">
        <v>4.2757320058159692E-3</v>
      </c>
      <c r="CK82" s="350">
        <v>4.6333278350625031E-3</v>
      </c>
      <c r="CL82" s="350">
        <v>4.8120197916682057E-3</v>
      </c>
      <c r="CM82" s="350">
        <v>7.8232642532414971E-3</v>
      </c>
      <c r="CN82" s="350">
        <v>9.6043238148064217E-3</v>
      </c>
      <c r="CO82" s="350">
        <v>1.1299627617800014E-2</v>
      </c>
      <c r="CP82" s="350">
        <v>6.6580011120014916E-3</v>
      </c>
      <c r="CQ82" s="350">
        <v>1.8455504635726525E-2</v>
      </c>
      <c r="CR82" s="350">
        <v>5.2269490491322363E-3</v>
      </c>
      <c r="CS82" s="350">
        <v>1.7672300878645544E-2</v>
      </c>
      <c r="CT82" s="350">
        <v>1.5917377126201507E-2</v>
      </c>
      <c r="CU82" s="350">
        <v>1.1513909463418121E-2</v>
      </c>
      <c r="CV82" s="350">
        <v>9.9594698912153796E-3</v>
      </c>
      <c r="CW82" s="350">
        <v>7.653014510684052E-3</v>
      </c>
      <c r="CX82" s="350">
        <v>7.3803367307653644E-3</v>
      </c>
      <c r="CY82" s="350">
        <v>9.6426955779934844E-3</v>
      </c>
      <c r="CZ82" s="350">
        <v>9.6331165604972742E-3</v>
      </c>
      <c r="DA82" s="350">
        <v>1.6662068509714349E-2</v>
      </c>
      <c r="DB82" s="350">
        <v>1.4810495189692354E-2</v>
      </c>
      <c r="DC82" s="350">
        <v>1.5228814507955877E-2</v>
      </c>
      <c r="DD82" s="350">
        <v>8.3147975137026191E-3</v>
      </c>
      <c r="DE82" s="350">
        <v>9.3198620292551521E-3</v>
      </c>
      <c r="DF82" s="350">
        <v>4.0580941853492113E-2</v>
      </c>
      <c r="DG82" s="350">
        <v>7.3504309047000239E-3</v>
      </c>
      <c r="DH82" s="350">
        <v>1.7792076368617401E-2</v>
      </c>
      <c r="DI82" s="350">
        <v>3.1932669816901037E-2</v>
      </c>
      <c r="DJ82" s="350">
        <v>3.2216241734442166E-2</v>
      </c>
      <c r="DK82" s="350">
        <v>8.6490289179132988E-3</v>
      </c>
      <c r="DL82" s="350">
        <v>1.8206148757830044E-2</v>
      </c>
    </row>
    <row r="83" spans="2:116">
      <c r="B83" s="352">
        <v>574</v>
      </c>
      <c r="C83" s="349" t="s">
        <v>766</v>
      </c>
      <c r="D83" s="350">
        <v>2.3705675804371884E-3</v>
      </c>
      <c r="E83" s="350">
        <v>0.18165987715558179</v>
      </c>
      <c r="F83" s="350">
        <v>3.382442957553243E-2</v>
      </c>
      <c r="G83" s="350">
        <v>4.8178241463284254E-4</v>
      </c>
      <c r="H83" s="350">
        <v>3.1660932519999151E-2</v>
      </c>
      <c r="I83" s="350">
        <v>3.1660932519999151E-2</v>
      </c>
      <c r="J83" s="350">
        <v>6.2284516547018455E-6</v>
      </c>
      <c r="K83" s="350">
        <v>1.4177425900400401E-5</v>
      </c>
      <c r="L83" s="350">
        <v>1.7610013288430745E-6</v>
      </c>
      <c r="M83" s="350">
        <v>4.6863757563949497E-6</v>
      </c>
      <c r="N83" s="350">
        <v>7.4383275260310333E-6</v>
      </c>
      <c r="O83" s="350">
        <v>3.7937175789576209E-6</v>
      </c>
      <c r="P83" s="350">
        <v>6.4973081537856839E-6</v>
      </c>
      <c r="Q83" s="350">
        <v>2.7517204034801197E-6</v>
      </c>
      <c r="R83" s="350">
        <v>2.8242261489236496E-6</v>
      </c>
      <c r="S83" s="350">
        <v>7.8356770379196226E-6</v>
      </c>
      <c r="T83" s="350">
        <v>0</v>
      </c>
      <c r="U83" s="350">
        <v>1.7967933126347379E-6</v>
      </c>
      <c r="V83" s="350">
        <v>1.3817530090072781E-6</v>
      </c>
      <c r="W83" s="350">
        <v>6.7098614515294193E-6</v>
      </c>
      <c r="X83" s="350">
        <v>4.1965823534490897E-6</v>
      </c>
      <c r="Y83" s="350">
        <v>1.4724261445759288E-5</v>
      </c>
      <c r="Z83" s="350">
        <v>5.4987125437326401E-6</v>
      </c>
      <c r="AA83" s="350">
        <v>3.2353776410698879E-6</v>
      </c>
      <c r="AB83" s="350">
        <v>1.2366929585978759E-5</v>
      </c>
      <c r="AC83" s="350">
        <v>1.2168743507158773E-5</v>
      </c>
      <c r="AD83" s="350">
        <v>4.4352742554262931E-6</v>
      </c>
      <c r="AE83" s="350">
        <v>7.5630939192165754E-6</v>
      </c>
      <c r="AF83" s="350">
        <v>7.0313743413114787E-6</v>
      </c>
      <c r="AG83" s="350">
        <v>9.6841248681416317E-6</v>
      </c>
      <c r="AH83" s="350">
        <v>3.2919395498374674E-6</v>
      </c>
      <c r="AI83" s="350">
        <v>5.1079802102720289E-6</v>
      </c>
      <c r="AJ83" s="350">
        <v>1.4223041239456214E-5</v>
      </c>
      <c r="AK83" s="350">
        <v>8.6744076113301888E-6</v>
      </c>
      <c r="AL83" s="350">
        <v>1.9260476689706934E-6</v>
      </c>
      <c r="AM83" s="350">
        <v>2.4064819436606095E-6</v>
      </c>
      <c r="AN83" s="350">
        <v>2.5719183044142374E-6</v>
      </c>
      <c r="AO83" s="350">
        <v>1.022913845761527E-5</v>
      </c>
      <c r="AP83" s="350">
        <v>2.9254483797638139E-5</v>
      </c>
      <c r="AQ83" s="350">
        <v>4.2580023090923202E-6</v>
      </c>
      <c r="AR83" s="350">
        <v>1.6961790434500038E-5</v>
      </c>
      <c r="AS83" s="350">
        <v>1.48098029345026E-5</v>
      </c>
      <c r="AT83" s="350">
        <v>2.0403438718612226E-6</v>
      </c>
      <c r="AU83" s="350">
        <v>1.5118426088268699E-5</v>
      </c>
      <c r="AV83" s="350">
        <v>1.4456470268139612E-5</v>
      </c>
      <c r="AW83" s="350">
        <v>4.2986580306173379E-5</v>
      </c>
      <c r="AX83" s="350">
        <v>7.7589409774755745E-6</v>
      </c>
      <c r="AY83" s="350">
        <v>6.6656792584452186E-6</v>
      </c>
      <c r="AZ83" s="350">
        <v>5.3354471585628466E-6</v>
      </c>
      <c r="BA83" s="350">
        <v>3.4102549657479858E-6</v>
      </c>
      <c r="BB83" s="350">
        <v>3.0170553646231115E-6</v>
      </c>
      <c r="BC83" s="350">
        <v>2.2523677193713923E-6</v>
      </c>
      <c r="BD83" s="350">
        <v>2.2902189602589056E-6</v>
      </c>
      <c r="BE83" s="350">
        <v>1.9391500344970705E-6</v>
      </c>
      <c r="BF83" s="350">
        <v>2.8504804496618971E-6</v>
      </c>
      <c r="BG83" s="350">
        <v>1.9909170105560284E-6</v>
      </c>
      <c r="BH83" s="350">
        <v>1.3255621869018564E-6</v>
      </c>
      <c r="BI83" s="350">
        <v>3.1064902729097698E-6</v>
      </c>
      <c r="BJ83" s="350">
        <v>1.5192344459670638E-6</v>
      </c>
      <c r="BK83" s="350">
        <v>1.5276395390427698E-6</v>
      </c>
      <c r="BL83" s="350">
        <v>7.4473673005635611E-6</v>
      </c>
      <c r="BM83" s="350">
        <v>6.055139355875049E-6</v>
      </c>
      <c r="BN83" s="350">
        <v>3.9025230138137927E-6</v>
      </c>
      <c r="BO83" s="350">
        <v>1.9915119424426614E-6</v>
      </c>
      <c r="BP83" s="350">
        <v>2.3896027339615023E-6</v>
      </c>
      <c r="BQ83" s="350">
        <v>2.6733171830180571E-6</v>
      </c>
      <c r="BR83" s="350">
        <v>2.5510844552108621E-4</v>
      </c>
      <c r="BS83" s="350">
        <v>3.4615841386390062E-6</v>
      </c>
      <c r="BT83" s="350">
        <v>3.2400290843212626E-6</v>
      </c>
      <c r="BU83" s="350">
        <v>6.1145917779514306E-6</v>
      </c>
      <c r="BV83" s="350">
        <v>7.3374851991115202E-6</v>
      </c>
      <c r="BW83" s="350">
        <v>1.991881102937065E-5</v>
      </c>
      <c r="BX83" s="350">
        <v>1.3976121472714581E-5</v>
      </c>
      <c r="BY83" s="350">
        <v>1.9970153688406818E-6</v>
      </c>
      <c r="BZ83" s="350">
        <v>2.6254073568438162E-6</v>
      </c>
      <c r="CA83" s="350">
        <v>1.4714426867663408E-6</v>
      </c>
      <c r="CB83" s="350">
        <v>9.2149081567412601E-7</v>
      </c>
      <c r="CC83" s="350">
        <v>6.2755452902505264E-7</v>
      </c>
      <c r="CD83" s="350">
        <v>3.2231914663157526E-7</v>
      </c>
      <c r="CE83" s="350">
        <v>1.1142099562269665E-7</v>
      </c>
      <c r="CF83" s="350">
        <v>1.0593851988758751E-6</v>
      </c>
      <c r="CG83" s="350">
        <v>7.0673311409825226E-6</v>
      </c>
      <c r="CH83" s="350">
        <v>1.5605827580604733E-5</v>
      </c>
      <c r="CI83" s="350">
        <v>1.0000573559100387</v>
      </c>
      <c r="CJ83" s="350">
        <v>5.7718070246768501E-6</v>
      </c>
      <c r="CK83" s="350">
        <v>6.690180622745876E-7</v>
      </c>
      <c r="CL83" s="350">
        <v>9.4709512181955699E-7</v>
      </c>
      <c r="CM83" s="350">
        <v>1.5751386056519785E-6</v>
      </c>
      <c r="CN83" s="350">
        <v>4.4582615505217196E-6</v>
      </c>
      <c r="CO83" s="350">
        <v>6.2894469118624787E-7</v>
      </c>
      <c r="CP83" s="350">
        <v>5.9777452495418784E-7</v>
      </c>
      <c r="CQ83" s="350">
        <v>1.2795141249426964E-6</v>
      </c>
      <c r="CR83" s="350">
        <v>5.1793202896350165E-7</v>
      </c>
      <c r="CS83" s="350">
        <v>1.8695502775902098E-6</v>
      </c>
      <c r="CT83" s="350">
        <v>9.2232800604435477E-7</v>
      </c>
      <c r="CU83" s="350">
        <v>8.9929958241638973E-7</v>
      </c>
      <c r="CV83" s="350">
        <v>1.6474181017350781E-6</v>
      </c>
      <c r="CW83" s="350">
        <v>9.7631759451808236E-7</v>
      </c>
      <c r="CX83" s="350">
        <v>1.231745853326106E-6</v>
      </c>
      <c r="CY83" s="350">
        <v>1.0704094236587411E-6</v>
      </c>
      <c r="CZ83" s="350">
        <v>9.6793124432790903E-7</v>
      </c>
      <c r="DA83" s="350">
        <v>1.308822451671261E-6</v>
      </c>
      <c r="DB83" s="350">
        <v>8.2420479948147949E-7</v>
      </c>
      <c r="DC83" s="350">
        <v>6.458858997718247E-7</v>
      </c>
      <c r="DD83" s="350">
        <v>3.2559932849723964E-6</v>
      </c>
      <c r="DE83" s="350">
        <v>6.5019858011818637E-7</v>
      </c>
      <c r="DF83" s="350">
        <v>2.157087384596753E-6</v>
      </c>
      <c r="DG83" s="350">
        <v>2.0384115653499057E-6</v>
      </c>
      <c r="DH83" s="350">
        <v>1.4978006418345426E-6</v>
      </c>
      <c r="DI83" s="350">
        <v>1.6818785201529707E-6</v>
      </c>
      <c r="DJ83" s="350">
        <v>1.7943837891329301E-6</v>
      </c>
      <c r="DK83" s="350">
        <v>7.7270185516740323E-6</v>
      </c>
      <c r="DL83" s="350">
        <v>2.6916716959883781E-6</v>
      </c>
    </row>
    <row r="84" spans="2:116">
      <c r="B84" s="352">
        <v>575</v>
      </c>
      <c r="C84" s="349" t="s">
        <v>767</v>
      </c>
      <c r="D84" s="350">
        <v>2.0368516307380791E-3</v>
      </c>
      <c r="E84" s="350">
        <v>0.11590754296446308</v>
      </c>
      <c r="F84" s="350">
        <v>2.9945580232387113E-3</v>
      </c>
      <c r="G84" s="350">
        <v>6.8165696779237603E-3</v>
      </c>
      <c r="H84" s="350">
        <v>1.5386878160815503E-2</v>
      </c>
      <c r="I84" s="350">
        <v>1.5386878160815503E-2</v>
      </c>
      <c r="J84" s="350">
        <v>9.5764572034036345E-7</v>
      </c>
      <c r="K84" s="350">
        <v>6.7062578097936163E-7</v>
      </c>
      <c r="L84" s="350">
        <v>5.7076121494063074E-6</v>
      </c>
      <c r="M84" s="350">
        <v>1.0457522238086128E-6</v>
      </c>
      <c r="N84" s="350">
        <v>1.3821704699076009E-6</v>
      </c>
      <c r="O84" s="350">
        <v>1.0528406858782054E-5</v>
      </c>
      <c r="P84" s="350">
        <v>7.9520715809114637E-6</v>
      </c>
      <c r="Q84" s="350">
        <v>1.0003010591037024E-6</v>
      </c>
      <c r="R84" s="350">
        <v>8.214091906894256E-7</v>
      </c>
      <c r="S84" s="350">
        <v>6.8457391976325146E-7</v>
      </c>
      <c r="T84" s="350">
        <v>0</v>
      </c>
      <c r="U84" s="350">
        <v>2.9593447819448952E-6</v>
      </c>
      <c r="V84" s="350">
        <v>4.6943816412540727E-6</v>
      </c>
      <c r="W84" s="350">
        <v>1.8705671115174399E-6</v>
      </c>
      <c r="X84" s="350">
        <v>3.9095561519216096E-6</v>
      </c>
      <c r="Y84" s="350">
        <v>1.3032365385480939E-6</v>
      </c>
      <c r="Z84" s="350">
        <v>2.568160712837099E-6</v>
      </c>
      <c r="AA84" s="350">
        <v>6.7920725685752177E-6</v>
      </c>
      <c r="AB84" s="350">
        <v>1.2737115478444836E-6</v>
      </c>
      <c r="AC84" s="350">
        <v>8.2764562331798171E-7</v>
      </c>
      <c r="AD84" s="350">
        <v>7.4935441210877638E-7</v>
      </c>
      <c r="AE84" s="350">
        <v>1.796215943572906E-6</v>
      </c>
      <c r="AF84" s="350">
        <v>1.098664758685688E-6</v>
      </c>
      <c r="AG84" s="350">
        <v>1.6180662713024646E-6</v>
      </c>
      <c r="AH84" s="350">
        <v>1.4660117286581817E-6</v>
      </c>
      <c r="AI84" s="350">
        <v>1.4659385975552737E-6</v>
      </c>
      <c r="AJ84" s="350">
        <v>2.9151128581825352E-7</v>
      </c>
      <c r="AK84" s="350">
        <v>1.2372034347224039E-6</v>
      </c>
      <c r="AL84" s="350">
        <v>2.3416624370369624E-6</v>
      </c>
      <c r="AM84" s="350">
        <v>2.6757425522662392E-6</v>
      </c>
      <c r="AN84" s="350">
        <v>3.9232848155476549E-6</v>
      </c>
      <c r="AO84" s="350">
        <v>2.3698299540955684E-6</v>
      </c>
      <c r="AP84" s="350">
        <v>2.1166781763490699E-6</v>
      </c>
      <c r="AQ84" s="350">
        <v>2.0232503278893339E-6</v>
      </c>
      <c r="AR84" s="350">
        <v>2.1601059663235959E-6</v>
      </c>
      <c r="AS84" s="350">
        <v>1.1083641709461107E-6</v>
      </c>
      <c r="AT84" s="350">
        <v>4.2135155634553664E-7</v>
      </c>
      <c r="AU84" s="350">
        <v>3.0391899444234513E-6</v>
      </c>
      <c r="AV84" s="350">
        <v>8.6825956528618065E-7</v>
      </c>
      <c r="AW84" s="350">
        <v>9.324047077232414E-7</v>
      </c>
      <c r="AX84" s="350">
        <v>7.7504936708653164E-7</v>
      </c>
      <c r="AY84" s="350">
        <v>5.0670391880873429E-6</v>
      </c>
      <c r="AZ84" s="350">
        <v>2.8346829543791099E-6</v>
      </c>
      <c r="BA84" s="350">
        <v>5.1582219346787285E-6</v>
      </c>
      <c r="BB84" s="350">
        <v>4.7238408409357083E-6</v>
      </c>
      <c r="BC84" s="350">
        <v>4.1381554910851768E-6</v>
      </c>
      <c r="BD84" s="350">
        <v>1.643077951238552E-6</v>
      </c>
      <c r="BE84" s="350">
        <v>1.7613717559731402E-6</v>
      </c>
      <c r="BF84" s="350">
        <v>2.7851779600746983E-6</v>
      </c>
      <c r="BG84" s="350">
        <v>4.4095116914216912E-6</v>
      </c>
      <c r="BH84" s="350">
        <v>4.2239773245727536E-6</v>
      </c>
      <c r="BI84" s="350">
        <v>1.719360166947322E-6</v>
      </c>
      <c r="BJ84" s="350">
        <v>3.7288041744780352E-6</v>
      </c>
      <c r="BK84" s="350">
        <v>2.4647821015561401E-6</v>
      </c>
      <c r="BL84" s="350">
        <v>1.0721524044370984E-6</v>
      </c>
      <c r="BM84" s="350">
        <v>6.0824337894750045E-7</v>
      </c>
      <c r="BN84" s="350">
        <v>1.6553285967410933E-6</v>
      </c>
      <c r="BO84" s="350">
        <v>2.8859630433082271E-6</v>
      </c>
      <c r="BP84" s="350">
        <v>1.7135484058256288E-6</v>
      </c>
      <c r="BQ84" s="350">
        <v>2.5731736483600893E-6</v>
      </c>
      <c r="BR84" s="350">
        <v>6.0709986014782027E-7</v>
      </c>
      <c r="BS84" s="350">
        <v>1.2321428803179532E-6</v>
      </c>
      <c r="BT84" s="350">
        <v>1.976716351391232E-6</v>
      </c>
      <c r="BU84" s="350">
        <v>1.3592252508953093E-6</v>
      </c>
      <c r="BV84" s="350">
        <v>1.2454802984051844E-6</v>
      </c>
      <c r="BW84" s="350">
        <v>2.6942433603090041E-6</v>
      </c>
      <c r="BX84" s="350">
        <v>8.6341280373564783E-7</v>
      </c>
      <c r="BY84" s="350">
        <v>2.9539972998640537E-6</v>
      </c>
      <c r="BZ84" s="350">
        <v>8.8012897594584631E-6</v>
      </c>
      <c r="CA84" s="350">
        <v>7.4544604234987708E-6</v>
      </c>
      <c r="CB84" s="350">
        <v>3.5361747581597481E-6</v>
      </c>
      <c r="CC84" s="350">
        <v>1.4359695164547443E-6</v>
      </c>
      <c r="CD84" s="350">
        <v>8.1580830019547458E-7</v>
      </c>
      <c r="CE84" s="350">
        <v>2.2621381068346921E-7</v>
      </c>
      <c r="CF84" s="350">
        <v>9.2302813416781415E-7</v>
      </c>
      <c r="CG84" s="350">
        <v>1.3716409533293014E-6</v>
      </c>
      <c r="CH84" s="350">
        <v>1.289417326489723E-6</v>
      </c>
      <c r="CI84" s="350">
        <v>2.2651543512008434E-6</v>
      </c>
      <c r="CJ84" s="350">
        <v>1.000010456003775</v>
      </c>
      <c r="CK84" s="350">
        <v>4.9607052138068615E-6</v>
      </c>
      <c r="CL84" s="350">
        <v>1.4636881999371332E-6</v>
      </c>
      <c r="CM84" s="350">
        <v>1.4970804067980457E-6</v>
      </c>
      <c r="CN84" s="350">
        <v>4.8516906638706616E-5</v>
      </c>
      <c r="CO84" s="350">
        <v>4.3505993680617916E-6</v>
      </c>
      <c r="CP84" s="350">
        <v>5.0203154252104085E-6</v>
      </c>
      <c r="CQ84" s="350">
        <v>1.0019971645522365E-5</v>
      </c>
      <c r="CR84" s="350">
        <v>5.3857670045138275E-6</v>
      </c>
      <c r="CS84" s="350">
        <v>2.7339468299738455E-5</v>
      </c>
      <c r="CT84" s="350">
        <v>2.4584045363655197E-6</v>
      </c>
      <c r="CU84" s="350">
        <v>5.9847522580523781E-6</v>
      </c>
      <c r="CV84" s="350">
        <v>8.6580471509417347E-6</v>
      </c>
      <c r="CW84" s="350">
        <v>2.3155291954627072E-6</v>
      </c>
      <c r="CX84" s="350">
        <v>1.2224350932458967E-6</v>
      </c>
      <c r="CY84" s="350">
        <v>1.025301010159126E-6</v>
      </c>
      <c r="CZ84" s="350">
        <v>1.1606025796274514E-6</v>
      </c>
      <c r="DA84" s="350">
        <v>9.2026747524424891E-6</v>
      </c>
      <c r="DB84" s="350">
        <v>3.8051942260193729E-6</v>
      </c>
      <c r="DC84" s="350">
        <v>7.516321149839025E-6</v>
      </c>
      <c r="DD84" s="350">
        <v>1.4054198779708905E-6</v>
      </c>
      <c r="DE84" s="350">
        <v>5.9647899723866389E-6</v>
      </c>
      <c r="DF84" s="350">
        <v>2.7428096289515204E-6</v>
      </c>
      <c r="DG84" s="350">
        <v>1.9090841364023518E-6</v>
      </c>
      <c r="DH84" s="350">
        <v>3.3689553466825263E-6</v>
      </c>
      <c r="DI84" s="350">
        <v>5.066097174765649E-6</v>
      </c>
      <c r="DJ84" s="350">
        <v>4.006394932011236E-6</v>
      </c>
      <c r="DK84" s="350">
        <v>1.797221930771915E-6</v>
      </c>
      <c r="DL84" s="350">
        <v>1.4353696462572555E-5</v>
      </c>
    </row>
    <row r="85" spans="2:116">
      <c r="B85" s="352">
        <v>576</v>
      </c>
      <c r="C85" s="349" t="s">
        <v>768</v>
      </c>
      <c r="D85" s="350">
        <v>0.55895220534838652</v>
      </c>
      <c r="E85" s="350">
        <v>0.32762750106002614</v>
      </c>
      <c r="F85" s="350">
        <v>2.691152296552898E-2</v>
      </c>
      <c r="G85" s="350">
        <v>5.9493872634481214E-4</v>
      </c>
      <c r="H85" s="350">
        <v>6.1619770775104089E-2</v>
      </c>
      <c r="I85" s="350">
        <v>5.8134931730211836E-2</v>
      </c>
      <c r="J85" s="350">
        <v>5.3417337050166243E-4</v>
      </c>
      <c r="K85" s="350">
        <v>1.9016310589107654E-3</v>
      </c>
      <c r="L85" s="350">
        <v>3.3581441443340527E-4</v>
      </c>
      <c r="M85" s="350">
        <v>3.3657716875340926E-4</v>
      </c>
      <c r="N85" s="350">
        <v>1.0807064591352273E-3</v>
      </c>
      <c r="O85" s="350">
        <v>2.0545538883082496E-4</v>
      </c>
      <c r="P85" s="350">
        <v>3.8574835163567961E-4</v>
      </c>
      <c r="Q85" s="350">
        <v>9.9113746951114828E-4</v>
      </c>
      <c r="R85" s="350">
        <v>8.1759174603155045E-4</v>
      </c>
      <c r="S85" s="350">
        <v>8.0018374122126144E-4</v>
      </c>
      <c r="T85" s="350">
        <v>0</v>
      </c>
      <c r="U85" s="350">
        <v>2.6954237158280088E-4</v>
      </c>
      <c r="V85" s="350">
        <v>5.0302172681496149E-4</v>
      </c>
      <c r="W85" s="350">
        <v>9.6546109911692574E-4</v>
      </c>
      <c r="X85" s="350">
        <v>7.9980162920497799E-4</v>
      </c>
      <c r="Y85" s="350">
        <v>1.6612458313321763E-3</v>
      </c>
      <c r="Z85" s="350">
        <v>1.2556227820952144E-3</v>
      </c>
      <c r="AA85" s="350">
        <v>8.7985664847152175E-4</v>
      </c>
      <c r="AB85" s="350">
        <v>7.523497188500816E-4</v>
      </c>
      <c r="AC85" s="350">
        <v>6.5836655221273167E-4</v>
      </c>
      <c r="AD85" s="350">
        <v>6.102105296671924E-4</v>
      </c>
      <c r="AE85" s="350">
        <v>8.6388744398260928E-4</v>
      </c>
      <c r="AF85" s="350">
        <v>7.9284317381045724E-4</v>
      </c>
      <c r="AG85" s="350">
        <v>1.0250447452871663E-3</v>
      </c>
      <c r="AH85" s="350">
        <v>6.3073846693527662E-4</v>
      </c>
      <c r="AI85" s="350">
        <v>8.8812927802230286E-4</v>
      </c>
      <c r="AJ85" s="350">
        <v>4.1346518489560367E-4</v>
      </c>
      <c r="AK85" s="350">
        <v>2.115664341995453E-3</v>
      </c>
      <c r="AL85" s="350">
        <v>3.7919756991609962E-4</v>
      </c>
      <c r="AM85" s="350">
        <v>4.8468583499168522E-4</v>
      </c>
      <c r="AN85" s="350">
        <v>4.882900209705409E-4</v>
      </c>
      <c r="AO85" s="350">
        <v>9.8141029904405108E-4</v>
      </c>
      <c r="AP85" s="350">
        <v>2.3627290991257033E-3</v>
      </c>
      <c r="AQ85" s="350">
        <v>4.8617107414138902E-4</v>
      </c>
      <c r="AR85" s="350">
        <v>1.5137175259557841E-3</v>
      </c>
      <c r="AS85" s="350">
        <v>4.3353064647848772E-4</v>
      </c>
      <c r="AT85" s="350">
        <v>1.8351385694234321E-4</v>
      </c>
      <c r="AU85" s="350">
        <v>1.1276268770319176E-3</v>
      </c>
      <c r="AV85" s="350">
        <v>9.1282780197842524E-4</v>
      </c>
      <c r="AW85" s="350">
        <v>4.8347401443249162E-4</v>
      </c>
      <c r="AX85" s="350">
        <v>5.0050316519963675E-4</v>
      </c>
      <c r="AY85" s="350">
        <v>5.2224337765833682E-4</v>
      </c>
      <c r="AZ85" s="350">
        <v>4.3616042258718757E-4</v>
      </c>
      <c r="BA85" s="350">
        <v>3.8155545588451124E-4</v>
      </c>
      <c r="BB85" s="350">
        <v>3.1784926509334505E-4</v>
      </c>
      <c r="BC85" s="350">
        <v>4.0518799150458779E-4</v>
      </c>
      <c r="BD85" s="350">
        <v>4.4240772061982024E-4</v>
      </c>
      <c r="BE85" s="350">
        <v>2.9463120319404401E-4</v>
      </c>
      <c r="BF85" s="350">
        <v>4.3403400639489771E-4</v>
      </c>
      <c r="BG85" s="350">
        <v>3.3231515673683284E-4</v>
      </c>
      <c r="BH85" s="350">
        <v>3.8267897808421709E-4</v>
      </c>
      <c r="BI85" s="350">
        <v>5.5019041630866797E-4</v>
      </c>
      <c r="BJ85" s="350">
        <v>3.7637838572229175E-4</v>
      </c>
      <c r="BK85" s="350">
        <v>3.9636122113891861E-4</v>
      </c>
      <c r="BL85" s="350">
        <v>7.1185486075838215E-4</v>
      </c>
      <c r="BM85" s="350">
        <v>5.5187096491612106E-4</v>
      </c>
      <c r="BN85" s="350">
        <v>4.2027160011985572E-4</v>
      </c>
      <c r="BO85" s="350">
        <v>2.1744412305965837E-4</v>
      </c>
      <c r="BP85" s="350">
        <v>2.7433551630865323E-4</v>
      </c>
      <c r="BQ85" s="350">
        <v>6.355333851988654E-4</v>
      </c>
      <c r="BR85" s="350">
        <v>9.532633401611591E-4</v>
      </c>
      <c r="BS85" s="350">
        <v>7.6344001684094812E-4</v>
      </c>
      <c r="BT85" s="350">
        <v>7.6249760052341756E-4</v>
      </c>
      <c r="BU85" s="350">
        <v>7.9093871431262254E-4</v>
      </c>
      <c r="BV85" s="350">
        <v>9.1686209130814741E-4</v>
      </c>
      <c r="BW85" s="350">
        <v>9.4753036927161711E-4</v>
      </c>
      <c r="BX85" s="350">
        <v>1.1849080322468093E-3</v>
      </c>
      <c r="BY85" s="350">
        <v>2.4398548167194314E-4</v>
      </c>
      <c r="BZ85" s="350">
        <v>2.2404103289412578E-4</v>
      </c>
      <c r="CA85" s="350">
        <v>1.5040899150541956E-4</v>
      </c>
      <c r="CB85" s="350">
        <v>1.4243603217843308E-4</v>
      </c>
      <c r="CC85" s="350">
        <v>6.8962647842605768E-5</v>
      </c>
      <c r="CD85" s="350">
        <v>4.6717451405488774E-5</v>
      </c>
      <c r="CE85" s="350">
        <v>1.4149042264483403E-5</v>
      </c>
      <c r="CF85" s="350">
        <v>2.961437189860054E-4</v>
      </c>
      <c r="CG85" s="350">
        <v>6.7069668412062173E-4</v>
      </c>
      <c r="CH85" s="350">
        <v>5.1889370749276E-4</v>
      </c>
      <c r="CI85" s="350">
        <v>4.2387833032842139E-4</v>
      </c>
      <c r="CJ85" s="350">
        <v>5.9714969067821086E-4</v>
      </c>
      <c r="CK85" s="350">
        <v>1.0027311588030119</v>
      </c>
      <c r="CL85" s="350">
        <v>1.1371078407819467E-4</v>
      </c>
      <c r="CM85" s="350">
        <v>3.5087820567088267E-4</v>
      </c>
      <c r="CN85" s="350">
        <v>5.9162972358827136E-3</v>
      </c>
      <c r="CO85" s="350">
        <v>1.2732932539263336E-4</v>
      </c>
      <c r="CP85" s="350">
        <v>9.7982199046386237E-5</v>
      </c>
      <c r="CQ85" s="350">
        <v>2.2492018609101901E-4</v>
      </c>
      <c r="CR85" s="350">
        <v>8.751098790920352E-5</v>
      </c>
      <c r="CS85" s="350">
        <v>6.7519573200660221E-4</v>
      </c>
      <c r="CT85" s="350">
        <v>1.0671920098700555E-4</v>
      </c>
      <c r="CU85" s="350">
        <v>1.0477378295612898E-4</v>
      </c>
      <c r="CV85" s="350">
        <v>3.2580622010374224E-4</v>
      </c>
      <c r="CW85" s="350">
        <v>4.154925487328776E-4</v>
      </c>
      <c r="CX85" s="350">
        <v>2.3966433970986907E-4</v>
      </c>
      <c r="CY85" s="350">
        <v>2.3741465393386929E-4</v>
      </c>
      <c r="CZ85" s="350">
        <v>2.0724340795006863E-4</v>
      </c>
      <c r="DA85" s="350">
        <v>3.0094297625436148E-4</v>
      </c>
      <c r="DB85" s="350">
        <v>1.177575253532503E-4</v>
      </c>
      <c r="DC85" s="350">
        <v>5.276236472581651E-4</v>
      </c>
      <c r="DD85" s="350">
        <v>4.4006594654357362E-4</v>
      </c>
      <c r="DE85" s="350">
        <v>1.0624128621165124E-4</v>
      </c>
      <c r="DF85" s="350">
        <v>3.9345747915222045E-4</v>
      </c>
      <c r="DG85" s="350">
        <v>7.1874588164571446E-4</v>
      </c>
      <c r="DH85" s="350">
        <v>2.0251280075988019E-4</v>
      </c>
      <c r="DI85" s="350">
        <v>1.7371673988157574E-4</v>
      </c>
      <c r="DJ85" s="350">
        <v>2.2694996336070856E-4</v>
      </c>
      <c r="DK85" s="350">
        <v>2.0590750782505446E-3</v>
      </c>
      <c r="DL85" s="350">
        <v>1.6880127204706369E-4</v>
      </c>
    </row>
    <row r="86" spans="2:116">
      <c r="B86" s="352">
        <v>577</v>
      </c>
      <c r="C86" s="349" t="s">
        <v>769</v>
      </c>
      <c r="D86" s="350">
        <v>0.48557673339597607</v>
      </c>
      <c r="E86" s="350">
        <v>0.23328429375162416</v>
      </c>
      <c r="F86" s="350">
        <v>4.50844780689314E-2</v>
      </c>
      <c r="G86" s="350">
        <v>7.0375484786025673E-4</v>
      </c>
      <c r="H86" s="350">
        <v>6.0359930957318363E-2</v>
      </c>
      <c r="I86" s="350">
        <v>5.9926868612498414E-2</v>
      </c>
      <c r="J86" s="350">
        <v>1.0598810649331786E-3</v>
      </c>
      <c r="K86" s="350">
        <v>3.0918184705439537E-3</v>
      </c>
      <c r="L86" s="350">
        <v>5.1287773642526844E-4</v>
      </c>
      <c r="M86" s="350">
        <v>6.8725705841893271E-4</v>
      </c>
      <c r="N86" s="350">
        <v>1.5922767688488267E-3</v>
      </c>
      <c r="O86" s="350">
        <v>4.7226586815878171E-4</v>
      </c>
      <c r="P86" s="350">
        <v>6.3691003582139671E-4</v>
      </c>
      <c r="Q86" s="350">
        <v>2.1439478794676933E-3</v>
      </c>
      <c r="R86" s="350">
        <v>1.4813827751104331E-3</v>
      </c>
      <c r="S86" s="350">
        <v>6.7940614683702841E-3</v>
      </c>
      <c r="T86" s="350">
        <v>0</v>
      </c>
      <c r="U86" s="350">
        <v>7.2659390605784495E-4</v>
      </c>
      <c r="V86" s="350">
        <v>1.4099969748428414E-3</v>
      </c>
      <c r="W86" s="350">
        <v>1.2034393247252622E-3</v>
      </c>
      <c r="X86" s="350">
        <v>1.1661738806176105E-3</v>
      </c>
      <c r="Y86" s="350">
        <v>3.5131265496800347E-3</v>
      </c>
      <c r="Z86" s="350">
        <v>2.0773341454134145E-3</v>
      </c>
      <c r="AA86" s="350">
        <v>1.3924982684120188E-3</v>
      </c>
      <c r="AB86" s="350">
        <v>3.218098864475852E-3</v>
      </c>
      <c r="AC86" s="350">
        <v>1.5102961727932167E-3</v>
      </c>
      <c r="AD86" s="350">
        <v>5.3661766570490968E-4</v>
      </c>
      <c r="AE86" s="350">
        <v>1.0926323549729571E-3</v>
      </c>
      <c r="AF86" s="350">
        <v>1.180149797251706E-3</v>
      </c>
      <c r="AG86" s="350">
        <v>2.1791220642433449E-3</v>
      </c>
      <c r="AH86" s="350">
        <v>1.0127236178975494E-3</v>
      </c>
      <c r="AI86" s="350">
        <v>1.4172318479940768E-3</v>
      </c>
      <c r="AJ86" s="350">
        <v>3.4956103825313535E-3</v>
      </c>
      <c r="AK86" s="350">
        <v>2.6451041497914645E-3</v>
      </c>
      <c r="AL86" s="350">
        <v>1.0704166148108368E-3</v>
      </c>
      <c r="AM86" s="350">
        <v>9.6931936539193411E-4</v>
      </c>
      <c r="AN86" s="350">
        <v>1.4874186434685086E-3</v>
      </c>
      <c r="AO86" s="350">
        <v>3.2372045890733158E-3</v>
      </c>
      <c r="AP86" s="350">
        <v>2.8556249145615764E-3</v>
      </c>
      <c r="AQ86" s="350">
        <v>1.4623572307081532E-3</v>
      </c>
      <c r="AR86" s="350">
        <v>3.2288016471931896E-3</v>
      </c>
      <c r="AS86" s="350">
        <v>1.5724979426171703E-3</v>
      </c>
      <c r="AT86" s="350">
        <v>5.1298029908224845E-4</v>
      </c>
      <c r="AU86" s="350">
        <v>2.186739372090794E-3</v>
      </c>
      <c r="AV86" s="350">
        <v>1.5513425223165141E-3</v>
      </c>
      <c r="AW86" s="350">
        <v>3.0651759105514141E-3</v>
      </c>
      <c r="AX86" s="350">
        <v>2.6985159742327013E-3</v>
      </c>
      <c r="AY86" s="350">
        <v>9.9589019121767552E-4</v>
      </c>
      <c r="AZ86" s="350">
        <v>1.0647697970316875E-3</v>
      </c>
      <c r="BA86" s="350">
        <v>7.6849301086658679E-4</v>
      </c>
      <c r="BB86" s="350">
        <v>6.0847903208794557E-4</v>
      </c>
      <c r="BC86" s="350">
        <v>9.6266793100531457E-4</v>
      </c>
      <c r="BD86" s="350">
        <v>9.5606053507418993E-4</v>
      </c>
      <c r="BE86" s="350">
        <v>6.4149133041176208E-4</v>
      </c>
      <c r="BF86" s="350">
        <v>1.1040923341849012E-3</v>
      </c>
      <c r="BG86" s="350">
        <v>6.4927289980747777E-4</v>
      </c>
      <c r="BH86" s="350">
        <v>7.6829864576083017E-4</v>
      </c>
      <c r="BI86" s="350">
        <v>1.5531715262011054E-3</v>
      </c>
      <c r="BJ86" s="350">
        <v>6.9844875188618846E-4</v>
      </c>
      <c r="BK86" s="350">
        <v>8.9189863388431539E-4</v>
      </c>
      <c r="BL86" s="350">
        <v>9.2350017265905139E-4</v>
      </c>
      <c r="BM86" s="350">
        <v>7.1510715429806053E-4</v>
      </c>
      <c r="BN86" s="350">
        <v>7.3224257307808122E-4</v>
      </c>
      <c r="BO86" s="350">
        <v>4.3107280975335373E-4</v>
      </c>
      <c r="BP86" s="350">
        <v>5.7714895852749087E-4</v>
      </c>
      <c r="BQ86" s="350">
        <v>1.1731286421682518E-3</v>
      </c>
      <c r="BR86" s="350">
        <v>1.2138974799352676E-2</v>
      </c>
      <c r="BS86" s="350">
        <v>8.0492355676220625E-4</v>
      </c>
      <c r="BT86" s="350">
        <v>8.3835842548286605E-4</v>
      </c>
      <c r="BU86" s="350">
        <v>8.6185329901651466E-4</v>
      </c>
      <c r="BV86" s="350">
        <v>1.0413426533833244E-3</v>
      </c>
      <c r="BW86" s="350">
        <v>6.7445094076650355E-3</v>
      </c>
      <c r="BX86" s="350">
        <v>9.6561210590189669E-3</v>
      </c>
      <c r="BY86" s="350">
        <v>5.1340510155226376E-4</v>
      </c>
      <c r="BZ86" s="350">
        <v>5.4591975154770576E-4</v>
      </c>
      <c r="CA86" s="350">
        <v>3.3399463504844016E-4</v>
      </c>
      <c r="CB86" s="350">
        <v>2.0236901207716521E-4</v>
      </c>
      <c r="CC86" s="350">
        <v>1.8726991051796295E-4</v>
      </c>
      <c r="CD86" s="350">
        <v>8.6369311694242451E-5</v>
      </c>
      <c r="CE86" s="350">
        <v>1.8740654218973798E-5</v>
      </c>
      <c r="CF86" s="350">
        <v>3.4715656556725513E-4</v>
      </c>
      <c r="CG86" s="350">
        <v>2.0891288590465924E-4</v>
      </c>
      <c r="CH86" s="350">
        <v>6.3767871166856178E-4</v>
      </c>
      <c r="CI86" s="350">
        <v>3.2062399037794515E-4</v>
      </c>
      <c r="CJ86" s="350">
        <v>6.500672591195889E-4</v>
      </c>
      <c r="CK86" s="350">
        <v>1.4782344021705717E-4</v>
      </c>
      <c r="CL86" s="350">
        <v>1.0003097486913632</v>
      </c>
      <c r="CM86" s="350">
        <v>6.1325528063335363E-4</v>
      </c>
      <c r="CN86" s="350">
        <v>1.3751802201740151E-4</v>
      </c>
      <c r="CO86" s="350">
        <v>2.0932222287640888E-4</v>
      </c>
      <c r="CP86" s="350">
        <v>2.1019743921523858E-4</v>
      </c>
      <c r="CQ86" s="350">
        <v>4.659882577402351E-4</v>
      </c>
      <c r="CR86" s="350">
        <v>1.9627225804242022E-4</v>
      </c>
      <c r="CS86" s="350">
        <v>1.1524043457420074E-3</v>
      </c>
      <c r="CT86" s="350">
        <v>1.138975128941232E-3</v>
      </c>
      <c r="CU86" s="350">
        <v>2.3310076776300039E-4</v>
      </c>
      <c r="CV86" s="350">
        <v>5.4539741420762966E-4</v>
      </c>
      <c r="CW86" s="350">
        <v>4.3509167900310979E-4</v>
      </c>
      <c r="CX86" s="350">
        <v>4.2246609706589669E-4</v>
      </c>
      <c r="CY86" s="350">
        <v>4.4772541352974929E-4</v>
      </c>
      <c r="CZ86" s="350">
        <v>3.7086031081922857E-4</v>
      </c>
      <c r="DA86" s="350">
        <v>4.4699061076336379E-4</v>
      </c>
      <c r="DB86" s="350">
        <v>1.7450477396699791E-4</v>
      </c>
      <c r="DC86" s="350">
        <v>3.0990553111952805E-4</v>
      </c>
      <c r="DD86" s="350">
        <v>5.5621787713058422E-4</v>
      </c>
      <c r="DE86" s="350">
        <v>1.5495297160775571E-4</v>
      </c>
      <c r="DF86" s="350">
        <v>8.2324720639466887E-4</v>
      </c>
      <c r="DG86" s="350">
        <v>1.358215186314879E-3</v>
      </c>
      <c r="DH86" s="350">
        <v>4.1290537006244892E-4</v>
      </c>
      <c r="DI86" s="350">
        <v>3.510999716461964E-4</v>
      </c>
      <c r="DJ86" s="350">
        <v>3.8513789907177945E-4</v>
      </c>
      <c r="DK86" s="350">
        <v>2.4492440821410528E-3</v>
      </c>
      <c r="DL86" s="350">
        <v>3.4795473659536129E-4</v>
      </c>
    </row>
    <row r="87" spans="2:116">
      <c r="B87" s="352">
        <v>578</v>
      </c>
      <c r="C87" s="349" t="s">
        <v>770</v>
      </c>
      <c r="D87" s="350">
        <v>0.53276727084930819</v>
      </c>
      <c r="E87" s="350">
        <v>0.27882764316720121</v>
      </c>
      <c r="F87" s="350">
        <v>0.16530542669079354</v>
      </c>
      <c r="G87" s="350">
        <v>1.181355611326928E-2</v>
      </c>
      <c r="H87" s="350">
        <v>7.0432306399294486E-2</v>
      </c>
      <c r="I87" s="350">
        <v>6.111137437926243E-2</v>
      </c>
      <c r="J87" s="350">
        <v>3.9663189611964965E-3</v>
      </c>
      <c r="K87" s="350">
        <v>1.7509165157049717E-3</v>
      </c>
      <c r="L87" s="350">
        <v>1.5413090475583564E-3</v>
      </c>
      <c r="M87" s="350">
        <v>2.5960241367329992E-3</v>
      </c>
      <c r="N87" s="350">
        <v>2.475083850962402E-3</v>
      </c>
      <c r="O87" s="350">
        <v>3.7492812245589827E-3</v>
      </c>
      <c r="P87" s="350">
        <v>1.7913980045605262E-2</v>
      </c>
      <c r="Q87" s="350">
        <v>1.2771130925560918E-3</v>
      </c>
      <c r="R87" s="350">
        <v>1.5073048906803928E-3</v>
      </c>
      <c r="S87" s="350">
        <v>9.6658824634695162E-4</v>
      </c>
      <c r="T87" s="350">
        <v>0</v>
      </c>
      <c r="U87" s="350">
        <v>1.3112782318828119E-3</v>
      </c>
      <c r="V87" s="350">
        <v>2.6799947938433858E-3</v>
      </c>
      <c r="W87" s="350">
        <v>2.3100360659147222E-3</v>
      </c>
      <c r="X87" s="350">
        <v>2.0756931409858554E-3</v>
      </c>
      <c r="Y87" s="350">
        <v>2.2252031429351913E-3</v>
      </c>
      <c r="Z87" s="350">
        <v>1.3150928807625938E-3</v>
      </c>
      <c r="AA87" s="350">
        <v>3.6724324977432414E-3</v>
      </c>
      <c r="AB87" s="350">
        <v>2.6180867328038397E-3</v>
      </c>
      <c r="AC87" s="350">
        <v>1.0611983840822902E-3</v>
      </c>
      <c r="AD87" s="350">
        <v>3.598513401548572E-4</v>
      </c>
      <c r="AE87" s="350">
        <v>1.3535717499265887E-3</v>
      </c>
      <c r="AF87" s="350">
        <v>7.3596954668127376E-4</v>
      </c>
      <c r="AG87" s="350">
        <v>1.5046084358283328E-3</v>
      </c>
      <c r="AH87" s="350">
        <v>5.0780281287545479E-4</v>
      </c>
      <c r="AI87" s="350">
        <v>1.0678773369385585E-3</v>
      </c>
      <c r="AJ87" s="350">
        <v>1.2826980127610295E-4</v>
      </c>
      <c r="AK87" s="350">
        <v>1.0639327459676569E-3</v>
      </c>
      <c r="AL87" s="350">
        <v>1.9359797008972753E-3</v>
      </c>
      <c r="AM87" s="350">
        <v>1.6036186685284626E-3</v>
      </c>
      <c r="AN87" s="350">
        <v>4.045074170634236E-3</v>
      </c>
      <c r="AO87" s="350">
        <v>5.9267430929362593E-3</v>
      </c>
      <c r="AP87" s="350">
        <v>2.4547511783098871E-3</v>
      </c>
      <c r="AQ87" s="350">
        <v>3.5068249149934716E-3</v>
      </c>
      <c r="AR87" s="350">
        <v>1.3395773244074618E-3</v>
      </c>
      <c r="AS87" s="350">
        <v>7.0907524149347483E-4</v>
      </c>
      <c r="AT87" s="350">
        <v>1.5033923448178057E-3</v>
      </c>
      <c r="AU87" s="350">
        <v>2.0011488677230322E-3</v>
      </c>
      <c r="AV87" s="350">
        <v>1.1663188535009751E-3</v>
      </c>
      <c r="AW87" s="350">
        <v>1.6366458211413825E-3</v>
      </c>
      <c r="AX87" s="350">
        <v>1.4007019017929388E-3</v>
      </c>
      <c r="AY87" s="350">
        <v>2.0779360447615654E-3</v>
      </c>
      <c r="AZ87" s="350">
        <v>2.0751285853649474E-3</v>
      </c>
      <c r="BA87" s="350">
        <v>1.8355910136801025E-3</v>
      </c>
      <c r="BB87" s="350">
        <v>1.4407161642931946E-3</v>
      </c>
      <c r="BC87" s="350">
        <v>1.8606903275117648E-3</v>
      </c>
      <c r="BD87" s="350">
        <v>1.0423024625485988E-3</v>
      </c>
      <c r="BE87" s="350">
        <v>6.967927749842853E-4</v>
      </c>
      <c r="BF87" s="350">
        <v>1.8326203531875748E-3</v>
      </c>
      <c r="BG87" s="350">
        <v>8.9870142553557912E-4</v>
      </c>
      <c r="BH87" s="350">
        <v>1.1408542209281995E-3</v>
      </c>
      <c r="BI87" s="350">
        <v>9.3328922957820932E-4</v>
      </c>
      <c r="BJ87" s="350">
        <v>6.9183300334927365E-4</v>
      </c>
      <c r="BK87" s="350">
        <v>1.7928534733769972E-3</v>
      </c>
      <c r="BL87" s="350">
        <v>6.9365687754508083E-4</v>
      </c>
      <c r="BM87" s="350">
        <v>5.1558214423572178E-4</v>
      </c>
      <c r="BN87" s="350">
        <v>1.4789924847948676E-3</v>
      </c>
      <c r="BO87" s="350">
        <v>1.2220977117961714E-3</v>
      </c>
      <c r="BP87" s="350">
        <v>9.7947291251366283E-4</v>
      </c>
      <c r="BQ87" s="350">
        <v>3.3738330277958048E-3</v>
      </c>
      <c r="BR87" s="350">
        <v>4.4989298139520486E-3</v>
      </c>
      <c r="BS87" s="350">
        <v>2.2271043228916962E-3</v>
      </c>
      <c r="BT87" s="350">
        <v>2.4385995809435008E-3</v>
      </c>
      <c r="BU87" s="350">
        <v>2.5146630319212819E-3</v>
      </c>
      <c r="BV87" s="350">
        <v>1.8858219127995911E-3</v>
      </c>
      <c r="BW87" s="350">
        <v>1.1760757634301313E-3</v>
      </c>
      <c r="BX87" s="350">
        <v>8.3680876726433147E-4</v>
      </c>
      <c r="BY87" s="350">
        <v>1.0987911262348049E-3</v>
      </c>
      <c r="BZ87" s="350">
        <v>2.3774656911972154E-3</v>
      </c>
      <c r="CA87" s="350">
        <v>5.2274011022936029E-3</v>
      </c>
      <c r="CB87" s="350">
        <v>1.0743701971056281E-3</v>
      </c>
      <c r="CC87" s="350">
        <v>7.2786376002799999E-4</v>
      </c>
      <c r="CD87" s="350">
        <v>4.3485963368622866E-4</v>
      </c>
      <c r="CE87" s="350">
        <v>1.3693526439690699E-4</v>
      </c>
      <c r="CF87" s="350">
        <v>2.7912597422447019E-2</v>
      </c>
      <c r="CG87" s="350">
        <v>1.749211618696473E-2</v>
      </c>
      <c r="CH87" s="350">
        <v>6.8532781031199988E-2</v>
      </c>
      <c r="CI87" s="350">
        <v>6.6147919520691906E-2</v>
      </c>
      <c r="CJ87" s="350">
        <v>0.14767235709282533</v>
      </c>
      <c r="CK87" s="350">
        <v>2.2662230648419827E-2</v>
      </c>
      <c r="CL87" s="350">
        <v>5.9940823141448321E-3</v>
      </c>
      <c r="CM87" s="350">
        <v>1.0049948086177247</v>
      </c>
      <c r="CN87" s="350">
        <v>1.4631602033679705E-3</v>
      </c>
      <c r="CO87" s="350">
        <v>9.5962276708100379E-4</v>
      </c>
      <c r="CP87" s="350">
        <v>7.4505447081505305E-4</v>
      </c>
      <c r="CQ87" s="350">
        <v>1.4116455758503802E-3</v>
      </c>
      <c r="CR87" s="350">
        <v>6.2555371446424237E-4</v>
      </c>
      <c r="CS87" s="350">
        <v>3.0603894529989953E-3</v>
      </c>
      <c r="CT87" s="350">
        <v>1.3310274534593758E-3</v>
      </c>
      <c r="CU87" s="350">
        <v>9.622421027103181E-4</v>
      </c>
      <c r="CV87" s="350">
        <v>1.0695721637917683E-3</v>
      </c>
      <c r="CW87" s="350">
        <v>7.9101342405308412E-4</v>
      </c>
      <c r="CX87" s="350">
        <v>8.318260403233391E-4</v>
      </c>
      <c r="CY87" s="350">
        <v>9.1565887928839196E-4</v>
      </c>
      <c r="CZ87" s="350">
        <v>8.4926849119568756E-4</v>
      </c>
      <c r="DA87" s="350">
        <v>1.4678727814222967E-3</v>
      </c>
      <c r="DB87" s="350">
        <v>4.5224880499897535E-3</v>
      </c>
      <c r="DC87" s="350">
        <v>1.2446438419791415E-3</v>
      </c>
      <c r="DD87" s="350">
        <v>9.0505351669088827E-4</v>
      </c>
      <c r="DE87" s="350">
        <v>7.8651423856859184E-4</v>
      </c>
      <c r="DF87" s="350">
        <v>3.9651335909778949E-2</v>
      </c>
      <c r="DG87" s="350">
        <v>2.7172977882690321E-3</v>
      </c>
      <c r="DH87" s="350">
        <v>1.4556413775302067E-3</v>
      </c>
      <c r="DI87" s="350">
        <v>4.3481059485416173E-3</v>
      </c>
      <c r="DJ87" s="350">
        <v>2.5701676796191777E-3</v>
      </c>
      <c r="DK87" s="350">
        <v>1.5050278390423459E-3</v>
      </c>
      <c r="DL87" s="350">
        <v>1.3702662897132333E-2</v>
      </c>
    </row>
    <row r="88" spans="2:116">
      <c r="B88" s="352">
        <v>579</v>
      </c>
      <c r="C88" s="349" t="s">
        <v>771</v>
      </c>
      <c r="D88" s="350">
        <v>0.95310895271243956</v>
      </c>
      <c r="E88" s="350">
        <v>0.69402412060206675</v>
      </c>
      <c r="F88" s="350">
        <v>-2.2289156509463056E-2</v>
      </c>
      <c r="G88" s="350">
        <v>6.1821654650354304E-4</v>
      </c>
      <c r="H88" s="350">
        <v>0.19071081509624735</v>
      </c>
      <c r="I88" s="350">
        <v>0.18932301990561828</v>
      </c>
      <c r="J88" s="350">
        <v>3.3795732955134401E-4</v>
      </c>
      <c r="K88" s="350">
        <v>3.472333888447033E-4</v>
      </c>
      <c r="L88" s="350">
        <v>9.9047005221788846E-4</v>
      </c>
      <c r="M88" s="350">
        <v>2.3411994849934851E-4</v>
      </c>
      <c r="N88" s="350">
        <v>4.1533361277975331E-4</v>
      </c>
      <c r="O88" s="350">
        <v>2.2130558606460529E-3</v>
      </c>
      <c r="P88" s="350">
        <v>1.2719258963470677E-3</v>
      </c>
      <c r="Q88" s="350">
        <v>2.7341284961301921E-4</v>
      </c>
      <c r="R88" s="350">
        <v>2.4737010182807702E-4</v>
      </c>
      <c r="S88" s="350">
        <v>1.783142040999108E-4</v>
      </c>
      <c r="T88" s="350">
        <v>0</v>
      </c>
      <c r="U88" s="350">
        <v>4.0914713263588454E-4</v>
      </c>
      <c r="V88" s="350">
        <v>4.5714168040954337E-4</v>
      </c>
      <c r="W88" s="350">
        <v>3.0783527441605353E-4</v>
      </c>
      <c r="X88" s="350">
        <v>4.0355768001008109E-4</v>
      </c>
      <c r="Y88" s="350">
        <v>3.7195084446131242E-4</v>
      </c>
      <c r="Z88" s="350">
        <v>5.659844758975403E-4</v>
      </c>
      <c r="AA88" s="350">
        <v>7.4632464050584121E-4</v>
      </c>
      <c r="AB88" s="350">
        <v>3.2171239099222599E-4</v>
      </c>
      <c r="AC88" s="350">
        <v>1.9313102151358744E-4</v>
      </c>
      <c r="AD88" s="350">
        <v>1.1955158242215347E-4</v>
      </c>
      <c r="AE88" s="350">
        <v>3.46971318302967E-4</v>
      </c>
      <c r="AF88" s="350">
        <v>2.1201033543276568E-4</v>
      </c>
      <c r="AG88" s="350">
        <v>2.8654090484258097E-4</v>
      </c>
      <c r="AH88" s="350">
        <v>2.1299487122697036E-4</v>
      </c>
      <c r="AI88" s="350">
        <v>2.891657224781007E-4</v>
      </c>
      <c r="AJ88" s="350">
        <v>6.1237949896659265E-5</v>
      </c>
      <c r="AK88" s="350">
        <v>4.4909792763757339E-4</v>
      </c>
      <c r="AL88" s="350">
        <v>4.0555856279928231E-4</v>
      </c>
      <c r="AM88" s="350">
        <v>3.0698993469978092E-4</v>
      </c>
      <c r="AN88" s="350">
        <v>5.2572711505718581E-4</v>
      </c>
      <c r="AO88" s="350">
        <v>4.4047418749350331E-4</v>
      </c>
      <c r="AP88" s="350">
        <v>3.9642486207594024E-4</v>
      </c>
      <c r="AQ88" s="350">
        <v>3.8960679417320704E-4</v>
      </c>
      <c r="AR88" s="350">
        <v>4.1569975333696177E-4</v>
      </c>
      <c r="AS88" s="350">
        <v>3.8743155333193321E-4</v>
      </c>
      <c r="AT88" s="350">
        <v>1.3367027997447295E-4</v>
      </c>
      <c r="AU88" s="350">
        <v>4.9259362593352262E-4</v>
      </c>
      <c r="AV88" s="350">
        <v>2.3281690316061444E-4</v>
      </c>
      <c r="AW88" s="350">
        <v>2.8569405646227216E-4</v>
      </c>
      <c r="AX88" s="350">
        <v>2.2262394912881252E-4</v>
      </c>
      <c r="AY88" s="350">
        <v>5.8903838217197598E-4</v>
      </c>
      <c r="AZ88" s="350">
        <v>3.9807112715530934E-4</v>
      </c>
      <c r="BA88" s="350">
        <v>5.4019625087378513E-4</v>
      </c>
      <c r="BB88" s="350">
        <v>4.3920719459318786E-4</v>
      </c>
      <c r="BC88" s="350">
        <v>6.1011851178565985E-4</v>
      </c>
      <c r="BD88" s="350">
        <v>2.3015873189871213E-4</v>
      </c>
      <c r="BE88" s="350">
        <v>2.349610353714501E-4</v>
      </c>
      <c r="BF88" s="350">
        <v>2.9853846977561353E-4</v>
      </c>
      <c r="BG88" s="350">
        <v>2.9497406578086826E-4</v>
      </c>
      <c r="BH88" s="350">
        <v>4.7691458903074589E-4</v>
      </c>
      <c r="BI88" s="350">
        <v>2.0040622939269706E-4</v>
      </c>
      <c r="BJ88" s="350">
        <v>3.364340292401989E-4</v>
      </c>
      <c r="BK88" s="350">
        <v>2.2951469100332024E-4</v>
      </c>
      <c r="BL88" s="350">
        <v>1.4015230288624421E-4</v>
      </c>
      <c r="BM88" s="350">
        <v>9.9019552688934097E-5</v>
      </c>
      <c r="BN88" s="350">
        <v>2.3745822961356556E-4</v>
      </c>
      <c r="BO88" s="350">
        <v>5.263769442133818E-4</v>
      </c>
      <c r="BP88" s="350">
        <v>2.6380848041918315E-4</v>
      </c>
      <c r="BQ88" s="350">
        <v>4.4570587586103465E-4</v>
      </c>
      <c r="BR88" s="350">
        <v>9.7400077855299392E-4</v>
      </c>
      <c r="BS88" s="350">
        <v>4.9349332233828271E-4</v>
      </c>
      <c r="BT88" s="350">
        <v>1.1397141347462211E-3</v>
      </c>
      <c r="BU88" s="350">
        <v>8.2509870147180915E-4</v>
      </c>
      <c r="BV88" s="350">
        <v>7.1388679138059024E-4</v>
      </c>
      <c r="BW88" s="350">
        <v>2.2627961125286267E-3</v>
      </c>
      <c r="BX88" s="350">
        <v>2.4968230907258596E-3</v>
      </c>
      <c r="BY88" s="350">
        <v>1.722580129761001E-3</v>
      </c>
      <c r="BZ88" s="350">
        <v>1.2098676344838677E-3</v>
      </c>
      <c r="CA88" s="350">
        <v>1.6115830339869278E-3</v>
      </c>
      <c r="CB88" s="350">
        <v>7.1923253674794612E-3</v>
      </c>
      <c r="CC88" s="350">
        <v>1.1371457411132771E-3</v>
      </c>
      <c r="CD88" s="350">
        <v>1.3856637697441004E-3</v>
      </c>
      <c r="CE88" s="350">
        <v>4.173730868859326E-4</v>
      </c>
      <c r="CF88" s="350">
        <v>1.0849639869332283E-3</v>
      </c>
      <c r="CG88" s="350">
        <v>3.2673216444867119E-4</v>
      </c>
      <c r="CH88" s="350">
        <v>6.3817462571295089E-4</v>
      </c>
      <c r="CI88" s="350">
        <v>4.9951775540158132E-3</v>
      </c>
      <c r="CJ88" s="350">
        <v>9.1674139164028888E-4</v>
      </c>
      <c r="CK88" s="350">
        <v>1.781060442385334E-3</v>
      </c>
      <c r="CL88" s="350">
        <v>1.3195418905111878E-3</v>
      </c>
      <c r="CM88" s="350">
        <v>9.143568058143153E-4</v>
      </c>
      <c r="CN88" s="350">
        <v>1.0170841783602238</v>
      </c>
      <c r="CO88" s="350">
        <v>8.7576930154746133E-3</v>
      </c>
      <c r="CP88" s="350">
        <v>2.8702334423226753E-3</v>
      </c>
      <c r="CQ88" s="350">
        <v>1.1752804720107045E-3</v>
      </c>
      <c r="CR88" s="350">
        <v>2.4909745929825133E-3</v>
      </c>
      <c r="CS88" s="350">
        <v>2.8652664089359832E-3</v>
      </c>
      <c r="CT88" s="350">
        <v>3.1596508662567169E-3</v>
      </c>
      <c r="CU88" s="350">
        <v>7.5549877302721544E-4</v>
      </c>
      <c r="CV88" s="350">
        <v>6.0515998046101428E-3</v>
      </c>
      <c r="CW88" s="350">
        <v>5.787260958106591E-4</v>
      </c>
      <c r="CX88" s="350">
        <v>4.1441474862591787E-3</v>
      </c>
      <c r="CY88" s="350">
        <v>1.7774517811627608E-3</v>
      </c>
      <c r="CZ88" s="350">
        <v>1.3468526980498557E-3</v>
      </c>
      <c r="DA88" s="350">
        <v>5.2643388000760717E-3</v>
      </c>
      <c r="DB88" s="350">
        <v>8.4706029412856283E-4</v>
      </c>
      <c r="DC88" s="350">
        <v>8.1567256338157222E-4</v>
      </c>
      <c r="DD88" s="350">
        <v>1.0704286181675718E-3</v>
      </c>
      <c r="DE88" s="350">
        <v>1.2425131637530415E-3</v>
      </c>
      <c r="DF88" s="350">
        <v>1.6435911150298999E-3</v>
      </c>
      <c r="DG88" s="350">
        <v>1.3594683485810295E-3</v>
      </c>
      <c r="DH88" s="350">
        <v>1.455081726820862E-3</v>
      </c>
      <c r="DI88" s="350">
        <v>9.9688024234095623E-4</v>
      </c>
      <c r="DJ88" s="350">
        <v>2.7773842477026478E-3</v>
      </c>
      <c r="DK88" s="350">
        <v>3.5941933420544444E-4</v>
      </c>
      <c r="DL88" s="350">
        <v>1.5678432794449353E-3</v>
      </c>
    </row>
    <row r="89" spans="2:116">
      <c r="B89" s="352">
        <v>591</v>
      </c>
      <c r="C89" s="349" t="s">
        <v>772</v>
      </c>
      <c r="D89" s="350">
        <v>0.65916508886688407</v>
      </c>
      <c r="E89" s="350">
        <v>6.1926408864063115E-2</v>
      </c>
      <c r="F89" s="350">
        <v>0.22082835805191647</v>
      </c>
      <c r="G89" s="350">
        <v>2.8507195932862002E-2</v>
      </c>
      <c r="H89" s="350">
        <v>9.0586134441574904E-3</v>
      </c>
      <c r="I89" s="350">
        <v>8.9784092916760181E-3</v>
      </c>
      <c r="J89" s="350">
        <v>1.4258507109387642E-3</v>
      </c>
      <c r="K89" s="350">
        <v>9.4709689007495138E-4</v>
      </c>
      <c r="L89" s="350">
        <v>3.320159413595153E-3</v>
      </c>
      <c r="M89" s="350">
        <v>9.8303546141028882E-4</v>
      </c>
      <c r="N89" s="350">
        <v>2.4985804270740153E-3</v>
      </c>
      <c r="O89" s="350">
        <v>1.0415504564453613E-2</v>
      </c>
      <c r="P89" s="350">
        <v>3.519366520114562E-3</v>
      </c>
      <c r="Q89" s="350">
        <v>1.2264225216271449E-3</v>
      </c>
      <c r="R89" s="350">
        <v>1.0545543906448857E-3</v>
      </c>
      <c r="S89" s="350">
        <v>9.3272105534194117E-4</v>
      </c>
      <c r="T89" s="350">
        <v>0</v>
      </c>
      <c r="U89" s="350">
        <v>1.5190053831299151E-3</v>
      </c>
      <c r="V89" s="350">
        <v>1.9593018175622853E-3</v>
      </c>
      <c r="W89" s="350">
        <v>1.3353433728746946E-3</v>
      </c>
      <c r="X89" s="350">
        <v>1.6968486786887551E-3</v>
      </c>
      <c r="Y89" s="350">
        <v>1.3780575194588865E-3</v>
      </c>
      <c r="Z89" s="350">
        <v>2.1395076180491636E-3</v>
      </c>
      <c r="AA89" s="350">
        <v>3.1747426464286714E-3</v>
      </c>
      <c r="AB89" s="350">
        <v>8.2296897690427046E-4</v>
      </c>
      <c r="AC89" s="350">
        <v>6.6320289570928354E-4</v>
      </c>
      <c r="AD89" s="350">
        <v>2.4521969052953793E-4</v>
      </c>
      <c r="AE89" s="350">
        <v>1.0374355548332134E-3</v>
      </c>
      <c r="AF89" s="350">
        <v>6.700944417470274E-4</v>
      </c>
      <c r="AG89" s="350">
        <v>1.0588781454060757E-3</v>
      </c>
      <c r="AH89" s="350">
        <v>1.6236275564089973E-3</v>
      </c>
      <c r="AI89" s="350">
        <v>1.2052911493875874E-3</v>
      </c>
      <c r="AJ89" s="350">
        <v>1.7051611907888036E-4</v>
      </c>
      <c r="AK89" s="350">
        <v>2.0070015828904057E-3</v>
      </c>
      <c r="AL89" s="350">
        <v>1.2872674258152894E-3</v>
      </c>
      <c r="AM89" s="350">
        <v>1.4260765034751562E-3</v>
      </c>
      <c r="AN89" s="350">
        <v>2.504268522184808E-3</v>
      </c>
      <c r="AO89" s="350">
        <v>1.3317862117106824E-3</v>
      </c>
      <c r="AP89" s="350">
        <v>1.2607538962585167E-3</v>
      </c>
      <c r="AQ89" s="350">
        <v>1.5989853272694386E-3</v>
      </c>
      <c r="AR89" s="350">
        <v>1.6171559249051517E-3</v>
      </c>
      <c r="AS89" s="350">
        <v>8.946924326507633E-4</v>
      </c>
      <c r="AT89" s="350">
        <v>2.577475787501059E-4</v>
      </c>
      <c r="AU89" s="350">
        <v>2.1979028898136484E-3</v>
      </c>
      <c r="AV89" s="350">
        <v>1.1487773890498272E-3</v>
      </c>
      <c r="AW89" s="350">
        <v>7.2422485866488928E-4</v>
      </c>
      <c r="AX89" s="350">
        <v>8.9609167497389699E-4</v>
      </c>
      <c r="AY89" s="350">
        <v>1.9363938816152749E-3</v>
      </c>
      <c r="AZ89" s="350">
        <v>1.539118905088241E-3</v>
      </c>
      <c r="BA89" s="350">
        <v>2.7242157143269794E-3</v>
      </c>
      <c r="BB89" s="350">
        <v>2.3168810236914011E-3</v>
      </c>
      <c r="BC89" s="350">
        <v>2.1051969328349323E-3</v>
      </c>
      <c r="BD89" s="350">
        <v>9.2830492684388064E-4</v>
      </c>
      <c r="BE89" s="350">
        <v>9.1966037893893154E-4</v>
      </c>
      <c r="BF89" s="350">
        <v>1.2831955167995103E-3</v>
      </c>
      <c r="BG89" s="350">
        <v>1.326804154399269E-3</v>
      </c>
      <c r="BH89" s="350">
        <v>2.1183912882707864E-3</v>
      </c>
      <c r="BI89" s="350">
        <v>9.5201802804975881E-4</v>
      </c>
      <c r="BJ89" s="350">
        <v>1.5768982746386506E-3</v>
      </c>
      <c r="BK89" s="350">
        <v>9.5378583183054831E-4</v>
      </c>
      <c r="BL89" s="350">
        <v>6.2025143838057451E-4</v>
      </c>
      <c r="BM89" s="350">
        <v>4.0015514690260468E-4</v>
      </c>
      <c r="BN89" s="350">
        <v>1.0578252825964615E-3</v>
      </c>
      <c r="BO89" s="350">
        <v>1.9141991486716116E-3</v>
      </c>
      <c r="BP89" s="350">
        <v>1.1871567719112296E-3</v>
      </c>
      <c r="BQ89" s="350">
        <v>1.8804306290064769E-3</v>
      </c>
      <c r="BR89" s="350">
        <v>9.8305674180956273E-4</v>
      </c>
      <c r="BS89" s="350">
        <v>1.8649196832477538E-3</v>
      </c>
      <c r="BT89" s="350">
        <v>1.247826464857418E-2</v>
      </c>
      <c r="BU89" s="350">
        <v>4.5638346346842124E-3</v>
      </c>
      <c r="BV89" s="350">
        <v>4.1091911975969135E-3</v>
      </c>
      <c r="BW89" s="350">
        <v>1.6523664173275525E-3</v>
      </c>
      <c r="BX89" s="350">
        <v>1.1604411053502352E-3</v>
      </c>
      <c r="BY89" s="350">
        <v>2.9700364436903138E-3</v>
      </c>
      <c r="BZ89" s="350">
        <v>4.2308719355253245E-3</v>
      </c>
      <c r="CA89" s="350">
        <v>1.0135975176917522E-2</v>
      </c>
      <c r="CB89" s="350">
        <v>1.017209846901926E-2</v>
      </c>
      <c r="CC89" s="350">
        <v>5.4855735839998707E-3</v>
      </c>
      <c r="CD89" s="350">
        <v>5.1266946603804771E-3</v>
      </c>
      <c r="CE89" s="350">
        <v>6.5137364369888934E-4</v>
      </c>
      <c r="CF89" s="350">
        <v>3.4021887949411507E-3</v>
      </c>
      <c r="CG89" s="350">
        <v>2.6958313646551465E-3</v>
      </c>
      <c r="CH89" s="350">
        <v>1.8995583890548278E-3</v>
      </c>
      <c r="CI89" s="350">
        <v>1.8915461020877572E-2</v>
      </c>
      <c r="CJ89" s="350">
        <v>2.8150804634968956E-3</v>
      </c>
      <c r="CK89" s="350">
        <v>3.255130176359393E-3</v>
      </c>
      <c r="CL89" s="350">
        <v>2.030183378832429E-3</v>
      </c>
      <c r="CM89" s="350">
        <v>2.5757488457027089E-3</v>
      </c>
      <c r="CN89" s="350">
        <v>2.7754279755737481E-3</v>
      </c>
      <c r="CO89" s="350">
        <v>1.144215126337137</v>
      </c>
      <c r="CP89" s="350">
        <v>6.4225733325418727E-2</v>
      </c>
      <c r="CQ89" s="350">
        <v>3.6811562969357617E-3</v>
      </c>
      <c r="CR89" s="350">
        <v>3.1049108698362016E-2</v>
      </c>
      <c r="CS89" s="350">
        <v>1.1549705051265822E-2</v>
      </c>
      <c r="CT89" s="350">
        <v>4.5725952567165894E-3</v>
      </c>
      <c r="CU89" s="350">
        <v>8.8840875146327142E-4</v>
      </c>
      <c r="CV89" s="350">
        <v>1.3067380748936794E-2</v>
      </c>
      <c r="CW89" s="350">
        <v>2.3266447039788892E-3</v>
      </c>
      <c r="CX89" s="350">
        <v>4.6674313127703752E-3</v>
      </c>
      <c r="CY89" s="350">
        <v>3.243161332918968E-3</v>
      </c>
      <c r="CZ89" s="350">
        <v>2.1781682940804434E-3</v>
      </c>
      <c r="DA89" s="350">
        <v>1.0508031086502232E-2</v>
      </c>
      <c r="DB89" s="350">
        <v>1.9306810149832521E-3</v>
      </c>
      <c r="DC89" s="350">
        <v>1.3937061527232128E-2</v>
      </c>
      <c r="DD89" s="350">
        <v>2.6637298491962997E-3</v>
      </c>
      <c r="DE89" s="350">
        <v>3.5434374784514807E-3</v>
      </c>
      <c r="DF89" s="350">
        <v>5.6239207045062148E-3</v>
      </c>
      <c r="DG89" s="350">
        <v>6.1488883134077797E-3</v>
      </c>
      <c r="DH89" s="350">
        <v>6.133579981247507E-3</v>
      </c>
      <c r="DI89" s="350">
        <v>2.6003195891021683E-3</v>
      </c>
      <c r="DJ89" s="350">
        <v>3.7518533416766022E-3</v>
      </c>
      <c r="DK89" s="350">
        <v>2.0259510862704797E-3</v>
      </c>
      <c r="DL89" s="350">
        <v>4.362539723567762E-2</v>
      </c>
    </row>
    <row r="90" spans="2:116">
      <c r="B90" s="352">
        <v>592</v>
      </c>
      <c r="C90" s="349" t="s">
        <v>773</v>
      </c>
      <c r="D90" s="350">
        <v>0.42052090644560014</v>
      </c>
      <c r="E90" s="350">
        <v>0.1221336188040914</v>
      </c>
      <c r="F90" s="350">
        <v>0.22550848836279919</v>
      </c>
      <c r="G90" s="350">
        <v>4.8242729125376766E-3</v>
      </c>
      <c r="H90" s="350">
        <v>1.5126288538579875E-2</v>
      </c>
      <c r="I90" s="350">
        <v>1.5126288538579875E-2</v>
      </c>
      <c r="J90" s="350">
        <v>1.0256776907883075E-4</v>
      </c>
      <c r="K90" s="350">
        <v>5.0414302859913637E-5</v>
      </c>
      <c r="L90" s="350">
        <v>1.9586433978255696E-4</v>
      </c>
      <c r="M90" s="350">
        <v>8.5538974310863807E-5</v>
      </c>
      <c r="N90" s="350">
        <v>6.0111384936405736E-5</v>
      </c>
      <c r="O90" s="350">
        <v>1.2465564496845166E-4</v>
      </c>
      <c r="P90" s="350">
        <v>1.4004544215242228E-4</v>
      </c>
      <c r="Q90" s="350">
        <v>1.5570357872376586E-4</v>
      </c>
      <c r="R90" s="350">
        <v>2.9375817323105621E-4</v>
      </c>
      <c r="S90" s="350">
        <v>3.3967587849608335E-5</v>
      </c>
      <c r="T90" s="350">
        <v>0</v>
      </c>
      <c r="U90" s="350">
        <v>4.9568805126769708E-5</v>
      </c>
      <c r="V90" s="350">
        <v>1.6655701196028884E-4</v>
      </c>
      <c r="W90" s="350">
        <v>6.6967305862888644E-5</v>
      </c>
      <c r="X90" s="350">
        <v>1.3713803973883242E-4</v>
      </c>
      <c r="Y90" s="350">
        <v>7.2911933314403078E-5</v>
      </c>
      <c r="Z90" s="350">
        <v>1.2752940340989396E-4</v>
      </c>
      <c r="AA90" s="350">
        <v>1.0713035691570188E-4</v>
      </c>
      <c r="AB90" s="350">
        <v>8.2152938913431685E-5</v>
      </c>
      <c r="AC90" s="350">
        <v>4.8797486170432993E-5</v>
      </c>
      <c r="AD90" s="350">
        <v>1.1809067516230203E-5</v>
      </c>
      <c r="AE90" s="350">
        <v>4.6819980383921249E-5</v>
      </c>
      <c r="AF90" s="350">
        <v>3.1022497646476858E-5</v>
      </c>
      <c r="AG90" s="350">
        <v>9.2324683039370648E-5</v>
      </c>
      <c r="AH90" s="350">
        <v>1.010844154149324E-4</v>
      </c>
      <c r="AI90" s="350">
        <v>3.0288056880794687E-4</v>
      </c>
      <c r="AJ90" s="350">
        <v>1.6949674304918512E-5</v>
      </c>
      <c r="AK90" s="350">
        <v>4.3463966749055341E-5</v>
      </c>
      <c r="AL90" s="350">
        <v>1.2723573049713808E-4</v>
      </c>
      <c r="AM90" s="350">
        <v>1.0588248399493738E-4</v>
      </c>
      <c r="AN90" s="350">
        <v>1.3993929219109934E-4</v>
      </c>
      <c r="AO90" s="350">
        <v>5.935340115459141E-5</v>
      </c>
      <c r="AP90" s="350">
        <v>5.2139714164707281E-5</v>
      </c>
      <c r="AQ90" s="350">
        <v>1.6028576654041684E-4</v>
      </c>
      <c r="AR90" s="350">
        <v>7.5171020673841507E-5</v>
      </c>
      <c r="AS90" s="350">
        <v>4.0579817409888995E-5</v>
      </c>
      <c r="AT90" s="350">
        <v>1.4705703711769846E-5</v>
      </c>
      <c r="AU90" s="350">
        <v>7.4975826247686094E-5</v>
      </c>
      <c r="AV90" s="350">
        <v>4.054675021864191E-5</v>
      </c>
      <c r="AW90" s="350">
        <v>4.6560084972468408E-5</v>
      </c>
      <c r="AX90" s="350">
        <v>4.3542886904964717E-5</v>
      </c>
      <c r="AY90" s="350">
        <v>1.1379686768738675E-4</v>
      </c>
      <c r="AZ90" s="350">
        <v>6.2085200615088248E-5</v>
      </c>
      <c r="BA90" s="350">
        <v>1.8234616470365941E-4</v>
      </c>
      <c r="BB90" s="350">
        <v>1.0198019384805115E-4</v>
      </c>
      <c r="BC90" s="350">
        <v>1.5289658349523761E-4</v>
      </c>
      <c r="BD90" s="350">
        <v>1.3550475471898245E-4</v>
      </c>
      <c r="BE90" s="350">
        <v>7.338671142354512E-5</v>
      </c>
      <c r="BF90" s="350">
        <v>1.1000321657069921E-4</v>
      </c>
      <c r="BG90" s="350">
        <v>2.8175882024791544E-4</v>
      </c>
      <c r="BH90" s="350">
        <v>1.1962674842710481E-4</v>
      </c>
      <c r="BI90" s="350">
        <v>8.2485025746186576E-5</v>
      </c>
      <c r="BJ90" s="350">
        <v>1.117733744141476E-4</v>
      </c>
      <c r="BK90" s="350">
        <v>1.4087718293665562E-4</v>
      </c>
      <c r="BL90" s="350">
        <v>1.5797804456733143E-4</v>
      </c>
      <c r="BM90" s="350">
        <v>7.7633022935892681E-5</v>
      </c>
      <c r="BN90" s="350">
        <v>1.1810566691732975E-4</v>
      </c>
      <c r="BO90" s="350">
        <v>1.1416914932831116E-4</v>
      </c>
      <c r="BP90" s="350">
        <v>1.0770910724867871E-4</v>
      </c>
      <c r="BQ90" s="350">
        <v>1.8750700162461405E-4</v>
      </c>
      <c r="BR90" s="350">
        <v>5.9059335656068402E-5</v>
      </c>
      <c r="BS90" s="350">
        <v>1.3183444643370231E-4</v>
      </c>
      <c r="BT90" s="350">
        <v>9.4608439927337383E-5</v>
      </c>
      <c r="BU90" s="350">
        <v>9.6375667683854221E-5</v>
      </c>
      <c r="BV90" s="350">
        <v>9.5537068042267299E-5</v>
      </c>
      <c r="BW90" s="350">
        <v>1.3234036342082511E-4</v>
      </c>
      <c r="BX90" s="350">
        <v>1.7418386089401226E-4</v>
      </c>
      <c r="BY90" s="350">
        <v>1.9311582499450888E-4</v>
      </c>
      <c r="BZ90" s="350">
        <v>1.5522578826471657E-4</v>
      </c>
      <c r="CA90" s="350">
        <v>3.709035987743553E-4</v>
      </c>
      <c r="CB90" s="350">
        <v>6.3183738693579417E-4</v>
      </c>
      <c r="CC90" s="350">
        <v>3.6638514139476877E-4</v>
      </c>
      <c r="CD90" s="350">
        <v>3.4207757115673035E-4</v>
      </c>
      <c r="CE90" s="350">
        <v>3.8989253418907755E-5</v>
      </c>
      <c r="CF90" s="350">
        <v>2.4280656455947212E-4</v>
      </c>
      <c r="CG90" s="350">
        <v>9.9676279054892203E-5</v>
      </c>
      <c r="CH90" s="350">
        <v>1.1968948226029425E-4</v>
      </c>
      <c r="CI90" s="350">
        <v>3.1047816139719107E-4</v>
      </c>
      <c r="CJ90" s="350">
        <v>2.9522209625078055E-4</v>
      </c>
      <c r="CK90" s="350">
        <v>1.3794953263399266E-4</v>
      </c>
      <c r="CL90" s="350">
        <v>7.8693738923637095E-5</v>
      </c>
      <c r="CM90" s="350">
        <v>4.5751816229300902E-4</v>
      </c>
      <c r="CN90" s="350">
        <v>7.1026074987651892E-5</v>
      </c>
      <c r="CO90" s="350">
        <v>5.0145677528517043E-4</v>
      </c>
      <c r="CP90" s="350">
        <v>1.0261779112505127</v>
      </c>
      <c r="CQ90" s="350">
        <v>3.3616318847964313E-4</v>
      </c>
      <c r="CR90" s="350">
        <v>8.0346981489963484E-2</v>
      </c>
      <c r="CS90" s="350">
        <v>1.317266396598814E-3</v>
      </c>
      <c r="CT90" s="350">
        <v>5.8817869693798832E-5</v>
      </c>
      <c r="CU90" s="350">
        <v>1.2264828677024689E-4</v>
      </c>
      <c r="CV90" s="350">
        <v>1.1050967719572909E-4</v>
      </c>
      <c r="CW90" s="350">
        <v>1.3488648899961879E-4</v>
      </c>
      <c r="CX90" s="350">
        <v>2.5161624408347833E-4</v>
      </c>
      <c r="CY90" s="350">
        <v>1.618105943347676E-4</v>
      </c>
      <c r="CZ90" s="350">
        <v>1.6529412888255114E-4</v>
      </c>
      <c r="DA90" s="350">
        <v>2.8879647976629333E-4</v>
      </c>
      <c r="DB90" s="350">
        <v>2.2871938500172953E-4</v>
      </c>
      <c r="DC90" s="350">
        <v>0.13486261453549234</v>
      </c>
      <c r="DD90" s="350">
        <v>1.387576844427411E-4</v>
      </c>
      <c r="DE90" s="350">
        <v>3.2713913687590845E-4</v>
      </c>
      <c r="DF90" s="350">
        <v>7.8803544422853956E-4</v>
      </c>
      <c r="DG90" s="350">
        <v>2.8299687692905739E-3</v>
      </c>
      <c r="DH90" s="350">
        <v>3.6403601012558909E-3</v>
      </c>
      <c r="DI90" s="350">
        <v>8.9748623114170698E-4</v>
      </c>
      <c r="DJ90" s="350">
        <v>2.4678406431270268E-4</v>
      </c>
      <c r="DK90" s="350">
        <v>8.350521336679394E-5</v>
      </c>
      <c r="DL90" s="350">
        <v>4.4766338059321797E-4</v>
      </c>
    </row>
    <row r="91" spans="2:116">
      <c r="B91" s="352">
        <v>593</v>
      </c>
      <c r="C91" s="349" t="s">
        <v>774</v>
      </c>
      <c r="D91" s="350">
        <v>0.14994159138414165</v>
      </c>
      <c r="E91" s="350">
        <v>0.37531905226440454</v>
      </c>
      <c r="F91" s="350">
        <v>7.8399592029581688E-2</v>
      </c>
      <c r="G91" s="350">
        <v>2.7290136371545337E-3</v>
      </c>
      <c r="H91" s="350">
        <v>7.5172785665602232E-2</v>
      </c>
      <c r="I91" s="350">
        <v>6.9394593006504274E-2</v>
      </c>
      <c r="J91" s="350">
        <v>6.8484103983653007E-4</v>
      </c>
      <c r="K91" s="350">
        <v>7.1708195665684071E-4</v>
      </c>
      <c r="L91" s="350">
        <v>6.6299974392969915E-4</v>
      </c>
      <c r="M91" s="350">
        <v>2.1985203944728713E-4</v>
      </c>
      <c r="N91" s="350">
        <v>6.1100736111392956E-4</v>
      </c>
      <c r="O91" s="350">
        <v>1.0142887144122333E-3</v>
      </c>
      <c r="P91" s="350">
        <v>9.6925671680121999E-4</v>
      </c>
      <c r="Q91" s="350">
        <v>5.6708477138986922E-4</v>
      </c>
      <c r="R91" s="350">
        <v>8.3061789614285032E-4</v>
      </c>
      <c r="S91" s="350">
        <v>4.1898875970064058E-4</v>
      </c>
      <c r="T91" s="350">
        <v>0</v>
      </c>
      <c r="U91" s="350">
        <v>5.323696373946364E-4</v>
      </c>
      <c r="V91" s="350">
        <v>9.4249534782671503E-4</v>
      </c>
      <c r="W91" s="350">
        <v>7.2380244801188351E-4</v>
      </c>
      <c r="X91" s="350">
        <v>1.2367234456201349E-3</v>
      </c>
      <c r="Y91" s="350">
        <v>8.2961533006048927E-4</v>
      </c>
      <c r="Z91" s="350">
        <v>1.1644335825646195E-3</v>
      </c>
      <c r="AA91" s="350">
        <v>1.506460562630693E-3</v>
      </c>
      <c r="AB91" s="350">
        <v>1.2792032309757819E-3</v>
      </c>
      <c r="AC91" s="350">
        <v>3.9722168853010268E-4</v>
      </c>
      <c r="AD91" s="350">
        <v>3.4864264027295198E-4</v>
      </c>
      <c r="AE91" s="350">
        <v>1.2888366314634076E-3</v>
      </c>
      <c r="AF91" s="350">
        <v>5.8173152111914907E-4</v>
      </c>
      <c r="AG91" s="350">
        <v>7.0561800398435124E-4</v>
      </c>
      <c r="AH91" s="350">
        <v>4.4501716931522864E-4</v>
      </c>
      <c r="AI91" s="350">
        <v>7.0178526706098511E-4</v>
      </c>
      <c r="AJ91" s="350">
        <v>1.0779433219829873E-4</v>
      </c>
      <c r="AK91" s="350">
        <v>4.7048686117920352E-4</v>
      </c>
      <c r="AL91" s="350">
        <v>1.0172635916183201E-3</v>
      </c>
      <c r="AM91" s="350">
        <v>1.2798450228281096E-3</v>
      </c>
      <c r="AN91" s="350">
        <v>1.0172849832289356E-3</v>
      </c>
      <c r="AO91" s="350">
        <v>9.702671984339402E-4</v>
      </c>
      <c r="AP91" s="350">
        <v>7.9891460867960733E-4</v>
      </c>
      <c r="AQ91" s="350">
        <v>1.8072233634936514E-3</v>
      </c>
      <c r="AR91" s="350">
        <v>1.2339550138986989E-3</v>
      </c>
      <c r="AS91" s="350">
        <v>6.0414601073451642E-4</v>
      </c>
      <c r="AT91" s="350">
        <v>2.2998938519652636E-4</v>
      </c>
      <c r="AU91" s="350">
        <v>1.6518919163040586E-3</v>
      </c>
      <c r="AV91" s="350">
        <v>8.3751518424002411E-4</v>
      </c>
      <c r="AW91" s="350">
        <v>5.5028982817632041E-4</v>
      </c>
      <c r="AX91" s="350">
        <v>5.6089178118643172E-4</v>
      </c>
      <c r="AY91" s="350">
        <v>1.4193739567209096E-3</v>
      </c>
      <c r="AZ91" s="350">
        <v>9.8355118480833123E-4</v>
      </c>
      <c r="BA91" s="350">
        <v>1.5733543562567081E-3</v>
      </c>
      <c r="BB91" s="350">
        <v>2.2937643292301668E-3</v>
      </c>
      <c r="BC91" s="350">
        <v>1.1160812727313537E-3</v>
      </c>
      <c r="BD91" s="350">
        <v>1.0670392896820469E-3</v>
      </c>
      <c r="BE91" s="350">
        <v>1.3863545478135979E-3</v>
      </c>
      <c r="BF91" s="350">
        <v>2.1326370072567926E-3</v>
      </c>
      <c r="BG91" s="350">
        <v>3.5855707169898802E-4</v>
      </c>
      <c r="BH91" s="350">
        <v>3.1812266290110586E-3</v>
      </c>
      <c r="BI91" s="350">
        <v>5.6807732523055478E-4</v>
      </c>
      <c r="BJ91" s="350">
        <v>2.1480206218317064E-3</v>
      </c>
      <c r="BK91" s="350">
        <v>4.6230432035226886E-3</v>
      </c>
      <c r="BL91" s="350">
        <v>5.3894893364023243E-4</v>
      </c>
      <c r="BM91" s="350">
        <v>2.300827301824389E-4</v>
      </c>
      <c r="BN91" s="350">
        <v>6.6454507708583338E-4</v>
      </c>
      <c r="BO91" s="350">
        <v>1.3645396842079671E-3</v>
      </c>
      <c r="BP91" s="350">
        <v>8.115396747206163E-4</v>
      </c>
      <c r="BQ91" s="350">
        <v>1.0245844761553491E-3</v>
      </c>
      <c r="BR91" s="350">
        <v>3.6363335778360659E-4</v>
      </c>
      <c r="BS91" s="350">
        <v>6.6714215906598674E-4</v>
      </c>
      <c r="BT91" s="350">
        <v>7.3426701164975151E-4</v>
      </c>
      <c r="BU91" s="350">
        <v>9.35895364891679E-4</v>
      </c>
      <c r="BV91" s="350">
        <v>1.0697203276994333E-3</v>
      </c>
      <c r="BW91" s="350">
        <v>3.5916984849908165E-3</v>
      </c>
      <c r="BX91" s="350">
        <v>1.4914208054122196E-3</v>
      </c>
      <c r="BY91" s="350">
        <v>6.7562027814937354E-3</v>
      </c>
      <c r="BZ91" s="350">
        <v>1.1166575615994868E-3</v>
      </c>
      <c r="CA91" s="350">
        <v>3.0924767935165388E-3</v>
      </c>
      <c r="CB91" s="350">
        <v>6.5652177384323551E-3</v>
      </c>
      <c r="CC91" s="350">
        <v>1.2892132093343808E-3</v>
      </c>
      <c r="CD91" s="350">
        <v>1.0083101810394366E-3</v>
      </c>
      <c r="CE91" s="350">
        <v>3.8457296503889658E-4</v>
      </c>
      <c r="CF91" s="350">
        <v>7.0715600453714899E-4</v>
      </c>
      <c r="CG91" s="350">
        <v>7.8256832055784576E-4</v>
      </c>
      <c r="CH91" s="350">
        <v>8.9880509712915013E-4</v>
      </c>
      <c r="CI91" s="350">
        <v>9.2530480167011002E-4</v>
      </c>
      <c r="CJ91" s="350">
        <v>1.526633454463545E-3</v>
      </c>
      <c r="CK91" s="350">
        <v>9.9904626238234173E-4</v>
      </c>
      <c r="CL91" s="350">
        <v>1.9143128208896946E-3</v>
      </c>
      <c r="CM91" s="350">
        <v>2.1274716272140092E-3</v>
      </c>
      <c r="CN91" s="350">
        <v>6.2265215198851283E-4</v>
      </c>
      <c r="CO91" s="350">
        <v>4.9048976058171118E-3</v>
      </c>
      <c r="CP91" s="350">
        <v>1.3533268948766335E-3</v>
      </c>
      <c r="CQ91" s="350">
        <v>1.0043932534467876</v>
      </c>
      <c r="CR91" s="350">
        <v>1.0941338695818793E-2</v>
      </c>
      <c r="CS91" s="350">
        <v>4.089969292366517E-3</v>
      </c>
      <c r="CT91" s="350">
        <v>2.5827305577519012E-3</v>
      </c>
      <c r="CU91" s="350">
        <v>6.4279157896593138E-4</v>
      </c>
      <c r="CV91" s="350">
        <v>5.3267388581608472E-3</v>
      </c>
      <c r="CW91" s="350">
        <v>1.2839140841347286E-3</v>
      </c>
      <c r="CX91" s="350">
        <v>3.2925365720107157E-3</v>
      </c>
      <c r="CY91" s="350">
        <v>8.2996322559972832E-4</v>
      </c>
      <c r="CZ91" s="350">
        <v>4.3728934004775102E-4</v>
      </c>
      <c r="DA91" s="350">
        <v>5.1749487492594014E-3</v>
      </c>
      <c r="DB91" s="350">
        <v>1.8984176229800186E-3</v>
      </c>
      <c r="DC91" s="350">
        <v>1.7056702421087983E-3</v>
      </c>
      <c r="DD91" s="350">
        <v>6.1836924765080472E-4</v>
      </c>
      <c r="DE91" s="350">
        <v>2.7510228896609106E-3</v>
      </c>
      <c r="DF91" s="350">
        <v>2.6811508545763543E-3</v>
      </c>
      <c r="DG91" s="350">
        <v>8.3711260622114207E-4</v>
      </c>
      <c r="DH91" s="350">
        <v>4.8524385579842106E-4</v>
      </c>
      <c r="DI91" s="350">
        <v>1.8338669912480283E-3</v>
      </c>
      <c r="DJ91" s="350">
        <v>1.4700050707462566E-3</v>
      </c>
      <c r="DK91" s="350">
        <v>7.0456959096848633E-4</v>
      </c>
      <c r="DL91" s="350">
        <v>1.4604018882766838E-3</v>
      </c>
    </row>
    <row r="92" spans="2:116">
      <c r="B92" s="352">
        <v>594</v>
      </c>
      <c r="C92" s="349" t="s">
        <v>775</v>
      </c>
      <c r="D92" s="350">
        <v>7.9533817118407901E-3</v>
      </c>
      <c r="E92" s="350">
        <v>0.1732243971173309</v>
      </c>
      <c r="F92" s="350">
        <v>6.955944196272771E-3</v>
      </c>
      <c r="G92" s="350">
        <v>3.7367999511487902E-3</v>
      </c>
      <c r="H92" s="350">
        <v>4.9622216793466879E-2</v>
      </c>
      <c r="I92" s="350">
        <v>3.1845466601521599E-2</v>
      </c>
      <c r="J92" s="350">
        <v>6.1112007153826338E-6</v>
      </c>
      <c r="K92" s="350">
        <v>4.2063720856288571E-6</v>
      </c>
      <c r="L92" s="350">
        <v>1.125953570242369E-5</v>
      </c>
      <c r="M92" s="350">
        <v>3.1780602914810213E-6</v>
      </c>
      <c r="N92" s="350">
        <v>7.4642391721210502E-6</v>
      </c>
      <c r="O92" s="350">
        <v>1.171021513133886E-5</v>
      </c>
      <c r="P92" s="350">
        <v>1.0298000281931837E-5</v>
      </c>
      <c r="Q92" s="350">
        <v>8.633171971100419E-6</v>
      </c>
      <c r="R92" s="350">
        <v>7.233336401786366E-6</v>
      </c>
      <c r="S92" s="350">
        <v>4.6065153359360909E-6</v>
      </c>
      <c r="T92" s="350">
        <v>0</v>
      </c>
      <c r="U92" s="350">
        <v>3.4890465911742958E-6</v>
      </c>
      <c r="V92" s="350">
        <v>7.874275920849082E-6</v>
      </c>
      <c r="W92" s="350">
        <v>4.8256756803632231E-6</v>
      </c>
      <c r="X92" s="350">
        <v>6.7746651600883196E-6</v>
      </c>
      <c r="Y92" s="350">
        <v>1.3267430728383037E-5</v>
      </c>
      <c r="Z92" s="350">
        <v>1.1785398507506358E-5</v>
      </c>
      <c r="AA92" s="350">
        <v>8.8444557498659964E-6</v>
      </c>
      <c r="AB92" s="350">
        <v>8.4571799126244379E-6</v>
      </c>
      <c r="AC92" s="350">
        <v>3.5400552407262588E-6</v>
      </c>
      <c r="AD92" s="350">
        <v>5.3477020244238529E-6</v>
      </c>
      <c r="AE92" s="350">
        <v>7.28964410453923E-6</v>
      </c>
      <c r="AF92" s="350">
        <v>6.246409624948085E-6</v>
      </c>
      <c r="AG92" s="350">
        <v>8.0867470412886009E-6</v>
      </c>
      <c r="AH92" s="350">
        <v>5.3930869164008961E-6</v>
      </c>
      <c r="AI92" s="350">
        <v>7.9832956050619684E-6</v>
      </c>
      <c r="AJ92" s="350">
        <v>1.3923152109882654E-6</v>
      </c>
      <c r="AK92" s="350">
        <v>4.5543787723975528E-6</v>
      </c>
      <c r="AL92" s="350">
        <v>8.5015703540173691E-6</v>
      </c>
      <c r="AM92" s="350">
        <v>5.5735727172402866E-6</v>
      </c>
      <c r="AN92" s="350">
        <v>9.9175032634224399E-6</v>
      </c>
      <c r="AO92" s="350">
        <v>5.4741729595126979E-6</v>
      </c>
      <c r="AP92" s="350">
        <v>7.6347143348818363E-6</v>
      </c>
      <c r="AQ92" s="350">
        <v>4.2293836975809631E-6</v>
      </c>
      <c r="AR92" s="350">
        <v>7.8951852523214665E-6</v>
      </c>
      <c r="AS92" s="350">
        <v>7.0224712356621181E-6</v>
      </c>
      <c r="AT92" s="350">
        <v>2.7414968438436376E-6</v>
      </c>
      <c r="AU92" s="350">
        <v>1.6163643710160107E-5</v>
      </c>
      <c r="AV92" s="350">
        <v>5.2087740029633758E-6</v>
      </c>
      <c r="AW92" s="350">
        <v>4.2339074385127822E-6</v>
      </c>
      <c r="AX92" s="350">
        <v>5.2395422574058692E-6</v>
      </c>
      <c r="AY92" s="350">
        <v>7.8508578082482458E-6</v>
      </c>
      <c r="AZ92" s="350">
        <v>1.9890418110529124E-5</v>
      </c>
      <c r="BA92" s="350">
        <v>1.2404221413646422E-5</v>
      </c>
      <c r="BB92" s="350">
        <v>7.1810396658569184E-6</v>
      </c>
      <c r="BC92" s="350">
        <v>1.4553764587051374E-5</v>
      </c>
      <c r="BD92" s="350">
        <v>1.2465081755669033E-5</v>
      </c>
      <c r="BE92" s="350">
        <v>1.5389318569429359E-5</v>
      </c>
      <c r="BF92" s="350">
        <v>8.203016053044447E-6</v>
      </c>
      <c r="BG92" s="350">
        <v>4.8906924315278665E-6</v>
      </c>
      <c r="BH92" s="350">
        <v>2.4792403265785493E-5</v>
      </c>
      <c r="BI92" s="350">
        <v>5.6943715788653273E-6</v>
      </c>
      <c r="BJ92" s="350">
        <v>3.7921687267820567E-5</v>
      </c>
      <c r="BK92" s="350">
        <v>6.6455197232813664E-6</v>
      </c>
      <c r="BL92" s="350">
        <v>5.6374438179824689E-6</v>
      </c>
      <c r="BM92" s="350">
        <v>3.0909554849868442E-6</v>
      </c>
      <c r="BN92" s="350">
        <v>6.2885244418612581E-6</v>
      </c>
      <c r="BO92" s="350">
        <v>7.451291409484661E-6</v>
      </c>
      <c r="BP92" s="350">
        <v>6.9164968761778412E-6</v>
      </c>
      <c r="BQ92" s="350">
        <v>7.840820331899907E-6</v>
      </c>
      <c r="BR92" s="350">
        <v>4.9295478361664304E-6</v>
      </c>
      <c r="BS92" s="350">
        <v>9.5282417839549121E-6</v>
      </c>
      <c r="BT92" s="350">
        <v>1.1696825163886414E-5</v>
      </c>
      <c r="BU92" s="350">
        <v>9.9591237277285198E-6</v>
      </c>
      <c r="BV92" s="350">
        <v>6.3428434087328211E-6</v>
      </c>
      <c r="BW92" s="350">
        <v>8.9627339730109581E-6</v>
      </c>
      <c r="BX92" s="350">
        <v>3.9714281419510631E-6</v>
      </c>
      <c r="BY92" s="350">
        <v>1.2897178531576792E-5</v>
      </c>
      <c r="BZ92" s="350">
        <v>1.0008188614050452E-5</v>
      </c>
      <c r="CA92" s="350">
        <v>5.0417458642893062E-5</v>
      </c>
      <c r="CB92" s="350">
        <v>3.5630721338372425E-5</v>
      </c>
      <c r="CC92" s="350">
        <v>1.0886988080640328E-5</v>
      </c>
      <c r="CD92" s="350">
        <v>1.7068783413037875E-5</v>
      </c>
      <c r="CE92" s="350">
        <v>2.2370597634273421E-6</v>
      </c>
      <c r="CF92" s="350">
        <v>1.5318243697465854E-5</v>
      </c>
      <c r="CG92" s="350">
        <v>1.2668337168089399E-5</v>
      </c>
      <c r="CH92" s="350">
        <v>1.0019971012539885E-5</v>
      </c>
      <c r="CI92" s="350">
        <v>1.3149563665316871E-5</v>
      </c>
      <c r="CJ92" s="350">
        <v>8.8655882540354071E-6</v>
      </c>
      <c r="CK92" s="350">
        <v>1.5753846801863801E-5</v>
      </c>
      <c r="CL92" s="350">
        <v>1.4371389816225967E-5</v>
      </c>
      <c r="CM92" s="350">
        <v>1.4453474701144375E-5</v>
      </c>
      <c r="CN92" s="350">
        <v>1.5005058059360941E-5</v>
      </c>
      <c r="CO92" s="350">
        <v>1.6478248501032407E-4</v>
      </c>
      <c r="CP92" s="350">
        <v>1.2906888392297253E-4</v>
      </c>
      <c r="CQ92" s="350">
        <v>1.013937406440068E-4</v>
      </c>
      <c r="CR92" s="350">
        <v>1.0009467175945401</v>
      </c>
      <c r="CS92" s="350">
        <v>5.8945695072104832E-5</v>
      </c>
      <c r="CT92" s="350">
        <v>7.7518654764271002E-6</v>
      </c>
      <c r="CU92" s="350">
        <v>4.1695767143897418E-6</v>
      </c>
      <c r="CV92" s="350">
        <v>2.1079187229026244E-5</v>
      </c>
      <c r="CW92" s="350">
        <v>5.8544756679088362E-6</v>
      </c>
      <c r="CX92" s="350">
        <v>1.0943965492379734E-5</v>
      </c>
      <c r="CY92" s="350">
        <v>7.9041319930602509E-6</v>
      </c>
      <c r="CZ92" s="350">
        <v>4.1739166425297615E-6</v>
      </c>
      <c r="DA92" s="350">
        <v>1.2869951586903886E-5</v>
      </c>
      <c r="DB92" s="350">
        <v>1.3358002717228836E-5</v>
      </c>
      <c r="DC92" s="350">
        <v>3.8224316039987458E-4</v>
      </c>
      <c r="DD92" s="350">
        <v>2.061522816888877E-5</v>
      </c>
      <c r="DE92" s="350">
        <v>9.4251219764312897E-5</v>
      </c>
      <c r="DF92" s="350">
        <v>9.9933983885225638E-6</v>
      </c>
      <c r="DG92" s="350">
        <v>9.8861958763257013E-6</v>
      </c>
      <c r="DH92" s="350">
        <v>1.0703711825216274E-5</v>
      </c>
      <c r="DI92" s="350">
        <v>1.7402545774896329E-5</v>
      </c>
      <c r="DJ92" s="350">
        <v>1.1605846328924912E-5</v>
      </c>
      <c r="DK92" s="350">
        <v>1.0371027656846104E-5</v>
      </c>
      <c r="DL92" s="350">
        <v>1.4700064407318885E-4</v>
      </c>
    </row>
    <row r="93" spans="2:116">
      <c r="B93" s="352">
        <v>595</v>
      </c>
      <c r="C93" s="349" t="s">
        <v>776</v>
      </c>
      <c r="D93" s="350">
        <v>0.17591112421915622</v>
      </c>
      <c r="E93" s="350">
        <v>0.23953645743805341</v>
      </c>
      <c r="F93" s="350">
        <v>8.1393010825689407E-2</v>
      </c>
      <c r="G93" s="350">
        <v>3.0247763278954832E-3</v>
      </c>
      <c r="H93" s="350">
        <v>4.3277063973864376E-2</v>
      </c>
      <c r="I93" s="350">
        <v>4.0780569793894023E-2</v>
      </c>
      <c r="J93" s="350">
        <v>1.87247136285282E-4</v>
      </c>
      <c r="K93" s="350">
        <v>1.5598076215278016E-4</v>
      </c>
      <c r="L93" s="350">
        <v>6.2632093448298967E-4</v>
      </c>
      <c r="M93" s="350">
        <v>2.1746083163161486E-4</v>
      </c>
      <c r="N93" s="350">
        <v>3.5374234722661209E-4</v>
      </c>
      <c r="O93" s="350">
        <v>2.2913084410014994E-4</v>
      </c>
      <c r="P93" s="350">
        <v>4.4144453815781484E-4</v>
      </c>
      <c r="Q93" s="350">
        <v>2.772861909655155E-4</v>
      </c>
      <c r="R93" s="350">
        <v>3.9561548099347821E-4</v>
      </c>
      <c r="S93" s="350">
        <v>1.289318524104256E-4</v>
      </c>
      <c r="T93" s="350">
        <v>0</v>
      </c>
      <c r="U93" s="350">
        <v>2.7777468625754265E-4</v>
      </c>
      <c r="V93" s="350">
        <v>7.1517270619289987E-4</v>
      </c>
      <c r="W93" s="350">
        <v>3.3459510285523098E-4</v>
      </c>
      <c r="X93" s="350">
        <v>4.981340767601358E-4</v>
      </c>
      <c r="Y93" s="350">
        <v>1.77713563889987E-4</v>
      </c>
      <c r="Z93" s="350">
        <v>5.6916880680376355E-4</v>
      </c>
      <c r="AA93" s="350">
        <v>8.2239753359054663E-4</v>
      </c>
      <c r="AB93" s="350">
        <v>9.9058807519390116E-4</v>
      </c>
      <c r="AC93" s="350">
        <v>1.5688810859282388E-4</v>
      </c>
      <c r="AD93" s="350">
        <v>5.0106068369718474E-5</v>
      </c>
      <c r="AE93" s="350">
        <v>1.5730229840365056E-4</v>
      </c>
      <c r="AF93" s="350">
        <v>1.0390634081551514E-4</v>
      </c>
      <c r="AG93" s="350">
        <v>2.3469586281141627E-4</v>
      </c>
      <c r="AH93" s="350">
        <v>1.2837785242014214E-4</v>
      </c>
      <c r="AI93" s="350">
        <v>3.1759160350890495E-4</v>
      </c>
      <c r="AJ93" s="350">
        <v>3.4485451082931695E-5</v>
      </c>
      <c r="AK93" s="350">
        <v>3.5905270650650917E-4</v>
      </c>
      <c r="AL93" s="350">
        <v>2.68229998319624E-4</v>
      </c>
      <c r="AM93" s="350">
        <v>7.0664861154989432E-4</v>
      </c>
      <c r="AN93" s="350">
        <v>1.1455365687751376E-3</v>
      </c>
      <c r="AO93" s="350">
        <v>1.9689487421553425E-4</v>
      </c>
      <c r="AP93" s="350">
        <v>1.9753667331784172E-4</v>
      </c>
      <c r="AQ93" s="350">
        <v>5.9870336339685505E-4</v>
      </c>
      <c r="AR93" s="350">
        <v>2.7590568841190155E-4</v>
      </c>
      <c r="AS93" s="350">
        <v>1.2386436847952137E-4</v>
      </c>
      <c r="AT93" s="350">
        <v>4.1138920390119335E-5</v>
      </c>
      <c r="AU93" s="350">
        <v>3.6285354545364059E-4</v>
      </c>
      <c r="AV93" s="350">
        <v>1.323167163512256E-4</v>
      </c>
      <c r="AW93" s="350">
        <v>1.7018083280571358E-4</v>
      </c>
      <c r="AX93" s="350">
        <v>1.8527271988404547E-4</v>
      </c>
      <c r="AY93" s="350">
        <v>4.9144761794194197E-4</v>
      </c>
      <c r="AZ93" s="350">
        <v>5.3481100110814249E-4</v>
      </c>
      <c r="BA93" s="350">
        <v>5.6524714636476076E-4</v>
      </c>
      <c r="BB93" s="350">
        <v>4.4274370421926694E-4</v>
      </c>
      <c r="BC93" s="350">
        <v>5.7847306538199488E-4</v>
      </c>
      <c r="BD93" s="350">
        <v>3.6706093497576559E-4</v>
      </c>
      <c r="BE93" s="350">
        <v>4.966966743115283E-4</v>
      </c>
      <c r="BF93" s="350">
        <v>3.9681784473140515E-4</v>
      </c>
      <c r="BG93" s="350">
        <v>4.527946437897096E-4</v>
      </c>
      <c r="BH93" s="350">
        <v>4.0639654497965093E-4</v>
      </c>
      <c r="BI93" s="350">
        <v>1.8979536809954532E-4</v>
      </c>
      <c r="BJ93" s="350">
        <v>5.0578416636541689E-4</v>
      </c>
      <c r="BK93" s="350">
        <v>6.0995338281416491E-4</v>
      </c>
      <c r="BL93" s="350">
        <v>1.707224489747061E-4</v>
      </c>
      <c r="BM93" s="350">
        <v>9.3502897692448629E-5</v>
      </c>
      <c r="BN93" s="350">
        <v>2.0496093501135726E-4</v>
      </c>
      <c r="BO93" s="350">
        <v>3.5346363866513639E-4</v>
      </c>
      <c r="BP93" s="350">
        <v>3.4459773583468255E-4</v>
      </c>
      <c r="BQ93" s="350">
        <v>4.9793497413426783E-4</v>
      </c>
      <c r="BR93" s="350">
        <v>4.0258330244312488E-4</v>
      </c>
      <c r="BS93" s="350">
        <v>4.9793673003867961E-4</v>
      </c>
      <c r="BT93" s="350">
        <v>4.723764472177407E-4</v>
      </c>
      <c r="BU93" s="350">
        <v>5.1475832605541317E-4</v>
      </c>
      <c r="BV93" s="350">
        <v>4.3864986500216321E-4</v>
      </c>
      <c r="BW93" s="350">
        <v>3.2736438746954648E-4</v>
      </c>
      <c r="BX93" s="350">
        <v>1.694823984883394E-4</v>
      </c>
      <c r="BY93" s="350">
        <v>6.0575442321095208E-4</v>
      </c>
      <c r="BZ93" s="350">
        <v>5.1559103937627365E-4</v>
      </c>
      <c r="CA93" s="350">
        <v>6.5718185349595995E-4</v>
      </c>
      <c r="CB93" s="350">
        <v>1.0125390851676668E-3</v>
      </c>
      <c r="CC93" s="350">
        <v>4.8834204112537763E-4</v>
      </c>
      <c r="CD93" s="350">
        <v>3.6053350980081047E-4</v>
      </c>
      <c r="CE93" s="350">
        <v>6.3442630802439492E-5</v>
      </c>
      <c r="CF93" s="350">
        <v>5.5635549941053801E-4</v>
      </c>
      <c r="CG93" s="350">
        <v>5.9054243604557237E-4</v>
      </c>
      <c r="CH93" s="350">
        <v>1.9853522059168403E-4</v>
      </c>
      <c r="CI93" s="350">
        <v>4.7919758638588635E-4</v>
      </c>
      <c r="CJ93" s="350">
        <v>5.4143471825788929E-4</v>
      </c>
      <c r="CK93" s="350">
        <v>7.9643507165020287E-4</v>
      </c>
      <c r="CL93" s="350">
        <v>7.0960757878990458E-4</v>
      </c>
      <c r="CM93" s="350">
        <v>5.5059472680493954E-4</v>
      </c>
      <c r="CN93" s="350">
        <v>1.4641139430800465E-3</v>
      </c>
      <c r="CO93" s="350">
        <v>2.3996216183201271E-3</v>
      </c>
      <c r="CP93" s="350">
        <v>2.2913510705610034E-2</v>
      </c>
      <c r="CQ93" s="350">
        <v>2.0412166489964354E-3</v>
      </c>
      <c r="CR93" s="350">
        <v>3.3661226860145586E-3</v>
      </c>
      <c r="CS93" s="350">
        <v>1.0115924454720819</v>
      </c>
      <c r="CT93" s="350">
        <v>1.0188708080919177E-3</v>
      </c>
      <c r="CU93" s="350">
        <v>4.5460662178320612E-4</v>
      </c>
      <c r="CV93" s="350">
        <v>2.8481977548764957E-3</v>
      </c>
      <c r="CW93" s="350">
        <v>5.6804197254729013E-4</v>
      </c>
      <c r="CX93" s="350">
        <v>4.7426314163180437E-4</v>
      </c>
      <c r="CY93" s="350">
        <v>1.7141632626559591E-3</v>
      </c>
      <c r="CZ93" s="350">
        <v>4.7403658566339755E-4</v>
      </c>
      <c r="DA93" s="350">
        <v>4.149567203139937E-3</v>
      </c>
      <c r="DB93" s="350">
        <v>5.0090179938320372E-4</v>
      </c>
      <c r="DC93" s="350">
        <v>3.7039012599918181E-2</v>
      </c>
      <c r="DD93" s="350">
        <v>2.2661587602433437E-4</v>
      </c>
      <c r="DE93" s="350">
        <v>1.3108678460718641E-3</v>
      </c>
      <c r="DF93" s="350">
        <v>9.8732503328417863E-4</v>
      </c>
      <c r="DG93" s="350">
        <v>6.2549512149527239E-4</v>
      </c>
      <c r="DH93" s="350">
        <v>1.3804518684746889E-3</v>
      </c>
      <c r="DI93" s="350">
        <v>3.7890472398198509E-3</v>
      </c>
      <c r="DJ93" s="350">
        <v>8.6638228868330552E-4</v>
      </c>
      <c r="DK93" s="350">
        <v>2.0713433294144277E-4</v>
      </c>
      <c r="DL93" s="350">
        <v>1.6567649456482442E-3</v>
      </c>
    </row>
    <row r="94" spans="2:116">
      <c r="B94" s="352">
        <v>611</v>
      </c>
      <c r="C94" s="349" t="s">
        <v>777</v>
      </c>
      <c r="D94" s="350">
        <v>1</v>
      </c>
      <c r="E94" s="350">
        <v>0.36360236959080738</v>
      </c>
      <c r="F94" s="350">
        <v>0</v>
      </c>
      <c r="G94" s="350">
        <v>3.4146547559548075E-3</v>
      </c>
      <c r="H94" s="350">
        <v>5.2149612104420873E-2</v>
      </c>
      <c r="I94" s="350">
        <v>5.2149612104420873E-2</v>
      </c>
      <c r="J94" s="350">
        <v>6.7330360326564305E-4</v>
      </c>
      <c r="K94" s="350">
        <v>1.2984042575256197E-4</v>
      </c>
      <c r="L94" s="350">
        <v>2.2186226411674784E-4</v>
      </c>
      <c r="M94" s="350">
        <v>3.7936576468442851E-4</v>
      </c>
      <c r="N94" s="350">
        <v>1.8400691313506482E-3</v>
      </c>
      <c r="O94" s="350">
        <v>1.1811422007232844E-3</v>
      </c>
      <c r="P94" s="350">
        <v>1.525787259799067E-3</v>
      </c>
      <c r="Q94" s="350">
        <v>3.0553473744450861E-4</v>
      </c>
      <c r="R94" s="350">
        <v>2.9459089652401514E-4</v>
      </c>
      <c r="S94" s="350">
        <v>8.1179599249533779E-4</v>
      </c>
      <c r="T94" s="350">
        <v>0</v>
      </c>
      <c r="U94" s="350">
        <v>2.5877890959516691E-4</v>
      </c>
      <c r="V94" s="350">
        <v>4.7266316212358096E-4</v>
      </c>
      <c r="W94" s="350">
        <v>4.089812140485933E-4</v>
      </c>
      <c r="X94" s="350">
        <v>2.6163372287784005E-4</v>
      </c>
      <c r="Y94" s="350">
        <v>2.7122452500054762E-4</v>
      </c>
      <c r="Z94" s="350">
        <v>4.5999218137498507E-4</v>
      </c>
      <c r="AA94" s="350">
        <v>4.8969954275225255E-4</v>
      </c>
      <c r="AB94" s="350">
        <v>1.1403919839601888E-4</v>
      </c>
      <c r="AC94" s="350">
        <v>1.2225675586017494E-4</v>
      </c>
      <c r="AD94" s="350">
        <v>3.4782169627984009E-5</v>
      </c>
      <c r="AE94" s="350">
        <v>1.3039758885377743E-4</v>
      </c>
      <c r="AF94" s="350">
        <v>1.4806936821486552E-4</v>
      </c>
      <c r="AG94" s="350">
        <v>7.410833661924993E-4</v>
      </c>
      <c r="AH94" s="350">
        <v>8.8755552035083728E-5</v>
      </c>
      <c r="AI94" s="350">
        <v>1.7850587349362346E-4</v>
      </c>
      <c r="AJ94" s="350">
        <v>3.6939943928824427E-5</v>
      </c>
      <c r="AK94" s="350">
        <v>6.4339260791053063E-4</v>
      </c>
      <c r="AL94" s="350">
        <v>2.5728195717848214E-4</v>
      </c>
      <c r="AM94" s="350">
        <v>6.5049365495437744E-4</v>
      </c>
      <c r="AN94" s="350">
        <v>9.4291635666065026E-4</v>
      </c>
      <c r="AO94" s="350">
        <v>5.4882029326200994E-4</v>
      </c>
      <c r="AP94" s="350">
        <v>6.9153195024516229E-4</v>
      </c>
      <c r="AQ94" s="350">
        <v>2.2791333713182324E-4</v>
      </c>
      <c r="AR94" s="350">
        <v>8.2582054281293534E-4</v>
      </c>
      <c r="AS94" s="350">
        <v>5.2601021925076635E-4</v>
      </c>
      <c r="AT94" s="350">
        <v>8.6603764064955969E-5</v>
      </c>
      <c r="AU94" s="350">
        <v>2.8738961231770492E-3</v>
      </c>
      <c r="AV94" s="350">
        <v>5.3982781137960868E-4</v>
      </c>
      <c r="AW94" s="350">
        <v>5.0762323872703219E-4</v>
      </c>
      <c r="AX94" s="350">
        <v>3.8467418322530092E-4</v>
      </c>
      <c r="AY94" s="350">
        <v>5.3386011862652726E-4</v>
      </c>
      <c r="AZ94" s="350">
        <v>6.9954565656829332E-4</v>
      </c>
      <c r="BA94" s="350">
        <v>1.5056456662432579E-3</v>
      </c>
      <c r="BB94" s="350">
        <v>9.6304021755904367E-4</v>
      </c>
      <c r="BC94" s="350">
        <v>5.1982972536104854E-4</v>
      </c>
      <c r="BD94" s="350">
        <v>1.7334621435851662E-4</v>
      </c>
      <c r="BE94" s="350">
        <v>1.2007419425853281E-4</v>
      </c>
      <c r="BF94" s="350">
        <v>2.5731686753930824E-4</v>
      </c>
      <c r="BG94" s="350">
        <v>1.3484853243691866E-4</v>
      </c>
      <c r="BH94" s="350">
        <v>1.451337050604812E-4</v>
      </c>
      <c r="BI94" s="350">
        <v>4.3614190493031002E-4</v>
      </c>
      <c r="BJ94" s="350">
        <v>3.421162613507871E-4</v>
      </c>
      <c r="BK94" s="350">
        <v>1.9852913967318228E-4</v>
      </c>
      <c r="BL94" s="350">
        <v>1.0314563384753377E-4</v>
      </c>
      <c r="BM94" s="350">
        <v>7.6844319921155863E-5</v>
      </c>
      <c r="BN94" s="350">
        <v>1.400344168766385E-4</v>
      </c>
      <c r="BO94" s="350">
        <v>1.0964561108195482E-3</v>
      </c>
      <c r="BP94" s="350">
        <v>8.7539997592034769E-4</v>
      </c>
      <c r="BQ94" s="350">
        <v>3.7364748153253819E-4</v>
      </c>
      <c r="BR94" s="350">
        <v>4.8213902510636612E-4</v>
      </c>
      <c r="BS94" s="350">
        <v>1.8426623405097462E-3</v>
      </c>
      <c r="BT94" s="350">
        <v>2.0396349491642552E-3</v>
      </c>
      <c r="BU94" s="350">
        <v>6.8203717518852257E-4</v>
      </c>
      <c r="BV94" s="350">
        <v>1.0145489760206086E-3</v>
      </c>
      <c r="BW94" s="350">
        <v>7.6994629840741562E-4</v>
      </c>
      <c r="BX94" s="350">
        <v>2.3024221294663271E-4</v>
      </c>
      <c r="BY94" s="350">
        <v>1.1742533179584316E-3</v>
      </c>
      <c r="BZ94" s="350">
        <v>2.2027796547109593E-3</v>
      </c>
      <c r="CA94" s="350">
        <v>8.0231305959574091E-4</v>
      </c>
      <c r="CB94" s="350">
        <v>6.1901679251958404E-4</v>
      </c>
      <c r="CC94" s="350">
        <v>1.1126360353621531E-3</v>
      </c>
      <c r="CD94" s="350">
        <v>2.6732672975417443E-4</v>
      </c>
      <c r="CE94" s="350">
        <v>5.781255675234544E-5</v>
      </c>
      <c r="CF94" s="350">
        <v>9.6680159837991982E-4</v>
      </c>
      <c r="CG94" s="350">
        <v>1.3463440688246729E-3</v>
      </c>
      <c r="CH94" s="350">
        <v>2.8529909698525439E-4</v>
      </c>
      <c r="CI94" s="350">
        <v>7.6902079206324185E-4</v>
      </c>
      <c r="CJ94" s="350">
        <v>1.0223811742626975E-3</v>
      </c>
      <c r="CK94" s="350">
        <v>2.5642889374899859E-4</v>
      </c>
      <c r="CL94" s="350">
        <v>4.8150080867520449E-4</v>
      </c>
      <c r="CM94" s="350">
        <v>1.1422426809325798E-3</v>
      </c>
      <c r="CN94" s="350">
        <v>2.1011167245819494E-4</v>
      </c>
      <c r="CO94" s="350">
        <v>4.2948952321608739E-4</v>
      </c>
      <c r="CP94" s="350">
        <v>7.2521203565769558E-4</v>
      </c>
      <c r="CQ94" s="350">
        <v>1.94180263068821E-4</v>
      </c>
      <c r="CR94" s="350">
        <v>3.411281224655124E-4</v>
      </c>
      <c r="CS94" s="350">
        <v>3.2446300815948506E-4</v>
      </c>
      <c r="CT94" s="350">
        <v>1.0001713922163582</v>
      </c>
      <c r="CU94" s="350">
        <v>8.0928575631639284E-4</v>
      </c>
      <c r="CV94" s="350">
        <v>9.4548473868935211E-4</v>
      </c>
      <c r="CW94" s="350">
        <v>3.0294559716157799E-4</v>
      </c>
      <c r="CX94" s="350">
        <v>1.55420079086352E-3</v>
      </c>
      <c r="CY94" s="350">
        <v>1.1200345091734673E-3</v>
      </c>
      <c r="CZ94" s="350">
        <v>4.6580807219618486E-4</v>
      </c>
      <c r="DA94" s="350">
        <v>5.4574780426064763E-4</v>
      </c>
      <c r="DB94" s="350">
        <v>7.6402184643226004E-4</v>
      </c>
      <c r="DC94" s="350">
        <v>1.7299933765539747E-4</v>
      </c>
      <c r="DD94" s="350">
        <v>2.8059381895208653E-4</v>
      </c>
      <c r="DE94" s="350">
        <v>4.0496182401923372E-4</v>
      </c>
      <c r="DF94" s="350">
        <v>4.4415434109902445E-4</v>
      </c>
      <c r="DG94" s="350">
        <v>3.3793127367400628E-4</v>
      </c>
      <c r="DH94" s="350">
        <v>9.0394363598702166E-4</v>
      </c>
      <c r="DI94" s="350">
        <v>2.4422590169415005E-4</v>
      </c>
      <c r="DJ94" s="350">
        <v>9.4097649484369504E-4</v>
      </c>
      <c r="DK94" s="350">
        <v>2.7746112517466534E-4</v>
      </c>
      <c r="DL94" s="350">
        <v>0.12030431120123999</v>
      </c>
    </row>
    <row r="95" spans="2:116">
      <c r="B95" s="352">
        <v>631</v>
      </c>
      <c r="C95" s="349" t="s">
        <v>778</v>
      </c>
      <c r="D95" s="350">
        <v>0.7477433498707633</v>
      </c>
      <c r="E95" s="350">
        <v>0.60570582030072795</v>
      </c>
      <c r="F95" s="350">
        <v>2.5058446063368268E-3</v>
      </c>
      <c r="G95" s="350">
        <v>2.8545895266414194E-2</v>
      </c>
      <c r="H95" s="350">
        <v>9.7526708565199446E-2</v>
      </c>
      <c r="I95" s="350">
        <v>9.740134354228866E-2</v>
      </c>
      <c r="J95" s="350">
        <v>7.6283540770928106E-5</v>
      </c>
      <c r="K95" s="350">
        <v>5.7169152871658509E-5</v>
      </c>
      <c r="L95" s="350">
        <v>5.9302959792806504E-4</v>
      </c>
      <c r="M95" s="350">
        <v>1.3481396266147707E-4</v>
      </c>
      <c r="N95" s="350">
        <v>8.775264174401437E-5</v>
      </c>
      <c r="O95" s="350">
        <v>1.4574870103488023E-4</v>
      </c>
      <c r="P95" s="350">
        <v>5.5295991940146035E-4</v>
      </c>
      <c r="Q95" s="350">
        <v>1.7971210239595522E-4</v>
      </c>
      <c r="R95" s="350">
        <v>1.1268209838613048E-4</v>
      </c>
      <c r="S95" s="350">
        <v>1.0899160482101743E-4</v>
      </c>
      <c r="T95" s="350">
        <v>0</v>
      </c>
      <c r="U95" s="350">
        <v>4.4707591237816989E-5</v>
      </c>
      <c r="V95" s="350">
        <v>7.2523686405001357E-5</v>
      </c>
      <c r="W95" s="350">
        <v>1.0832751690133777E-4</v>
      </c>
      <c r="X95" s="350">
        <v>3.1239090402086577E-4</v>
      </c>
      <c r="Y95" s="350">
        <v>1.2768669606014592E-4</v>
      </c>
      <c r="Z95" s="350">
        <v>1.3252052553369313E-4</v>
      </c>
      <c r="AA95" s="350">
        <v>1.1717734144528144E-4</v>
      </c>
      <c r="AB95" s="350">
        <v>1.191633005632938E-4</v>
      </c>
      <c r="AC95" s="350">
        <v>9.5159730672292353E-5</v>
      </c>
      <c r="AD95" s="350">
        <v>2.2456561968871069E-4</v>
      </c>
      <c r="AE95" s="350">
        <v>2.0970072597277864E-4</v>
      </c>
      <c r="AF95" s="350">
        <v>2.6194773875096671E-4</v>
      </c>
      <c r="AG95" s="350">
        <v>2.8098989445043786E-4</v>
      </c>
      <c r="AH95" s="350">
        <v>5.5713982375093605E-5</v>
      </c>
      <c r="AI95" s="350">
        <v>2.8827264249594773E-4</v>
      </c>
      <c r="AJ95" s="350">
        <v>1.3820365635120874E-5</v>
      </c>
      <c r="AK95" s="350">
        <v>5.5339704341954715E-5</v>
      </c>
      <c r="AL95" s="350">
        <v>1.9928115186133196E-4</v>
      </c>
      <c r="AM95" s="350">
        <v>1.2421285096815871E-4</v>
      </c>
      <c r="AN95" s="350">
        <v>7.2613333407382978E-5</v>
      </c>
      <c r="AO95" s="350">
        <v>1.4434618975355887E-4</v>
      </c>
      <c r="AP95" s="350">
        <v>4.0204887212966689E-4</v>
      </c>
      <c r="AQ95" s="350">
        <v>1.343802635897437E-3</v>
      </c>
      <c r="AR95" s="350">
        <v>1.6569755913069107E-4</v>
      </c>
      <c r="AS95" s="350">
        <v>1.0929517507143402E-4</v>
      </c>
      <c r="AT95" s="350">
        <v>5.8877957040826958E-5</v>
      </c>
      <c r="AU95" s="350">
        <v>8.6901744970851731E-4</v>
      </c>
      <c r="AV95" s="350">
        <v>3.8104384714750948E-5</v>
      </c>
      <c r="AW95" s="350">
        <v>6.0744811559372046E-5</v>
      </c>
      <c r="AX95" s="350">
        <v>4.695283122564871E-5</v>
      </c>
      <c r="AY95" s="350">
        <v>1.0938082916929169E-3</v>
      </c>
      <c r="AZ95" s="350">
        <v>3.0628043009765619E-4</v>
      </c>
      <c r="BA95" s="350">
        <v>1.0812605851185993E-3</v>
      </c>
      <c r="BB95" s="350">
        <v>5.046024755300647E-4</v>
      </c>
      <c r="BC95" s="350">
        <v>3.9538443423436101E-4</v>
      </c>
      <c r="BD95" s="350">
        <v>6.493042791999486E-4</v>
      </c>
      <c r="BE95" s="350">
        <v>1.339914116642427E-3</v>
      </c>
      <c r="BF95" s="350">
        <v>9.9861503889534528E-4</v>
      </c>
      <c r="BG95" s="350">
        <v>2.2251563229527603E-3</v>
      </c>
      <c r="BH95" s="350">
        <v>7.8935567728917358E-4</v>
      </c>
      <c r="BI95" s="350">
        <v>1.7369630639449684E-4</v>
      </c>
      <c r="BJ95" s="350">
        <v>1.3821328786525324E-3</v>
      </c>
      <c r="BK95" s="350">
        <v>3.9026234119674018E-4</v>
      </c>
      <c r="BL95" s="350">
        <v>1.7566818396024751E-4</v>
      </c>
      <c r="BM95" s="350">
        <v>1.159429315771169E-4</v>
      </c>
      <c r="BN95" s="350">
        <v>2.9607933193946185E-4</v>
      </c>
      <c r="BO95" s="350">
        <v>2.2284204924812806E-3</v>
      </c>
      <c r="BP95" s="350">
        <v>9.9206819709070842E-5</v>
      </c>
      <c r="BQ95" s="350">
        <v>1.841725745764432E-4</v>
      </c>
      <c r="BR95" s="350">
        <v>1.1024501832523818E-4</v>
      </c>
      <c r="BS95" s="350">
        <v>2.5323006041022604E-4</v>
      </c>
      <c r="BT95" s="350">
        <v>1.5573403446385423E-4</v>
      </c>
      <c r="BU95" s="350">
        <v>2.1174226110293653E-4</v>
      </c>
      <c r="BV95" s="350">
        <v>2.1859070655336316E-4</v>
      </c>
      <c r="BW95" s="350">
        <v>9.4429765426443546E-4</v>
      </c>
      <c r="BX95" s="350">
        <v>3.6655639251743845E-4</v>
      </c>
      <c r="BY95" s="350">
        <v>2.213800869708673E-4</v>
      </c>
      <c r="BZ95" s="350">
        <v>2.3410015663222685E-4</v>
      </c>
      <c r="CA95" s="350">
        <v>2.8450682534997149E-4</v>
      </c>
      <c r="CB95" s="350">
        <v>3.0457326943732769E-4</v>
      </c>
      <c r="CC95" s="350">
        <v>9.0590316154573128E-5</v>
      </c>
      <c r="CD95" s="350">
        <v>6.3600238779119755E-5</v>
      </c>
      <c r="CE95" s="350">
        <v>1.9248308915735192E-5</v>
      </c>
      <c r="CF95" s="350">
        <v>6.1528580677635263E-3</v>
      </c>
      <c r="CG95" s="350">
        <v>2.3644435015109542E-4</v>
      </c>
      <c r="CH95" s="350">
        <v>3.213941723806361E-4</v>
      </c>
      <c r="CI95" s="350">
        <v>1.3863721201586035E-4</v>
      </c>
      <c r="CJ95" s="350">
        <v>1.4074632257475754E-4</v>
      </c>
      <c r="CK95" s="350">
        <v>4.9307700962212511E-4</v>
      </c>
      <c r="CL95" s="350">
        <v>3.2561477466284836E-4</v>
      </c>
      <c r="CM95" s="350">
        <v>2.7603743140016762E-4</v>
      </c>
      <c r="CN95" s="350">
        <v>2.2917052690829022E-4</v>
      </c>
      <c r="CO95" s="350">
        <v>4.8360164625809278E-3</v>
      </c>
      <c r="CP95" s="350">
        <v>1.5989066793568164E-3</v>
      </c>
      <c r="CQ95" s="350">
        <v>3.1343501054619592E-3</v>
      </c>
      <c r="CR95" s="350">
        <v>5.5056320830004007E-3</v>
      </c>
      <c r="CS95" s="350">
        <v>1.1143957813109649E-3</v>
      </c>
      <c r="CT95" s="350">
        <v>1.6222152711221156E-4</v>
      </c>
      <c r="CU95" s="350">
        <v>1.0000408560216896</v>
      </c>
      <c r="CV95" s="350">
        <v>1.4422372899467974E-4</v>
      </c>
      <c r="CW95" s="350">
        <v>1.4346931942854743E-4</v>
      </c>
      <c r="CX95" s="350">
        <v>8.431255591940555E-5</v>
      </c>
      <c r="CY95" s="350">
        <v>8.6698531152077063E-5</v>
      </c>
      <c r="CZ95" s="350">
        <v>6.7452575333709579E-5</v>
      </c>
      <c r="DA95" s="350">
        <v>1.1850928815716016E-4</v>
      </c>
      <c r="DB95" s="350">
        <v>3.5954911606150602E-4</v>
      </c>
      <c r="DC95" s="350">
        <v>1.1101913748649359E-3</v>
      </c>
      <c r="DD95" s="350">
        <v>8.3983672701033982E-5</v>
      </c>
      <c r="DE95" s="350">
        <v>5.7956310996323888E-4</v>
      </c>
      <c r="DF95" s="350">
        <v>2.9627683963193884E-4</v>
      </c>
      <c r="DG95" s="350">
        <v>4.1806129042601831E-4</v>
      </c>
      <c r="DH95" s="350">
        <v>8.6595472284511108E-4</v>
      </c>
      <c r="DI95" s="350">
        <v>2.4719608705516639E-4</v>
      </c>
      <c r="DJ95" s="350">
        <v>4.6038864669472397E-4</v>
      </c>
      <c r="DK95" s="350">
        <v>8.1250816133882748E-5</v>
      </c>
      <c r="DL95" s="350">
        <v>4.1884752295398174E-4</v>
      </c>
    </row>
    <row r="96" spans="2:116">
      <c r="B96" s="352">
        <v>632</v>
      </c>
      <c r="C96" s="349" t="s">
        <v>779</v>
      </c>
      <c r="D96" s="350">
        <v>0.8929262008580916</v>
      </c>
      <c r="E96" s="350">
        <v>0.41843956477485683</v>
      </c>
      <c r="F96" s="350">
        <v>4.0035289494456186E-2</v>
      </c>
      <c r="G96" s="350">
        <v>0</v>
      </c>
      <c r="H96" s="350">
        <v>5.3515065818901392E-2</v>
      </c>
      <c r="I96" s="350">
        <v>5.3515065818901392E-2</v>
      </c>
      <c r="J96" s="350">
        <v>0</v>
      </c>
      <c r="K96" s="350">
        <v>0</v>
      </c>
      <c r="L96" s="350">
        <v>0</v>
      </c>
      <c r="M96" s="350">
        <v>0</v>
      </c>
      <c r="N96" s="350">
        <v>0</v>
      </c>
      <c r="O96" s="350">
        <v>0</v>
      </c>
      <c r="P96" s="350">
        <v>0</v>
      </c>
      <c r="Q96" s="350">
        <v>0</v>
      </c>
      <c r="R96" s="350">
        <v>0</v>
      </c>
      <c r="S96" s="350">
        <v>0</v>
      </c>
      <c r="T96" s="350">
        <v>0</v>
      </c>
      <c r="U96" s="350">
        <v>0</v>
      </c>
      <c r="V96" s="350">
        <v>0</v>
      </c>
      <c r="W96" s="350">
        <v>0</v>
      </c>
      <c r="X96" s="350">
        <v>0</v>
      </c>
      <c r="Y96" s="350">
        <v>0</v>
      </c>
      <c r="Z96" s="350">
        <v>0</v>
      </c>
      <c r="AA96" s="350">
        <v>0</v>
      </c>
      <c r="AB96" s="350">
        <v>0</v>
      </c>
      <c r="AC96" s="350">
        <v>0</v>
      </c>
      <c r="AD96" s="350">
        <v>0</v>
      </c>
      <c r="AE96" s="350">
        <v>0</v>
      </c>
      <c r="AF96" s="350">
        <v>0</v>
      </c>
      <c r="AG96" s="350">
        <v>0</v>
      </c>
      <c r="AH96" s="350">
        <v>0</v>
      </c>
      <c r="AI96" s="350">
        <v>0</v>
      </c>
      <c r="AJ96" s="350">
        <v>0</v>
      </c>
      <c r="AK96" s="350">
        <v>0</v>
      </c>
      <c r="AL96" s="350">
        <v>0</v>
      </c>
      <c r="AM96" s="350">
        <v>0</v>
      </c>
      <c r="AN96" s="350">
        <v>0</v>
      </c>
      <c r="AO96" s="350">
        <v>0</v>
      </c>
      <c r="AP96" s="350">
        <v>0</v>
      </c>
      <c r="AQ96" s="350">
        <v>0</v>
      </c>
      <c r="AR96" s="350">
        <v>0</v>
      </c>
      <c r="AS96" s="350">
        <v>0</v>
      </c>
      <c r="AT96" s="350">
        <v>0</v>
      </c>
      <c r="AU96" s="350">
        <v>0</v>
      </c>
      <c r="AV96" s="350">
        <v>0</v>
      </c>
      <c r="AW96" s="350">
        <v>0</v>
      </c>
      <c r="AX96" s="350">
        <v>0</v>
      </c>
      <c r="AY96" s="350">
        <v>0</v>
      </c>
      <c r="AZ96" s="350">
        <v>0</v>
      </c>
      <c r="BA96" s="350">
        <v>0</v>
      </c>
      <c r="BB96" s="350">
        <v>0</v>
      </c>
      <c r="BC96" s="350">
        <v>0</v>
      </c>
      <c r="BD96" s="350">
        <v>0</v>
      </c>
      <c r="BE96" s="350">
        <v>0</v>
      </c>
      <c r="BF96" s="350">
        <v>0</v>
      </c>
      <c r="BG96" s="350">
        <v>0</v>
      </c>
      <c r="BH96" s="350">
        <v>0</v>
      </c>
      <c r="BI96" s="350">
        <v>0</v>
      </c>
      <c r="BJ96" s="350">
        <v>0</v>
      </c>
      <c r="BK96" s="350">
        <v>0</v>
      </c>
      <c r="BL96" s="350">
        <v>0</v>
      </c>
      <c r="BM96" s="350">
        <v>0</v>
      </c>
      <c r="BN96" s="350">
        <v>0</v>
      </c>
      <c r="BO96" s="350">
        <v>0</v>
      </c>
      <c r="BP96" s="350">
        <v>0</v>
      </c>
      <c r="BQ96" s="350">
        <v>0</v>
      </c>
      <c r="BR96" s="350">
        <v>0</v>
      </c>
      <c r="BS96" s="350">
        <v>0</v>
      </c>
      <c r="BT96" s="350">
        <v>0</v>
      </c>
      <c r="BU96" s="350">
        <v>0</v>
      </c>
      <c r="BV96" s="350">
        <v>0</v>
      </c>
      <c r="BW96" s="350">
        <v>0</v>
      </c>
      <c r="BX96" s="350">
        <v>0</v>
      </c>
      <c r="BY96" s="350">
        <v>0</v>
      </c>
      <c r="BZ96" s="350">
        <v>0</v>
      </c>
      <c r="CA96" s="350">
        <v>0</v>
      </c>
      <c r="CB96" s="350">
        <v>0</v>
      </c>
      <c r="CC96" s="350">
        <v>0</v>
      </c>
      <c r="CD96" s="350">
        <v>0</v>
      </c>
      <c r="CE96" s="350">
        <v>0</v>
      </c>
      <c r="CF96" s="350">
        <v>0</v>
      </c>
      <c r="CG96" s="350">
        <v>0</v>
      </c>
      <c r="CH96" s="350">
        <v>0</v>
      </c>
      <c r="CI96" s="350">
        <v>0</v>
      </c>
      <c r="CJ96" s="350">
        <v>0</v>
      </c>
      <c r="CK96" s="350">
        <v>0</v>
      </c>
      <c r="CL96" s="350">
        <v>0</v>
      </c>
      <c r="CM96" s="350">
        <v>0</v>
      </c>
      <c r="CN96" s="350">
        <v>0</v>
      </c>
      <c r="CO96" s="350">
        <v>0</v>
      </c>
      <c r="CP96" s="350">
        <v>0</v>
      </c>
      <c r="CQ96" s="350">
        <v>0</v>
      </c>
      <c r="CR96" s="350">
        <v>0</v>
      </c>
      <c r="CS96" s="350">
        <v>0</v>
      </c>
      <c r="CT96" s="350">
        <v>0</v>
      </c>
      <c r="CU96" s="350">
        <v>0</v>
      </c>
      <c r="CV96" s="350">
        <v>1</v>
      </c>
      <c r="CW96" s="350">
        <v>0</v>
      </c>
      <c r="CX96" s="350">
        <v>0</v>
      </c>
      <c r="CY96" s="350">
        <v>0</v>
      </c>
      <c r="CZ96" s="350">
        <v>0</v>
      </c>
      <c r="DA96" s="350">
        <v>0</v>
      </c>
      <c r="DB96" s="350">
        <v>0</v>
      </c>
      <c r="DC96" s="350">
        <v>0</v>
      </c>
      <c r="DD96" s="350">
        <v>0</v>
      </c>
      <c r="DE96" s="350">
        <v>0</v>
      </c>
      <c r="DF96" s="350">
        <v>0</v>
      </c>
      <c r="DG96" s="350">
        <v>0</v>
      </c>
      <c r="DH96" s="350">
        <v>0</v>
      </c>
      <c r="DI96" s="350">
        <v>0</v>
      </c>
      <c r="DJ96" s="350">
        <v>0</v>
      </c>
      <c r="DK96" s="350">
        <v>0</v>
      </c>
      <c r="DL96" s="350">
        <v>0</v>
      </c>
    </row>
    <row r="97" spans="2:116">
      <c r="B97" s="352">
        <v>641</v>
      </c>
      <c r="C97" s="349" t="s">
        <v>780</v>
      </c>
      <c r="D97" s="350">
        <v>0.88674054310097117</v>
      </c>
      <c r="E97" s="350">
        <v>0.45636661618627922</v>
      </c>
      <c r="F97" s="350">
        <v>3.4658677736375744E-2</v>
      </c>
      <c r="G97" s="350">
        <v>3.1945021476705991E-2</v>
      </c>
      <c r="H97" s="350">
        <v>8.761283997805927E-2</v>
      </c>
      <c r="I97" s="350">
        <v>8.0495689330670334E-2</v>
      </c>
      <c r="J97" s="350">
        <v>0</v>
      </c>
      <c r="K97" s="350">
        <v>0</v>
      </c>
      <c r="L97" s="350">
        <v>0</v>
      </c>
      <c r="M97" s="350">
        <v>0</v>
      </c>
      <c r="N97" s="350">
        <v>0</v>
      </c>
      <c r="O97" s="350">
        <v>0</v>
      </c>
      <c r="P97" s="350">
        <v>0</v>
      </c>
      <c r="Q97" s="350">
        <v>0</v>
      </c>
      <c r="R97" s="350">
        <v>0</v>
      </c>
      <c r="S97" s="350">
        <v>0</v>
      </c>
      <c r="T97" s="350">
        <v>0</v>
      </c>
      <c r="U97" s="350">
        <v>0</v>
      </c>
      <c r="V97" s="350">
        <v>0</v>
      </c>
      <c r="W97" s="350">
        <v>0</v>
      </c>
      <c r="X97" s="350">
        <v>0</v>
      </c>
      <c r="Y97" s="350">
        <v>0</v>
      </c>
      <c r="Z97" s="350">
        <v>0</v>
      </c>
      <c r="AA97" s="350">
        <v>0</v>
      </c>
      <c r="AB97" s="350">
        <v>0</v>
      </c>
      <c r="AC97" s="350">
        <v>0</v>
      </c>
      <c r="AD97" s="350">
        <v>0</v>
      </c>
      <c r="AE97" s="350">
        <v>0</v>
      </c>
      <c r="AF97" s="350">
        <v>0</v>
      </c>
      <c r="AG97" s="350">
        <v>0</v>
      </c>
      <c r="AH97" s="350">
        <v>0</v>
      </c>
      <c r="AI97" s="350">
        <v>0</v>
      </c>
      <c r="AJ97" s="350">
        <v>0</v>
      </c>
      <c r="AK97" s="350">
        <v>0</v>
      </c>
      <c r="AL97" s="350">
        <v>0</v>
      </c>
      <c r="AM97" s="350">
        <v>0</v>
      </c>
      <c r="AN97" s="350">
        <v>0</v>
      </c>
      <c r="AO97" s="350">
        <v>0</v>
      </c>
      <c r="AP97" s="350">
        <v>0</v>
      </c>
      <c r="AQ97" s="350">
        <v>0</v>
      </c>
      <c r="AR97" s="350">
        <v>0</v>
      </c>
      <c r="AS97" s="350">
        <v>0</v>
      </c>
      <c r="AT97" s="350">
        <v>0</v>
      </c>
      <c r="AU97" s="350">
        <v>0</v>
      </c>
      <c r="AV97" s="350">
        <v>0</v>
      </c>
      <c r="AW97" s="350">
        <v>0</v>
      </c>
      <c r="AX97" s="350">
        <v>0</v>
      </c>
      <c r="AY97" s="350">
        <v>0</v>
      </c>
      <c r="AZ97" s="350">
        <v>0</v>
      </c>
      <c r="BA97" s="350">
        <v>0</v>
      </c>
      <c r="BB97" s="350">
        <v>0</v>
      </c>
      <c r="BC97" s="350">
        <v>0</v>
      </c>
      <c r="BD97" s="350">
        <v>0</v>
      </c>
      <c r="BE97" s="350">
        <v>0</v>
      </c>
      <c r="BF97" s="350">
        <v>0</v>
      </c>
      <c r="BG97" s="350">
        <v>0</v>
      </c>
      <c r="BH97" s="350">
        <v>0</v>
      </c>
      <c r="BI97" s="350">
        <v>0</v>
      </c>
      <c r="BJ97" s="350">
        <v>0</v>
      </c>
      <c r="BK97" s="350">
        <v>0</v>
      </c>
      <c r="BL97" s="350">
        <v>0</v>
      </c>
      <c r="BM97" s="350">
        <v>0</v>
      </c>
      <c r="BN97" s="350">
        <v>0</v>
      </c>
      <c r="BO97" s="350">
        <v>0</v>
      </c>
      <c r="BP97" s="350">
        <v>0</v>
      </c>
      <c r="BQ97" s="350">
        <v>0</v>
      </c>
      <c r="BR97" s="350">
        <v>0</v>
      </c>
      <c r="BS97" s="350">
        <v>0</v>
      </c>
      <c r="BT97" s="350">
        <v>0</v>
      </c>
      <c r="BU97" s="350">
        <v>0</v>
      </c>
      <c r="BV97" s="350">
        <v>0</v>
      </c>
      <c r="BW97" s="350">
        <v>0</v>
      </c>
      <c r="BX97" s="350">
        <v>0</v>
      </c>
      <c r="BY97" s="350">
        <v>0</v>
      </c>
      <c r="BZ97" s="350">
        <v>0</v>
      </c>
      <c r="CA97" s="350">
        <v>0</v>
      </c>
      <c r="CB97" s="350">
        <v>0</v>
      </c>
      <c r="CC97" s="350">
        <v>0</v>
      </c>
      <c r="CD97" s="350">
        <v>0</v>
      </c>
      <c r="CE97" s="350">
        <v>0</v>
      </c>
      <c r="CF97" s="350">
        <v>0</v>
      </c>
      <c r="CG97" s="350">
        <v>0</v>
      </c>
      <c r="CH97" s="350">
        <v>0</v>
      </c>
      <c r="CI97" s="350">
        <v>0</v>
      </c>
      <c r="CJ97" s="350">
        <v>0</v>
      </c>
      <c r="CK97" s="350">
        <v>0</v>
      </c>
      <c r="CL97" s="350">
        <v>0</v>
      </c>
      <c r="CM97" s="350">
        <v>0</v>
      </c>
      <c r="CN97" s="350">
        <v>0</v>
      </c>
      <c r="CO97" s="350">
        <v>0</v>
      </c>
      <c r="CP97" s="350">
        <v>0</v>
      </c>
      <c r="CQ97" s="350">
        <v>0</v>
      </c>
      <c r="CR97" s="350">
        <v>0</v>
      </c>
      <c r="CS97" s="350">
        <v>0</v>
      </c>
      <c r="CT97" s="350">
        <v>0</v>
      </c>
      <c r="CU97" s="350">
        <v>0</v>
      </c>
      <c r="CV97" s="350">
        <v>0</v>
      </c>
      <c r="CW97" s="350">
        <v>1.0066957080869636</v>
      </c>
      <c r="CX97" s="350">
        <v>0</v>
      </c>
      <c r="CY97" s="350">
        <v>0</v>
      </c>
      <c r="CZ97" s="350">
        <v>5.5669081803582667E-4</v>
      </c>
      <c r="DA97" s="350">
        <v>0</v>
      </c>
      <c r="DB97" s="350">
        <v>0</v>
      </c>
      <c r="DC97" s="350">
        <v>0</v>
      </c>
      <c r="DD97" s="350">
        <v>0</v>
      </c>
      <c r="DE97" s="350">
        <v>0</v>
      </c>
      <c r="DF97" s="350">
        <v>0</v>
      </c>
      <c r="DG97" s="350">
        <v>0</v>
      </c>
      <c r="DH97" s="350">
        <v>0</v>
      </c>
      <c r="DI97" s="350">
        <v>0</v>
      </c>
      <c r="DJ97" s="350">
        <v>0</v>
      </c>
      <c r="DK97" s="350">
        <v>0</v>
      </c>
      <c r="DL97" s="350">
        <v>0</v>
      </c>
    </row>
    <row r="98" spans="2:116">
      <c r="B98" s="352">
        <v>642</v>
      </c>
      <c r="C98" s="349" t="s">
        <v>781</v>
      </c>
      <c r="D98" s="350">
        <v>0.69228221635414489</v>
      </c>
      <c r="E98" s="350">
        <v>0.37086191480481823</v>
      </c>
      <c r="F98" s="350">
        <v>0.19141337153115512</v>
      </c>
      <c r="G98" s="350">
        <v>5.1553719126798923E-4</v>
      </c>
      <c r="H98" s="350">
        <v>6.6276278812128372E-2</v>
      </c>
      <c r="I98" s="350">
        <v>6.370473695385577E-2</v>
      </c>
      <c r="J98" s="350">
        <v>3.2049299655698637E-4</v>
      </c>
      <c r="K98" s="350">
        <v>2.7760964547467361E-4</v>
      </c>
      <c r="L98" s="350">
        <v>6.4361027523672041E-3</v>
      </c>
      <c r="M98" s="350">
        <v>2.2673460790962849E-5</v>
      </c>
      <c r="N98" s="350">
        <v>6.6978764711770152E-5</v>
      </c>
      <c r="O98" s="350">
        <v>4.5906367630523426E-5</v>
      </c>
      <c r="P98" s="350">
        <v>5.2760557505903791E-5</v>
      </c>
      <c r="Q98" s="350">
        <v>5.4182109513232633E-5</v>
      </c>
      <c r="R98" s="350">
        <v>3.84573476051957E-5</v>
      </c>
      <c r="S98" s="350">
        <v>1.4800210977182395E-4</v>
      </c>
      <c r="T98" s="350">
        <v>0</v>
      </c>
      <c r="U98" s="350">
        <v>2.2667227368948801E-5</v>
      </c>
      <c r="V98" s="350">
        <v>4.0943878505281837E-5</v>
      </c>
      <c r="W98" s="350">
        <v>3.3093118127630361E-5</v>
      </c>
      <c r="X98" s="350">
        <v>3.1445215522018487E-5</v>
      </c>
      <c r="Y98" s="350">
        <v>7.8803170183527302E-5</v>
      </c>
      <c r="Z98" s="350">
        <v>5.6647744113704033E-5</v>
      </c>
      <c r="AA98" s="350">
        <v>7.3456787994579252E-5</v>
      </c>
      <c r="AB98" s="350">
        <v>6.3575750865692689E-5</v>
      </c>
      <c r="AC98" s="350">
        <v>3.2370524794168662E-5</v>
      </c>
      <c r="AD98" s="350">
        <v>1.1326586877681365E-5</v>
      </c>
      <c r="AE98" s="350">
        <v>2.6675845761764047E-5</v>
      </c>
      <c r="AF98" s="350">
        <v>2.6329530095349108E-5</v>
      </c>
      <c r="AG98" s="350">
        <v>5.5857531372967868E-5</v>
      </c>
      <c r="AH98" s="350">
        <v>2.8746865014443049E-5</v>
      </c>
      <c r="AI98" s="350">
        <v>3.252269552961607E-5</v>
      </c>
      <c r="AJ98" s="350">
        <v>6.3631804555869831E-5</v>
      </c>
      <c r="AK98" s="350">
        <v>6.2359797044169858E-5</v>
      </c>
      <c r="AL98" s="350">
        <v>2.9183976382139746E-5</v>
      </c>
      <c r="AM98" s="350">
        <v>3.3913943259896283E-5</v>
      </c>
      <c r="AN98" s="350">
        <v>5.0699485474102389E-5</v>
      </c>
      <c r="AO98" s="350">
        <v>7.3189812033897745E-5</v>
      </c>
      <c r="AP98" s="350">
        <v>6.7957687112624014E-5</v>
      </c>
      <c r="AQ98" s="350">
        <v>3.5950543743593343E-5</v>
      </c>
      <c r="AR98" s="350">
        <v>7.7013072817363971E-5</v>
      </c>
      <c r="AS98" s="350">
        <v>4.0174961470023645E-5</v>
      </c>
      <c r="AT98" s="350">
        <v>1.3636493438145989E-5</v>
      </c>
      <c r="AU98" s="350">
        <v>9.3777802946460047E-5</v>
      </c>
      <c r="AV98" s="350">
        <v>4.0602452464272851E-5</v>
      </c>
      <c r="AW98" s="350">
        <v>6.6616627297892491E-5</v>
      </c>
      <c r="AX98" s="350">
        <v>5.7936262953606977E-5</v>
      </c>
      <c r="AY98" s="350">
        <v>3.4285184688300902E-5</v>
      </c>
      <c r="AZ98" s="350">
        <v>3.6186061908026281E-5</v>
      </c>
      <c r="BA98" s="350">
        <v>4.6179893266907267E-5</v>
      </c>
      <c r="BB98" s="350">
        <v>3.2973971109568896E-5</v>
      </c>
      <c r="BC98" s="350">
        <v>3.2476627073639663E-5</v>
      </c>
      <c r="BD98" s="350">
        <v>2.4207185793783218E-5</v>
      </c>
      <c r="BE98" s="350">
        <v>1.7328588352338956E-5</v>
      </c>
      <c r="BF98" s="350">
        <v>2.8594949401551578E-5</v>
      </c>
      <c r="BG98" s="350">
        <v>1.858365116145345E-5</v>
      </c>
      <c r="BH98" s="350">
        <v>2.1314683073024419E-5</v>
      </c>
      <c r="BI98" s="350">
        <v>3.8060828625155706E-5</v>
      </c>
      <c r="BJ98" s="350">
        <v>2.3237290919203198E-5</v>
      </c>
      <c r="BK98" s="350">
        <v>2.3831224845348126E-5</v>
      </c>
      <c r="BL98" s="350">
        <v>2.0849851320943509E-5</v>
      </c>
      <c r="BM98" s="350">
        <v>1.566860577639609E-5</v>
      </c>
      <c r="BN98" s="350">
        <v>1.9352824409166707E-5</v>
      </c>
      <c r="BO98" s="350">
        <v>3.3936266378487243E-5</v>
      </c>
      <c r="BP98" s="350">
        <v>2.9068288057378264E-5</v>
      </c>
      <c r="BQ98" s="350">
        <v>3.4751636043040712E-5</v>
      </c>
      <c r="BR98" s="350">
        <v>2.2947693114479318E-4</v>
      </c>
      <c r="BS98" s="350">
        <v>5.2860555359107326E-5</v>
      </c>
      <c r="BT98" s="350">
        <v>6.6980606176977333E-5</v>
      </c>
      <c r="BU98" s="350">
        <v>3.9126084982967886E-5</v>
      </c>
      <c r="BV98" s="350">
        <v>4.5106276541580811E-5</v>
      </c>
      <c r="BW98" s="350">
        <v>1.4154936355414491E-4</v>
      </c>
      <c r="BX98" s="350">
        <v>1.8468410518865987E-4</v>
      </c>
      <c r="BY98" s="350">
        <v>3.1991185320579061E-4</v>
      </c>
      <c r="BZ98" s="350">
        <v>6.0172260469707535E-5</v>
      </c>
      <c r="CA98" s="350">
        <v>5.6536140695729422E-5</v>
      </c>
      <c r="CB98" s="350">
        <v>1.4846475408414258E-4</v>
      </c>
      <c r="CC98" s="350">
        <v>5.4294277245607764E-5</v>
      </c>
      <c r="CD98" s="350">
        <v>3.6581592223371391E-5</v>
      </c>
      <c r="CE98" s="350">
        <v>9.2333546707491766E-6</v>
      </c>
      <c r="CF98" s="350">
        <v>1.2162301406608139E-4</v>
      </c>
      <c r="CG98" s="350">
        <v>3.8359789862823696E-5</v>
      </c>
      <c r="CH98" s="350">
        <v>4.3493015485926288E-5</v>
      </c>
      <c r="CI98" s="350">
        <v>1.2509565742144203E-3</v>
      </c>
      <c r="CJ98" s="350">
        <v>6.5066854615214496E-5</v>
      </c>
      <c r="CK98" s="350">
        <v>2.0819170250693556E-5</v>
      </c>
      <c r="CL98" s="350">
        <v>1.7817115481377988E-2</v>
      </c>
      <c r="CM98" s="350">
        <v>2.4062147594507884E-4</v>
      </c>
      <c r="CN98" s="350">
        <v>5.4040504088923894E-5</v>
      </c>
      <c r="CO98" s="350">
        <v>1.1516848287923096E-3</v>
      </c>
      <c r="CP98" s="350">
        <v>5.291538701639604E-4</v>
      </c>
      <c r="CQ98" s="350">
        <v>5.5329339165745244E-5</v>
      </c>
      <c r="CR98" s="350">
        <v>3.836518310862076E-4</v>
      </c>
      <c r="CS98" s="350">
        <v>2.7835420391436665E-4</v>
      </c>
      <c r="CT98" s="350">
        <v>4.6851365562039538E-5</v>
      </c>
      <c r="CU98" s="350">
        <v>3.4942094287161404E-5</v>
      </c>
      <c r="CV98" s="350">
        <v>6.5672594893009884E-5</v>
      </c>
      <c r="CW98" s="350">
        <v>9.1095207758221212E-3</v>
      </c>
      <c r="CX98" s="350">
        <v>1.0416109655607364</v>
      </c>
      <c r="CY98" s="350">
        <v>1.9682126965350848E-3</v>
      </c>
      <c r="CZ98" s="350">
        <v>1.0528936854936493E-3</v>
      </c>
      <c r="DA98" s="350">
        <v>4.5105846471719252E-5</v>
      </c>
      <c r="DB98" s="350">
        <v>2.4902592146698364E-5</v>
      </c>
      <c r="DC98" s="350">
        <v>1.159063971301148E-4</v>
      </c>
      <c r="DD98" s="350">
        <v>2.1007841780385069E-5</v>
      </c>
      <c r="DE98" s="350">
        <v>6.5797085296684802E-5</v>
      </c>
      <c r="DF98" s="350">
        <v>4.9948499811964132E-5</v>
      </c>
      <c r="DG98" s="350">
        <v>1.189864604605468E-4</v>
      </c>
      <c r="DH98" s="350">
        <v>4.1914214004026081E-5</v>
      </c>
      <c r="DI98" s="350">
        <v>1.0732621876430734E-4</v>
      </c>
      <c r="DJ98" s="350">
        <v>9.8414287092661544E-5</v>
      </c>
      <c r="DK98" s="350">
        <v>5.6377949884267996E-5</v>
      </c>
      <c r="DL98" s="350">
        <v>2.0648623586671708E-3</v>
      </c>
    </row>
    <row r="99" spans="2:116">
      <c r="B99" s="352">
        <v>643</v>
      </c>
      <c r="C99" s="349" t="s">
        <v>782</v>
      </c>
      <c r="D99" s="350">
        <v>0.98861919528651476</v>
      </c>
      <c r="E99" s="350">
        <v>0.69817828754219369</v>
      </c>
      <c r="F99" s="350">
        <v>-3.4062295705869047E-3</v>
      </c>
      <c r="G99" s="350">
        <v>6.9487745094049024E-3</v>
      </c>
      <c r="H99" s="350">
        <v>0.17404354800820629</v>
      </c>
      <c r="I99" s="350">
        <v>0.1740329085114381</v>
      </c>
      <c r="J99" s="350">
        <v>0</v>
      </c>
      <c r="K99" s="350">
        <v>0</v>
      </c>
      <c r="L99" s="350">
        <v>0</v>
      </c>
      <c r="M99" s="350">
        <v>0</v>
      </c>
      <c r="N99" s="350">
        <v>0</v>
      </c>
      <c r="O99" s="350">
        <v>0</v>
      </c>
      <c r="P99" s="350">
        <v>0</v>
      </c>
      <c r="Q99" s="350">
        <v>0</v>
      </c>
      <c r="R99" s="350">
        <v>0</v>
      </c>
      <c r="S99" s="350">
        <v>0</v>
      </c>
      <c r="T99" s="350">
        <v>0</v>
      </c>
      <c r="U99" s="350">
        <v>0</v>
      </c>
      <c r="V99" s="350">
        <v>0</v>
      </c>
      <c r="W99" s="350">
        <v>0</v>
      </c>
      <c r="X99" s="350">
        <v>0</v>
      </c>
      <c r="Y99" s="350">
        <v>0</v>
      </c>
      <c r="Z99" s="350">
        <v>0</v>
      </c>
      <c r="AA99" s="350">
        <v>0</v>
      </c>
      <c r="AB99" s="350">
        <v>0</v>
      </c>
      <c r="AC99" s="350">
        <v>0</v>
      </c>
      <c r="AD99" s="350">
        <v>0</v>
      </c>
      <c r="AE99" s="350">
        <v>0</v>
      </c>
      <c r="AF99" s="350">
        <v>0</v>
      </c>
      <c r="AG99" s="350">
        <v>0</v>
      </c>
      <c r="AH99" s="350">
        <v>0</v>
      </c>
      <c r="AI99" s="350">
        <v>0</v>
      </c>
      <c r="AJ99" s="350">
        <v>0</v>
      </c>
      <c r="AK99" s="350">
        <v>0</v>
      </c>
      <c r="AL99" s="350">
        <v>0</v>
      </c>
      <c r="AM99" s="350">
        <v>0</v>
      </c>
      <c r="AN99" s="350">
        <v>0</v>
      </c>
      <c r="AO99" s="350">
        <v>0</v>
      </c>
      <c r="AP99" s="350">
        <v>0</v>
      </c>
      <c r="AQ99" s="350">
        <v>0</v>
      </c>
      <c r="AR99" s="350">
        <v>0</v>
      </c>
      <c r="AS99" s="350">
        <v>0</v>
      </c>
      <c r="AT99" s="350">
        <v>0</v>
      </c>
      <c r="AU99" s="350">
        <v>0</v>
      </c>
      <c r="AV99" s="350">
        <v>0</v>
      </c>
      <c r="AW99" s="350">
        <v>0</v>
      </c>
      <c r="AX99" s="350">
        <v>0</v>
      </c>
      <c r="AY99" s="350">
        <v>0</v>
      </c>
      <c r="AZ99" s="350">
        <v>0</v>
      </c>
      <c r="BA99" s="350">
        <v>0</v>
      </c>
      <c r="BB99" s="350">
        <v>0</v>
      </c>
      <c r="BC99" s="350">
        <v>0</v>
      </c>
      <c r="BD99" s="350">
        <v>0</v>
      </c>
      <c r="BE99" s="350">
        <v>0</v>
      </c>
      <c r="BF99" s="350">
        <v>0</v>
      </c>
      <c r="BG99" s="350">
        <v>0</v>
      </c>
      <c r="BH99" s="350">
        <v>0</v>
      </c>
      <c r="BI99" s="350">
        <v>0</v>
      </c>
      <c r="BJ99" s="350">
        <v>0</v>
      </c>
      <c r="BK99" s="350">
        <v>0</v>
      </c>
      <c r="BL99" s="350">
        <v>0</v>
      </c>
      <c r="BM99" s="350">
        <v>0</v>
      </c>
      <c r="BN99" s="350">
        <v>0</v>
      </c>
      <c r="BO99" s="350">
        <v>0</v>
      </c>
      <c r="BP99" s="350">
        <v>0</v>
      </c>
      <c r="BQ99" s="350">
        <v>0</v>
      </c>
      <c r="BR99" s="350">
        <v>0</v>
      </c>
      <c r="BS99" s="350">
        <v>0</v>
      </c>
      <c r="BT99" s="350">
        <v>0</v>
      </c>
      <c r="BU99" s="350">
        <v>0</v>
      </c>
      <c r="BV99" s="350">
        <v>0</v>
      </c>
      <c r="BW99" s="350">
        <v>0</v>
      </c>
      <c r="BX99" s="350">
        <v>0</v>
      </c>
      <c r="BY99" s="350">
        <v>0</v>
      </c>
      <c r="BZ99" s="350">
        <v>0</v>
      </c>
      <c r="CA99" s="350">
        <v>0</v>
      </c>
      <c r="CB99" s="350">
        <v>0</v>
      </c>
      <c r="CC99" s="350">
        <v>0</v>
      </c>
      <c r="CD99" s="350">
        <v>0</v>
      </c>
      <c r="CE99" s="350">
        <v>0</v>
      </c>
      <c r="CF99" s="350">
        <v>0</v>
      </c>
      <c r="CG99" s="350">
        <v>0</v>
      </c>
      <c r="CH99" s="350">
        <v>0</v>
      </c>
      <c r="CI99" s="350">
        <v>0</v>
      </c>
      <c r="CJ99" s="350">
        <v>0</v>
      </c>
      <c r="CK99" s="350">
        <v>0</v>
      </c>
      <c r="CL99" s="350">
        <v>0</v>
      </c>
      <c r="CM99" s="350">
        <v>0</v>
      </c>
      <c r="CN99" s="350">
        <v>0</v>
      </c>
      <c r="CO99" s="350">
        <v>0</v>
      </c>
      <c r="CP99" s="350">
        <v>0</v>
      </c>
      <c r="CQ99" s="350">
        <v>0</v>
      </c>
      <c r="CR99" s="350">
        <v>0</v>
      </c>
      <c r="CS99" s="350">
        <v>0</v>
      </c>
      <c r="CT99" s="350">
        <v>0</v>
      </c>
      <c r="CU99" s="350">
        <v>0</v>
      </c>
      <c r="CV99" s="350">
        <v>0</v>
      </c>
      <c r="CW99" s="350">
        <v>0</v>
      </c>
      <c r="CX99" s="350">
        <v>0</v>
      </c>
      <c r="CY99" s="350">
        <v>1</v>
      </c>
      <c r="CZ99" s="350">
        <v>0</v>
      </c>
      <c r="DA99" s="350">
        <v>0</v>
      </c>
      <c r="DB99" s="350">
        <v>0</v>
      </c>
      <c r="DC99" s="350">
        <v>0</v>
      </c>
      <c r="DD99" s="350">
        <v>0</v>
      </c>
      <c r="DE99" s="350">
        <v>0</v>
      </c>
      <c r="DF99" s="350">
        <v>0</v>
      </c>
      <c r="DG99" s="350">
        <v>0</v>
      </c>
      <c r="DH99" s="350">
        <v>0</v>
      </c>
      <c r="DI99" s="350">
        <v>0</v>
      </c>
      <c r="DJ99" s="350">
        <v>0</v>
      </c>
      <c r="DK99" s="350">
        <v>0</v>
      </c>
      <c r="DL99" s="350">
        <v>0</v>
      </c>
    </row>
    <row r="100" spans="2:116">
      <c r="B100" s="352">
        <v>644</v>
      </c>
      <c r="C100" s="349" t="s">
        <v>783</v>
      </c>
      <c r="D100" s="350">
        <v>1</v>
      </c>
      <c r="E100" s="350">
        <v>0.67506092811745055</v>
      </c>
      <c r="F100" s="350">
        <v>9.8795288407864355E-5</v>
      </c>
      <c r="G100" s="350">
        <v>3.5947401479184669E-3</v>
      </c>
      <c r="H100" s="350">
        <v>0.19335556384308675</v>
      </c>
      <c r="I100" s="350">
        <v>0.19335556384308675</v>
      </c>
      <c r="J100" s="350">
        <v>0</v>
      </c>
      <c r="K100" s="350">
        <v>0</v>
      </c>
      <c r="L100" s="350">
        <v>0</v>
      </c>
      <c r="M100" s="350">
        <v>0</v>
      </c>
      <c r="N100" s="350">
        <v>0</v>
      </c>
      <c r="O100" s="350">
        <v>0</v>
      </c>
      <c r="P100" s="350">
        <v>0</v>
      </c>
      <c r="Q100" s="350">
        <v>0</v>
      </c>
      <c r="R100" s="350">
        <v>0</v>
      </c>
      <c r="S100" s="350">
        <v>0</v>
      </c>
      <c r="T100" s="350">
        <v>0</v>
      </c>
      <c r="U100" s="350">
        <v>0</v>
      </c>
      <c r="V100" s="350">
        <v>0</v>
      </c>
      <c r="W100" s="350">
        <v>0</v>
      </c>
      <c r="X100" s="350">
        <v>0</v>
      </c>
      <c r="Y100" s="350">
        <v>0</v>
      </c>
      <c r="Z100" s="350">
        <v>0</v>
      </c>
      <c r="AA100" s="350">
        <v>0</v>
      </c>
      <c r="AB100" s="350">
        <v>0</v>
      </c>
      <c r="AC100" s="350">
        <v>0</v>
      </c>
      <c r="AD100" s="350">
        <v>0</v>
      </c>
      <c r="AE100" s="350">
        <v>0</v>
      </c>
      <c r="AF100" s="350">
        <v>0</v>
      </c>
      <c r="AG100" s="350">
        <v>0</v>
      </c>
      <c r="AH100" s="350">
        <v>0</v>
      </c>
      <c r="AI100" s="350">
        <v>0</v>
      </c>
      <c r="AJ100" s="350">
        <v>0</v>
      </c>
      <c r="AK100" s="350">
        <v>0</v>
      </c>
      <c r="AL100" s="350">
        <v>0</v>
      </c>
      <c r="AM100" s="350">
        <v>0</v>
      </c>
      <c r="AN100" s="350">
        <v>0</v>
      </c>
      <c r="AO100" s="350">
        <v>0</v>
      </c>
      <c r="AP100" s="350">
        <v>0</v>
      </c>
      <c r="AQ100" s="350">
        <v>0</v>
      </c>
      <c r="AR100" s="350">
        <v>0</v>
      </c>
      <c r="AS100" s="350">
        <v>0</v>
      </c>
      <c r="AT100" s="350">
        <v>0</v>
      </c>
      <c r="AU100" s="350">
        <v>0</v>
      </c>
      <c r="AV100" s="350">
        <v>0</v>
      </c>
      <c r="AW100" s="350">
        <v>0</v>
      </c>
      <c r="AX100" s="350">
        <v>0</v>
      </c>
      <c r="AY100" s="350">
        <v>0</v>
      </c>
      <c r="AZ100" s="350">
        <v>0</v>
      </c>
      <c r="BA100" s="350">
        <v>0</v>
      </c>
      <c r="BB100" s="350">
        <v>0</v>
      </c>
      <c r="BC100" s="350">
        <v>0</v>
      </c>
      <c r="BD100" s="350">
        <v>0</v>
      </c>
      <c r="BE100" s="350">
        <v>0</v>
      </c>
      <c r="BF100" s="350">
        <v>0</v>
      </c>
      <c r="BG100" s="350">
        <v>0</v>
      </c>
      <c r="BH100" s="350">
        <v>0</v>
      </c>
      <c r="BI100" s="350">
        <v>0</v>
      </c>
      <c r="BJ100" s="350">
        <v>0</v>
      </c>
      <c r="BK100" s="350">
        <v>0</v>
      </c>
      <c r="BL100" s="350">
        <v>0</v>
      </c>
      <c r="BM100" s="350">
        <v>0</v>
      </c>
      <c r="BN100" s="350">
        <v>0</v>
      </c>
      <c r="BO100" s="350">
        <v>0</v>
      </c>
      <c r="BP100" s="350">
        <v>0</v>
      </c>
      <c r="BQ100" s="350">
        <v>0</v>
      </c>
      <c r="BR100" s="350">
        <v>0</v>
      </c>
      <c r="BS100" s="350">
        <v>0</v>
      </c>
      <c r="BT100" s="350">
        <v>0</v>
      </c>
      <c r="BU100" s="350">
        <v>0</v>
      </c>
      <c r="BV100" s="350">
        <v>0</v>
      </c>
      <c r="BW100" s="350">
        <v>0</v>
      </c>
      <c r="BX100" s="350">
        <v>0</v>
      </c>
      <c r="BY100" s="350">
        <v>0</v>
      </c>
      <c r="BZ100" s="350">
        <v>0</v>
      </c>
      <c r="CA100" s="350">
        <v>0</v>
      </c>
      <c r="CB100" s="350">
        <v>0</v>
      </c>
      <c r="CC100" s="350">
        <v>0</v>
      </c>
      <c r="CD100" s="350">
        <v>0</v>
      </c>
      <c r="CE100" s="350">
        <v>0</v>
      </c>
      <c r="CF100" s="350">
        <v>0</v>
      </c>
      <c r="CG100" s="350">
        <v>0</v>
      </c>
      <c r="CH100" s="350">
        <v>0</v>
      </c>
      <c r="CI100" s="350">
        <v>0</v>
      </c>
      <c r="CJ100" s="350">
        <v>0</v>
      </c>
      <c r="CK100" s="350">
        <v>0</v>
      </c>
      <c r="CL100" s="350">
        <v>0</v>
      </c>
      <c r="CM100" s="350">
        <v>0</v>
      </c>
      <c r="CN100" s="350">
        <v>0</v>
      </c>
      <c r="CO100" s="350">
        <v>0</v>
      </c>
      <c r="CP100" s="350">
        <v>0</v>
      </c>
      <c r="CQ100" s="350">
        <v>0</v>
      </c>
      <c r="CR100" s="350">
        <v>0</v>
      </c>
      <c r="CS100" s="350">
        <v>0</v>
      </c>
      <c r="CT100" s="350">
        <v>0</v>
      </c>
      <c r="CU100" s="350">
        <v>0</v>
      </c>
      <c r="CV100" s="350">
        <v>0</v>
      </c>
      <c r="CW100" s="350">
        <v>0</v>
      </c>
      <c r="CX100" s="350">
        <v>0</v>
      </c>
      <c r="CY100" s="350">
        <v>0</v>
      </c>
      <c r="CZ100" s="350">
        <v>1</v>
      </c>
      <c r="DA100" s="350">
        <v>0</v>
      </c>
      <c r="DB100" s="350">
        <v>0</v>
      </c>
      <c r="DC100" s="350">
        <v>0</v>
      </c>
      <c r="DD100" s="350">
        <v>0</v>
      </c>
      <c r="DE100" s="350">
        <v>0</v>
      </c>
      <c r="DF100" s="350">
        <v>0</v>
      </c>
      <c r="DG100" s="350">
        <v>0</v>
      </c>
      <c r="DH100" s="350">
        <v>0</v>
      </c>
      <c r="DI100" s="350">
        <v>0</v>
      </c>
      <c r="DJ100" s="350">
        <v>0</v>
      </c>
      <c r="DK100" s="350">
        <v>0</v>
      </c>
      <c r="DL100" s="350">
        <v>0</v>
      </c>
    </row>
    <row r="101" spans="2:116">
      <c r="B101" s="352">
        <v>659</v>
      </c>
      <c r="C101" s="349" t="s">
        <v>784</v>
      </c>
      <c r="D101" s="350">
        <v>0.87866035988768521</v>
      </c>
      <c r="E101" s="350">
        <v>0.5207185096447281</v>
      </c>
      <c r="F101" s="350">
        <v>-1.0455023258005593E-2</v>
      </c>
      <c r="G101" s="350">
        <v>4.0936006867525725E-3</v>
      </c>
      <c r="H101" s="350">
        <v>0.11348658528653655</v>
      </c>
      <c r="I101" s="350">
        <v>0.10584545663576975</v>
      </c>
      <c r="J101" s="350">
        <v>3.0207346982631618E-4</v>
      </c>
      <c r="K101" s="350">
        <v>2.5331652994163654E-4</v>
      </c>
      <c r="L101" s="350">
        <v>2.0565601948333329E-3</v>
      </c>
      <c r="M101" s="350">
        <v>3.3457198815713075E-4</v>
      </c>
      <c r="N101" s="350">
        <v>2.259974069992531E-3</v>
      </c>
      <c r="O101" s="350">
        <v>4.640361287075615E-3</v>
      </c>
      <c r="P101" s="350">
        <v>2.7820859682256179E-3</v>
      </c>
      <c r="Q101" s="350">
        <v>6.4647823738478709E-4</v>
      </c>
      <c r="R101" s="350">
        <v>1.2030368245065301E-3</v>
      </c>
      <c r="S101" s="350">
        <v>9.1444575758099105E-4</v>
      </c>
      <c r="T101" s="350">
        <v>0</v>
      </c>
      <c r="U101" s="350">
        <v>4.1513325485045751E-4</v>
      </c>
      <c r="V101" s="350">
        <v>7.8384150047477194E-4</v>
      </c>
      <c r="W101" s="350">
        <v>1.0328681998278369E-3</v>
      </c>
      <c r="X101" s="350">
        <v>1.2760597488605794E-3</v>
      </c>
      <c r="Y101" s="350">
        <v>6.9387891528183024E-4</v>
      </c>
      <c r="Z101" s="350">
        <v>1.154463315635603E-3</v>
      </c>
      <c r="AA101" s="350">
        <v>1.3911604505971098E-3</v>
      </c>
      <c r="AB101" s="350">
        <v>1.184291707907247E-3</v>
      </c>
      <c r="AC101" s="350">
        <v>3.0291435201135345E-3</v>
      </c>
      <c r="AD101" s="350">
        <v>3.4113792838096551E-4</v>
      </c>
      <c r="AE101" s="350">
        <v>1.0666636859155483E-3</v>
      </c>
      <c r="AF101" s="350">
        <v>6.486947906412904E-4</v>
      </c>
      <c r="AG101" s="350">
        <v>5.706546743158914E-4</v>
      </c>
      <c r="AH101" s="350">
        <v>4.34938280583205E-4</v>
      </c>
      <c r="AI101" s="350">
        <v>6.3521303702808495E-4</v>
      </c>
      <c r="AJ101" s="350">
        <v>1.5222386739091202E-4</v>
      </c>
      <c r="AK101" s="350">
        <v>1.157338627455997E-3</v>
      </c>
      <c r="AL101" s="350">
        <v>7.5113510628410727E-4</v>
      </c>
      <c r="AM101" s="350">
        <v>4.3433384126311241E-4</v>
      </c>
      <c r="AN101" s="350">
        <v>4.4404899380507475E-4</v>
      </c>
      <c r="AO101" s="350">
        <v>7.2252536585827023E-4</v>
      </c>
      <c r="AP101" s="350">
        <v>1.2577076534461904E-3</v>
      </c>
      <c r="AQ101" s="350">
        <v>8.9041053704600262E-4</v>
      </c>
      <c r="AR101" s="350">
        <v>6.1114563461659626E-4</v>
      </c>
      <c r="AS101" s="350">
        <v>4.9381857549275223E-4</v>
      </c>
      <c r="AT101" s="350">
        <v>3.9002643653531573E-4</v>
      </c>
      <c r="AU101" s="350">
        <v>1.6820443571518276E-3</v>
      </c>
      <c r="AV101" s="350">
        <v>8.3799330008392286E-4</v>
      </c>
      <c r="AW101" s="350">
        <v>6.4334647466789087E-4</v>
      </c>
      <c r="AX101" s="350">
        <v>4.8907050925942107E-4</v>
      </c>
      <c r="AY101" s="350">
        <v>1.6335664085544409E-3</v>
      </c>
      <c r="AZ101" s="350">
        <v>1.2923800016622598E-3</v>
      </c>
      <c r="BA101" s="350">
        <v>4.5637420068534414E-3</v>
      </c>
      <c r="BB101" s="350">
        <v>3.5676473450302368E-3</v>
      </c>
      <c r="BC101" s="350">
        <v>1.9516960227820622E-3</v>
      </c>
      <c r="BD101" s="350">
        <v>9.5878278538847467E-4</v>
      </c>
      <c r="BE101" s="350">
        <v>7.9901196113593166E-4</v>
      </c>
      <c r="BF101" s="350">
        <v>9.501436649593393E-4</v>
      </c>
      <c r="BG101" s="350">
        <v>3.5326687131064709E-4</v>
      </c>
      <c r="BH101" s="350">
        <v>9.2395376208660946E-4</v>
      </c>
      <c r="BI101" s="350">
        <v>4.0235137751742158E-4</v>
      </c>
      <c r="BJ101" s="350">
        <v>7.0918289229427855E-4</v>
      </c>
      <c r="BK101" s="350">
        <v>5.7133961835050982E-4</v>
      </c>
      <c r="BL101" s="350">
        <v>3.505174096521759E-4</v>
      </c>
      <c r="BM101" s="350">
        <v>1.9349910060100542E-4</v>
      </c>
      <c r="BN101" s="350">
        <v>2.889677637791931E-4</v>
      </c>
      <c r="BO101" s="350">
        <v>1.6375531260220985E-3</v>
      </c>
      <c r="BP101" s="350">
        <v>1.0231777721914088E-3</v>
      </c>
      <c r="BQ101" s="350">
        <v>8.7525401547818038E-4</v>
      </c>
      <c r="BR101" s="350">
        <v>2.0346177362362168E-3</v>
      </c>
      <c r="BS101" s="350">
        <v>9.0811356419757039E-4</v>
      </c>
      <c r="BT101" s="350">
        <v>2.3159359257137573E-3</v>
      </c>
      <c r="BU101" s="350">
        <v>1.1299146879973209E-3</v>
      </c>
      <c r="BV101" s="350">
        <v>1.4745961939008467E-3</v>
      </c>
      <c r="BW101" s="350">
        <v>2.458152154350482E-3</v>
      </c>
      <c r="BX101" s="350">
        <v>3.5636681820185633E-3</v>
      </c>
      <c r="BY101" s="350">
        <v>1.1055488416721533E-2</v>
      </c>
      <c r="BZ101" s="350">
        <v>2.2397527786305782E-3</v>
      </c>
      <c r="CA101" s="350">
        <v>8.9114384267932817E-4</v>
      </c>
      <c r="CB101" s="350">
        <v>3.2631455701666238E-3</v>
      </c>
      <c r="CC101" s="350">
        <v>1.3116206527506735E-3</v>
      </c>
      <c r="CD101" s="350">
        <v>1.3240240135975051E-3</v>
      </c>
      <c r="CE101" s="350">
        <v>2.0190380070621625E-4</v>
      </c>
      <c r="CF101" s="350">
        <v>1.5372773611163439E-3</v>
      </c>
      <c r="CG101" s="350">
        <v>1.7406002971220185E-3</v>
      </c>
      <c r="CH101" s="350">
        <v>8.6122862659769692E-4</v>
      </c>
      <c r="CI101" s="350">
        <v>1.6907899134741722E-3</v>
      </c>
      <c r="CJ101" s="350">
        <v>5.8416996512349832E-4</v>
      </c>
      <c r="CK101" s="350">
        <v>1.1837676586849287E-3</v>
      </c>
      <c r="CL101" s="350">
        <v>4.3110081114172295E-3</v>
      </c>
      <c r="CM101" s="350">
        <v>1.5657006621532402E-3</v>
      </c>
      <c r="CN101" s="350">
        <v>2.0931363433130781E-4</v>
      </c>
      <c r="CO101" s="350">
        <v>1.4627947282634442E-3</v>
      </c>
      <c r="CP101" s="350">
        <v>1.3135449159833599E-3</v>
      </c>
      <c r="CQ101" s="350">
        <v>1.1998933808297775E-3</v>
      </c>
      <c r="CR101" s="350">
        <v>1.3341520909186462E-3</v>
      </c>
      <c r="CS101" s="350">
        <v>2.3091584582357761E-3</v>
      </c>
      <c r="CT101" s="350">
        <v>2.9304133496461211E-4</v>
      </c>
      <c r="CU101" s="350">
        <v>5.7129884322673532E-4</v>
      </c>
      <c r="CV101" s="350">
        <v>4.5559834857698189E-3</v>
      </c>
      <c r="CW101" s="350">
        <v>1.4745377685951579E-3</v>
      </c>
      <c r="CX101" s="350">
        <v>1.1291678412961256E-3</v>
      </c>
      <c r="CY101" s="350">
        <v>3.4409688352164978E-4</v>
      </c>
      <c r="CZ101" s="350">
        <v>6.4131772553987316E-4</v>
      </c>
      <c r="DA101" s="350">
        <v>1.0003231946180537</v>
      </c>
      <c r="DB101" s="350">
        <v>2.428043396650204E-3</v>
      </c>
      <c r="DC101" s="350">
        <v>2.4067774324251089E-3</v>
      </c>
      <c r="DD101" s="350">
        <v>1.7460549066211661E-3</v>
      </c>
      <c r="DE101" s="350">
        <v>2.2216829346500817E-3</v>
      </c>
      <c r="DF101" s="350">
        <v>1.9672413746158195E-3</v>
      </c>
      <c r="DG101" s="350">
        <v>1.7938981562671099E-3</v>
      </c>
      <c r="DH101" s="350">
        <v>1.826211776417705E-3</v>
      </c>
      <c r="DI101" s="350">
        <v>8.0263836228382131E-3</v>
      </c>
      <c r="DJ101" s="350">
        <v>2.5209023389272476E-3</v>
      </c>
      <c r="DK101" s="350">
        <v>3.7609764052709798E-4</v>
      </c>
      <c r="DL101" s="350">
        <v>5.1634567157669772E-3</v>
      </c>
    </row>
    <row r="102" spans="2:116">
      <c r="B102" s="352">
        <v>661</v>
      </c>
      <c r="C102" s="351" t="s">
        <v>785</v>
      </c>
      <c r="D102" s="350">
        <v>0.47610167437928397</v>
      </c>
      <c r="E102" s="350">
        <v>0.11274079388177502</v>
      </c>
      <c r="F102" s="350">
        <v>8.7610443033343005E-2</v>
      </c>
      <c r="G102" s="350">
        <v>2.1055297672449274E-3</v>
      </c>
      <c r="H102" s="350">
        <v>3.1017869734685694E-2</v>
      </c>
      <c r="I102" s="350">
        <v>2.8600892872242652E-2</v>
      </c>
      <c r="J102" s="350">
        <v>4.7282419743209358E-3</v>
      </c>
      <c r="K102" s="350">
        <v>4.0118450379362496E-3</v>
      </c>
      <c r="L102" s="350">
        <v>6.5485726705607856E-3</v>
      </c>
      <c r="M102" s="350">
        <v>3.6113262576414947E-3</v>
      </c>
      <c r="N102" s="350">
        <v>2.5806371589827985E-3</v>
      </c>
      <c r="O102" s="350">
        <v>2.6643442875158716E-2</v>
      </c>
      <c r="P102" s="350">
        <v>1.9875037540335195E-2</v>
      </c>
      <c r="Q102" s="350">
        <v>1.885108120520747E-3</v>
      </c>
      <c r="R102" s="350">
        <v>2.3717854278711022E-3</v>
      </c>
      <c r="S102" s="350">
        <v>1.0240395160830489E-3</v>
      </c>
      <c r="T102" s="350">
        <v>0</v>
      </c>
      <c r="U102" s="350">
        <v>2.970120846930809E-3</v>
      </c>
      <c r="V102" s="350">
        <v>2.9793214096247591E-3</v>
      </c>
      <c r="W102" s="350">
        <v>5.4453325498712837E-3</v>
      </c>
      <c r="X102" s="350">
        <v>3.212838254318639E-3</v>
      </c>
      <c r="Y102" s="350">
        <v>2.3672354102143942E-3</v>
      </c>
      <c r="Z102" s="350">
        <v>3.1179337676934386E-3</v>
      </c>
      <c r="AA102" s="350">
        <v>1.0208259323383513E-2</v>
      </c>
      <c r="AB102" s="350">
        <v>2.2542844725342449E-3</v>
      </c>
      <c r="AC102" s="350">
        <v>1.2415621519784802E-3</v>
      </c>
      <c r="AD102" s="350">
        <v>1.1050787067399047E-3</v>
      </c>
      <c r="AE102" s="350">
        <v>2.0847949457071446E-3</v>
      </c>
      <c r="AF102" s="350">
        <v>9.4604506050013438E-4</v>
      </c>
      <c r="AG102" s="350">
        <v>2.2459136944767174E-3</v>
      </c>
      <c r="AH102" s="350">
        <v>6.4281548373467496E-4</v>
      </c>
      <c r="AI102" s="350">
        <v>1.524602831792054E-3</v>
      </c>
      <c r="AJ102" s="350">
        <v>1.846616675234921E-4</v>
      </c>
      <c r="AK102" s="350">
        <v>1.1082422051354544E-2</v>
      </c>
      <c r="AL102" s="350">
        <v>3.2841662936796694E-3</v>
      </c>
      <c r="AM102" s="350">
        <v>4.4950233492241113E-3</v>
      </c>
      <c r="AN102" s="350">
        <v>4.8986768422490268E-3</v>
      </c>
      <c r="AO102" s="350">
        <v>3.6990321311304955E-3</v>
      </c>
      <c r="AP102" s="350">
        <v>4.5667067361434173E-3</v>
      </c>
      <c r="AQ102" s="350">
        <v>2.3866092476858823E-3</v>
      </c>
      <c r="AR102" s="350">
        <v>6.1123711894214431E-3</v>
      </c>
      <c r="AS102" s="350">
        <v>4.5708039743780722E-3</v>
      </c>
      <c r="AT102" s="350">
        <v>4.7619863318594394E-4</v>
      </c>
      <c r="AU102" s="350">
        <v>5.8235485845667973E-3</v>
      </c>
      <c r="AV102" s="350">
        <v>2.3984572901630439E-3</v>
      </c>
      <c r="AW102" s="350">
        <v>3.1373115326110402E-3</v>
      </c>
      <c r="AX102" s="350">
        <v>2.1767602647401615E-3</v>
      </c>
      <c r="AY102" s="350">
        <v>4.134778466638349E-3</v>
      </c>
      <c r="AZ102" s="350">
        <v>4.5797514036549601E-3</v>
      </c>
      <c r="BA102" s="350">
        <v>7.5016182225379592E-3</v>
      </c>
      <c r="BB102" s="350">
        <v>7.55292913446936E-3</v>
      </c>
      <c r="BC102" s="350">
        <v>3.8843964814494194E-3</v>
      </c>
      <c r="BD102" s="350">
        <v>5.8018834860061397E-3</v>
      </c>
      <c r="BE102" s="350">
        <v>3.6777356083266865E-3</v>
      </c>
      <c r="BF102" s="350">
        <v>7.7267297139046445E-3</v>
      </c>
      <c r="BG102" s="350">
        <v>3.2800985229875447E-3</v>
      </c>
      <c r="BH102" s="350">
        <v>3.2448428213155633E-3</v>
      </c>
      <c r="BI102" s="350">
        <v>4.4653585728828462E-3</v>
      </c>
      <c r="BJ102" s="350">
        <v>2.8860519456295505E-3</v>
      </c>
      <c r="BK102" s="350">
        <v>1.6952105685620125E-3</v>
      </c>
      <c r="BL102" s="350">
        <v>2.3865926119418794E-3</v>
      </c>
      <c r="BM102" s="350">
        <v>1.1109299658541192E-3</v>
      </c>
      <c r="BN102" s="350">
        <v>2.7553378189254696E-3</v>
      </c>
      <c r="BO102" s="350">
        <v>1.3020774051928174E-2</v>
      </c>
      <c r="BP102" s="350">
        <v>8.7023636043787756E-3</v>
      </c>
      <c r="BQ102" s="350">
        <v>4.9267381039536816E-3</v>
      </c>
      <c r="BR102" s="350">
        <v>2.6142410253266846E-2</v>
      </c>
      <c r="BS102" s="350">
        <v>1.0979179239794492E-2</v>
      </c>
      <c r="BT102" s="350">
        <v>7.3269569774491962E-3</v>
      </c>
      <c r="BU102" s="350">
        <v>2.065933077398812E-2</v>
      </c>
      <c r="BV102" s="350">
        <v>3.0119570614184701E-2</v>
      </c>
      <c r="BW102" s="350">
        <v>5.8565904988980427E-3</v>
      </c>
      <c r="BX102" s="350">
        <v>4.3915941093060646E-3</v>
      </c>
      <c r="BY102" s="350">
        <v>3.0323307471857713E-3</v>
      </c>
      <c r="BZ102" s="350">
        <v>5.2698531794755522E-3</v>
      </c>
      <c r="CA102" s="350">
        <v>7.4959172871546E-3</v>
      </c>
      <c r="CB102" s="350">
        <v>6.3290056117561184E-3</v>
      </c>
      <c r="CC102" s="350">
        <v>2.2349122337317708E-3</v>
      </c>
      <c r="CD102" s="350">
        <v>2.1466517775556261E-3</v>
      </c>
      <c r="CE102" s="350">
        <v>4.5366297757136524E-4</v>
      </c>
      <c r="CF102" s="350">
        <v>2.8275073038692622E-3</v>
      </c>
      <c r="CG102" s="350">
        <v>5.5720294592780965E-3</v>
      </c>
      <c r="CH102" s="350">
        <v>6.208711170239662E-2</v>
      </c>
      <c r="CI102" s="350">
        <v>2.9125844404443569E-3</v>
      </c>
      <c r="CJ102" s="350">
        <v>4.7914540171925979E-2</v>
      </c>
      <c r="CK102" s="350">
        <v>7.3020073136123489E-3</v>
      </c>
      <c r="CL102" s="350">
        <v>4.0984229512648967E-3</v>
      </c>
      <c r="CM102" s="350">
        <v>5.6735802826696118E-3</v>
      </c>
      <c r="CN102" s="350">
        <v>1.1322015520621501E-3</v>
      </c>
      <c r="CO102" s="350">
        <v>8.1099432067946418E-3</v>
      </c>
      <c r="CP102" s="350">
        <v>1.3102677077314981E-2</v>
      </c>
      <c r="CQ102" s="350">
        <v>6.7337885585746814E-3</v>
      </c>
      <c r="CR102" s="350">
        <v>2.6072592627413124E-2</v>
      </c>
      <c r="CS102" s="350">
        <v>6.4267897208630234E-3</v>
      </c>
      <c r="CT102" s="350">
        <v>7.6060796212259439E-3</v>
      </c>
      <c r="CU102" s="350">
        <v>1.9808602664801219E-3</v>
      </c>
      <c r="CV102" s="350">
        <v>3.6970736006637132E-3</v>
      </c>
      <c r="CW102" s="350">
        <v>4.1096949984098892E-3</v>
      </c>
      <c r="CX102" s="350">
        <v>8.6828684240853257E-3</v>
      </c>
      <c r="CY102" s="350">
        <v>4.4930571844253699E-3</v>
      </c>
      <c r="CZ102" s="350">
        <v>1.0130795640813407E-2</v>
      </c>
      <c r="DA102" s="350">
        <v>4.8262520550008412E-3</v>
      </c>
      <c r="DB102" s="350">
        <v>1.0030469041408077</v>
      </c>
      <c r="DC102" s="350">
        <v>4.0316449956144043E-3</v>
      </c>
      <c r="DD102" s="350">
        <v>4.6730601145185983E-3</v>
      </c>
      <c r="DE102" s="350">
        <v>6.9663372642478653E-3</v>
      </c>
      <c r="DF102" s="350">
        <v>7.6259544409108078E-3</v>
      </c>
      <c r="DG102" s="350">
        <v>2.173350260152689E-3</v>
      </c>
      <c r="DH102" s="350">
        <v>3.4289693777203581E-3</v>
      </c>
      <c r="DI102" s="350">
        <v>5.3463672117921345E-3</v>
      </c>
      <c r="DJ102" s="350">
        <v>4.5942372573808338E-3</v>
      </c>
      <c r="DK102" s="350">
        <v>1.8814055871249076E-3</v>
      </c>
      <c r="DL102" s="350">
        <v>5.2467898388308598E-3</v>
      </c>
    </row>
    <row r="103" spans="2:116">
      <c r="B103" s="352">
        <v>662</v>
      </c>
      <c r="C103" s="349" t="s">
        <v>786</v>
      </c>
      <c r="D103" s="350">
        <v>0.1130668425767325</v>
      </c>
      <c r="E103" s="350">
        <v>0.10556161346007281</v>
      </c>
      <c r="F103" s="350">
        <v>2.2271137954277039E-2</v>
      </c>
      <c r="G103" s="350">
        <v>8.895654011038077E-6</v>
      </c>
      <c r="H103" s="350">
        <v>2.9442247068865352E-2</v>
      </c>
      <c r="I103" s="350">
        <v>2.4102333521442348E-2</v>
      </c>
      <c r="J103" s="350">
        <v>2.3446483820503862E-4</v>
      </c>
      <c r="K103" s="350">
        <v>1.4800171390554794E-4</v>
      </c>
      <c r="L103" s="350">
        <v>7.4665146233341274E-4</v>
      </c>
      <c r="M103" s="350">
        <v>4.2483086181004234E-4</v>
      </c>
      <c r="N103" s="350">
        <v>2.413611722855429E-4</v>
      </c>
      <c r="O103" s="350">
        <v>4.7830738354420982E-4</v>
      </c>
      <c r="P103" s="350">
        <v>6.4192987399860511E-4</v>
      </c>
      <c r="Q103" s="350">
        <v>9.9122782213458037E-4</v>
      </c>
      <c r="R103" s="350">
        <v>2.0473259783774424E-3</v>
      </c>
      <c r="S103" s="350">
        <v>1.4630176581339511E-4</v>
      </c>
      <c r="T103" s="350">
        <v>0</v>
      </c>
      <c r="U103" s="350">
        <v>2.3155481211013264E-4</v>
      </c>
      <c r="V103" s="350">
        <v>1.0168101504877901E-3</v>
      </c>
      <c r="W103" s="350">
        <v>3.8733685130074171E-4</v>
      </c>
      <c r="X103" s="350">
        <v>8.3441585736375749E-4</v>
      </c>
      <c r="Y103" s="350">
        <v>3.9094103102655769E-4</v>
      </c>
      <c r="Z103" s="350">
        <v>7.1459099187937461E-4</v>
      </c>
      <c r="AA103" s="350">
        <v>5.0102123699219739E-4</v>
      </c>
      <c r="AB103" s="350">
        <v>4.7787576188566898E-4</v>
      </c>
      <c r="AC103" s="350">
        <v>2.9439545954612086E-4</v>
      </c>
      <c r="AD103" s="350">
        <v>6.5291635291160019E-5</v>
      </c>
      <c r="AE103" s="350">
        <v>2.6159752021807264E-4</v>
      </c>
      <c r="AF103" s="350">
        <v>1.559496974335855E-4</v>
      </c>
      <c r="AG103" s="350">
        <v>5.1800227888248128E-4</v>
      </c>
      <c r="AH103" s="350">
        <v>6.8253816953366792E-4</v>
      </c>
      <c r="AI103" s="350">
        <v>2.1547190286159991E-3</v>
      </c>
      <c r="AJ103" s="350">
        <v>4.5060405334896404E-5</v>
      </c>
      <c r="AK103" s="350">
        <v>1.7550569967211344E-4</v>
      </c>
      <c r="AL103" s="350">
        <v>8.6339639712137094E-4</v>
      </c>
      <c r="AM103" s="350">
        <v>6.2065739247118732E-4</v>
      </c>
      <c r="AN103" s="350">
        <v>8.3304843305241085E-4</v>
      </c>
      <c r="AO103" s="350">
        <v>3.2968898184049819E-4</v>
      </c>
      <c r="AP103" s="350">
        <v>2.5157689064581154E-4</v>
      </c>
      <c r="AQ103" s="350">
        <v>1.0582695931863214E-3</v>
      </c>
      <c r="AR103" s="350">
        <v>4.3560707764160871E-4</v>
      </c>
      <c r="AS103" s="350">
        <v>1.8327083711273742E-4</v>
      </c>
      <c r="AT103" s="350">
        <v>8.8074569213603712E-5</v>
      </c>
      <c r="AU103" s="350">
        <v>3.94866535689506E-4</v>
      </c>
      <c r="AV103" s="350">
        <v>1.561999307066416E-4</v>
      </c>
      <c r="AW103" s="350">
        <v>2.0837968577463829E-4</v>
      </c>
      <c r="AX103" s="350">
        <v>2.0174999018058109E-4</v>
      </c>
      <c r="AY103" s="350">
        <v>5.7946472511652284E-4</v>
      </c>
      <c r="AZ103" s="350">
        <v>3.604998541805585E-4</v>
      </c>
      <c r="BA103" s="350">
        <v>1.1437003027826621E-3</v>
      </c>
      <c r="BB103" s="350">
        <v>6.020079323679913E-4</v>
      </c>
      <c r="BC103" s="350">
        <v>9.9469032602449549E-4</v>
      </c>
      <c r="BD103" s="350">
        <v>8.8990415824321233E-4</v>
      </c>
      <c r="BE103" s="350">
        <v>4.7742042527962303E-4</v>
      </c>
      <c r="BF103" s="350">
        <v>6.6079029727927256E-4</v>
      </c>
      <c r="BG103" s="350">
        <v>1.8393683442019617E-3</v>
      </c>
      <c r="BH103" s="350">
        <v>8.0355508731251525E-4</v>
      </c>
      <c r="BI103" s="350">
        <v>5.3073948428845571E-4</v>
      </c>
      <c r="BJ103" s="350">
        <v>7.1263545456889087E-4</v>
      </c>
      <c r="BK103" s="350">
        <v>9.5784683961748658E-4</v>
      </c>
      <c r="BL103" s="350">
        <v>1.0865234326517025E-3</v>
      </c>
      <c r="BM103" s="350">
        <v>5.282515366797887E-4</v>
      </c>
      <c r="BN103" s="350">
        <v>7.9697329761894227E-4</v>
      </c>
      <c r="BO103" s="350">
        <v>6.4527618176244404E-4</v>
      </c>
      <c r="BP103" s="350">
        <v>6.8247455456270454E-4</v>
      </c>
      <c r="BQ103" s="350">
        <v>1.2036536897891957E-3</v>
      </c>
      <c r="BR103" s="350">
        <v>2.0487244712289298E-4</v>
      </c>
      <c r="BS103" s="350">
        <v>5.6200285782179746E-4</v>
      </c>
      <c r="BT103" s="350">
        <v>2.8841568446978677E-4</v>
      </c>
      <c r="BU103" s="350">
        <v>3.9882177271320077E-4</v>
      </c>
      <c r="BV103" s="350">
        <v>3.1670003030248123E-4</v>
      </c>
      <c r="BW103" s="350">
        <v>8.3000827446570735E-4</v>
      </c>
      <c r="BX103" s="350">
        <v>1.2221406063600635E-3</v>
      </c>
      <c r="BY103" s="350">
        <v>1.2757617972397703E-3</v>
      </c>
      <c r="BZ103" s="350">
        <v>3.6510536939057071E-4</v>
      </c>
      <c r="CA103" s="350">
        <v>1.5321765280546817E-3</v>
      </c>
      <c r="CB103" s="350">
        <v>3.6074709217994161E-3</v>
      </c>
      <c r="CC103" s="350">
        <v>2.1290659101876794E-3</v>
      </c>
      <c r="CD103" s="350">
        <v>2.1268715492015651E-3</v>
      </c>
      <c r="CE103" s="350">
        <v>2.2196778803848966E-4</v>
      </c>
      <c r="CF103" s="350">
        <v>8.6806589383641016E-4</v>
      </c>
      <c r="CG103" s="350">
        <v>5.3403264573502376E-4</v>
      </c>
      <c r="CH103" s="350">
        <v>4.8713655697425572E-4</v>
      </c>
      <c r="CI103" s="350">
        <v>1.2293712818377677E-3</v>
      </c>
      <c r="CJ103" s="350">
        <v>1.6655381771387254E-3</v>
      </c>
      <c r="CK103" s="350">
        <v>7.8285350159755713E-4</v>
      </c>
      <c r="CL103" s="350">
        <v>4.2155911393844419E-4</v>
      </c>
      <c r="CM103" s="350">
        <v>9.93114875120601E-4</v>
      </c>
      <c r="CN103" s="350">
        <v>2.0624166864233949E-4</v>
      </c>
      <c r="CO103" s="350">
        <v>3.3066325037781267E-3</v>
      </c>
      <c r="CP103" s="350">
        <v>2.6969492473943638E-3</v>
      </c>
      <c r="CQ103" s="350">
        <v>2.2843182054694917E-3</v>
      </c>
      <c r="CR103" s="350">
        <v>3.9903369600676787E-3</v>
      </c>
      <c r="CS103" s="350">
        <v>5.0140853504449263E-3</v>
      </c>
      <c r="CT103" s="350">
        <v>3.3771903659338115E-4</v>
      </c>
      <c r="CU103" s="350">
        <v>5.2619975237470343E-4</v>
      </c>
      <c r="CV103" s="350">
        <v>6.0060456793087651E-4</v>
      </c>
      <c r="CW103" s="350">
        <v>4.1182297542725899E-4</v>
      </c>
      <c r="CX103" s="350">
        <v>1.2682271812144441E-3</v>
      </c>
      <c r="CY103" s="350">
        <v>2.5144380054487411E-4</v>
      </c>
      <c r="CZ103" s="350">
        <v>3.2745498082956663E-4</v>
      </c>
      <c r="DA103" s="350">
        <v>8.5986143117467947E-4</v>
      </c>
      <c r="DB103" s="350">
        <v>1.1335730632852136E-3</v>
      </c>
      <c r="DC103" s="350">
        <v>1.000739558098052</v>
      </c>
      <c r="DD103" s="350">
        <v>5.4757882429441469E-4</v>
      </c>
      <c r="DE103" s="350">
        <v>2.1483222798564473E-3</v>
      </c>
      <c r="DF103" s="350">
        <v>6.7269619307717293E-4</v>
      </c>
      <c r="DG103" s="350">
        <v>1.5422365207082187E-3</v>
      </c>
      <c r="DH103" s="350">
        <v>1.7811754777800701E-3</v>
      </c>
      <c r="DI103" s="350">
        <v>1.6392192619980948E-3</v>
      </c>
      <c r="DJ103" s="350">
        <v>1.3795376306017313E-3</v>
      </c>
      <c r="DK103" s="350">
        <v>3.8480912682562271E-4</v>
      </c>
      <c r="DL103" s="350">
        <v>1.0055751308177612E-3</v>
      </c>
    </row>
    <row r="104" spans="2:116">
      <c r="B104" s="352">
        <v>663</v>
      </c>
      <c r="C104" s="349" t="s">
        <v>787</v>
      </c>
      <c r="D104" s="350">
        <v>0.70119000467395631</v>
      </c>
      <c r="E104" s="350">
        <v>0.32566494031415349</v>
      </c>
      <c r="F104" s="350">
        <v>1.0559181506617922E-2</v>
      </c>
      <c r="G104" s="350">
        <v>1.1711149721987427E-2</v>
      </c>
      <c r="H104" s="350">
        <v>8.063824919500788E-2</v>
      </c>
      <c r="I104" s="350">
        <v>7.203142346977541E-2</v>
      </c>
      <c r="J104" s="350">
        <v>1.9358192660237084E-2</v>
      </c>
      <c r="K104" s="350">
        <v>8.7384906180252644E-3</v>
      </c>
      <c r="L104" s="350">
        <v>9.1978733725145614E-3</v>
      </c>
      <c r="M104" s="350">
        <v>1.9569849883384983E-2</v>
      </c>
      <c r="N104" s="350">
        <v>5.773265328195349E-3</v>
      </c>
      <c r="O104" s="350">
        <v>2.1540294117891122E-2</v>
      </c>
      <c r="P104" s="350">
        <v>4.6448154318644123E-2</v>
      </c>
      <c r="Q104" s="350">
        <v>4.2309891529962182E-3</v>
      </c>
      <c r="R104" s="350">
        <v>4.6919162542482552E-3</v>
      </c>
      <c r="S104" s="350">
        <v>3.011216858616491E-3</v>
      </c>
      <c r="T104" s="350">
        <v>0</v>
      </c>
      <c r="U104" s="350">
        <v>7.8954894080812271E-3</v>
      </c>
      <c r="V104" s="350">
        <v>6.4367924175091238E-3</v>
      </c>
      <c r="W104" s="350">
        <v>1.2315372807196356E-2</v>
      </c>
      <c r="X104" s="350">
        <v>5.0836258588855474E-3</v>
      </c>
      <c r="Y104" s="350">
        <v>5.9002113893918667E-3</v>
      </c>
      <c r="Z104" s="350">
        <v>5.7783003974180673E-3</v>
      </c>
      <c r="AA104" s="350">
        <v>9.5974935402028273E-3</v>
      </c>
      <c r="AB104" s="350">
        <v>1.0602152126479513E-2</v>
      </c>
      <c r="AC104" s="350">
        <v>5.4560547959548429E-3</v>
      </c>
      <c r="AD104" s="350">
        <v>6.0534452880400564E-3</v>
      </c>
      <c r="AE104" s="350">
        <v>1.2195375650309991E-2</v>
      </c>
      <c r="AF104" s="350">
        <v>4.148985198763922E-3</v>
      </c>
      <c r="AG104" s="350">
        <v>7.8793016501487456E-3</v>
      </c>
      <c r="AH104" s="350">
        <v>1.5256503031274981E-3</v>
      </c>
      <c r="AI104" s="350">
        <v>2.9028065597312414E-3</v>
      </c>
      <c r="AJ104" s="350">
        <v>1.6554042850127511E-3</v>
      </c>
      <c r="AK104" s="350">
        <v>9.606007243665695E-3</v>
      </c>
      <c r="AL104" s="350">
        <v>8.7935997511632991E-3</v>
      </c>
      <c r="AM104" s="350">
        <v>1.1285540838986242E-2</v>
      </c>
      <c r="AN104" s="350">
        <v>1.0502987600792246E-2</v>
      </c>
      <c r="AO104" s="350">
        <v>8.5460548375666783E-3</v>
      </c>
      <c r="AP104" s="350">
        <v>1.2214876891708694E-2</v>
      </c>
      <c r="AQ104" s="350">
        <v>1.0863847075173072E-2</v>
      </c>
      <c r="AR104" s="350">
        <v>1.3847246863175348E-2</v>
      </c>
      <c r="AS104" s="350">
        <v>4.6505239525238801E-2</v>
      </c>
      <c r="AT104" s="350">
        <v>-9.6852769722577847E-4</v>
      </c>
      <c r="AU104" s="350">
        <v>1.5704945581447638E-2</v>
      </c>
      <c r="AV104" s="350">
        <v>2.8431573306156111E-3</v>
      </c>
      <c r="AW104" s="350">
        <v>7.8233845059353831E-3</v>
      </c>
      <c r="AX104" s="350">
        <v>5.3349212050523565E-3</v>
      </c>
      <c r="AY104" s="350">
        <v>1.4358642385560732E-2</v>
      </c>
      <c r="AZ104" s="350">
        <v>1.0034494803928986E-2</v>
      </c>
      <c r="BA104" s="350">
        <v>1.2774100143419011E-2</v>
      </c>
      <c r="BB104" s="350">
        <v>8.2741121545739562E-3</v>
      </c>
      <c r="BC104" s="350">
        <v>1.0146907205079853E-2</v>
      </c>
      <c r="BD104" s="350">
        <v>8.4068046436938954E-3</v>
      </c>
      <c r="BE104" s="350">
        <v>8.5398041087340702E-3</v>
      </c>
      <c r="BF104" s="350">
        <v>5.8979435130848369E-3</v>
      </c>
      <c r="BG104" s="350">
        <v>4.9513021424000877E-3</v>
      </c>
      <c r="BH104" s="350">
        <v>7.3594592424338807E-3</v>
      </c>
      <c r="BI104" s="350">
        <v>3.0001930135566163E-3</v>
      </c>
      <c r="BJ104" s="350">
        <v>3.8724798993476544E-3</v>
      </c>
      <c r="BK104" s="350">
        <v>5.8065869619257074E-3</v>
      </c>
      <c r="BL104" s="350">
        <v>3.8163322082264291E-3</v>
      </c>
      <c r="BM104" s="350">
        <v>2.2066794973463321E-3</v>
      </c>
      <c r="BN104" s="350">
        <v>5.8501215596315354E-3</v>
      </c>
      <c r="BO104" s="350">
        <v>8.0585534530106685E-3</v>
      </c>
      <c r="BP104" s="350">
        <v>4.2151139295435926E-3</v>
      </c>
      <c r="BQ104" s="350">
        <v>7.6741208694347173E-3</v>
      </c>
      <c r="BR104" s="350">
        <v>1.0760117307617076E-2</v>
      </c>
      <c r="BS104" s="350">
        <v>7.5372516522803036E-3</v>
      </c>
      <c r="BT104" s="350">
        <v>1.173911770518841E-2</v>
      </c>
      <c r="BU104" s="350">
        <v>1.2519355187915311E-2</v>
      </c>
      <c r="BV104" s="350">
        <v>1.1369885217779071E-2</v>
      </c>
      <c r="BW104" s="350">
        <v>5.0364839131097426E-2</v>
      </c>
      <c r="BX104" s="350">
        <v>3.784552036663935E-3</v>
      </c>
      <c r="BY104" s="350">
        <v>2.3131856707215692E-2</v>
      </c>
      <c r="BZ104" s="350">
        <v>2.1251939333405596E-2</v>
      </c>
      <c r="CA104" s="350">
        <v>7.9171253066123385E-3</v>
      </c>
      <c r="CB104" s="350">
        <v>4.6010032453948054E-3</v>
      </c>
      <c r="CC104" s="350">
        <v>3.719727171605766E-3</v>
      </c>
      <c r="CD104" s="350">
        <v>2.5910595259179443E-3</v>
      </c>
      <c r="CE104" s="350">
        <v>4.5300500680474939E-4</v>
      </c>
      <c r="CF104" s="350">
        <v>5.1363804178295499E-3</v>
      </c>
      <c r="CG104" s="350">
        <v>2.5703214629411972E-2</v>
      </c>
      <c r="CH104" s="350">
        <v>0.14737968165432427</v>
      </c>
      <c r="CI104" s="350">
        <v>4.2431451514099343E-3</v>
      </c>
      <c r="CJ104" s="350">
        <v>1.1659002324864802E-2</v>
      </c>
      <c r="CK104" s="350">
        <v>1.1009785398849252E-2</v>
      </c>
      <c r="CL104" s="350">
        <v>8.1115868743490329E-3</v>
      </c>
      <c r="CM104" s="350">
        <v>7.581715262882243E-3</v>
      </c>
      <c r="CN104" s="350">
        <v>3.1035204612738583E-3</v>
      </c>
      <c r="CO104" s="350">
        <v>5.7356846889547635E-3</v>
      </c>
      <c r="CP104" s="350">
        <v>8.5403506359866353E-3</v>
      </c>
      <c r="CQ104" s="350">
        <v>1.4547458562491185E-2</v>
      </c>
      <c r="CR104" s="350">
        <v>7.2226204753903598E-3</v>
      </c>
      <c r="CS104" s="350">
        <v>6.0398722267013174E-3</v>
      </c>
      <c r="CT104" s="350">
        <v>1.1004442148046118E-2</v>
      </c>
      <c r="CU104" s="350">
        <v>3.7334014911248768E-3</v>
      </c>
      <c r="CV104" s="350">
        <v>1.3677481860886829E-2</v>
      </c>
      <c r="CW104" s="350">
        <v>3.5452793520304158E-3</v>
      </c>
      <c r="CX104" s="350">
        <v>1.0249614079576806E-2</v>
      </c>
      <c r="CY104" s="350">
        <v>5.02224442690518E-3</v>
      </c>
      <c r="CZ104" s="350">
        <v>4.3484724404326582E-3</v>
      </c>
      <c r="DA104" s="350">
        <v>8.7029468921567908E-3</v>
      </c>
      <c r="DB104" s="350">
        <v>7.7782643779779476E-2</v>
      </c>
      <c r="DC104" s="350">
        <v>5.0924583745205233E-3</v>
      </c>
      <c r="DD104" s="350">
        <v>1.0081233186572196</v>
      </c>
      <c r="DE104" s="350">
        <v>5.3431974200394399E-3</v>
      </c>
      <c r="DF104" s="350">
        <v>1.0405509669803985E-2</v>
      </c>
      <c r="DG104" s="350">
        <v>5.8235511251580824E-3</v>
      </c>
      <c r="DH104" s="350">
        <v>9.6221480415206954E-3</v>
      </c>
      <c r="DI104" s="350">
        <v>1.0654510560090908E-2</v>
      </c>
      <c r="DJ104" s="350">
        <v>7.3990901520511613E-3</v>
      </c>
      <c r="DK104" s="350">
        <v>2.8733876399747835E-3</v>
      </c>
      <c r="DL104" s="350">
        <v>7.5798002223059317E-3</v>
      </c>
    </row>
    <row r="105" spans="2:116">
      <c r="B105" s="352">
        <v>669</v>
      </c>
      <c r="C105" s="349" t="s">
        <v>788</v>
      </c>
      <c r="D105" s="350">
        <v>0.50404100505806737</v>
      </c>
      <c r="E105" s="350">
        <v>0.29998121695837543</v>
      </c>
      <c r="F105" s="350">
        <v>0.21510190654686492</v>
      </c>
      <c r="G105" s="350">
        <v>1.9996042079095037E-3</v>
      </c>
      <c r="H105" s="350">
        <v>0.1052150299293771</v>
      </c>
      <c r="I105" s="350">
        <v>8.6747183442138595E-2</v>
      </c>
      <c r="J105" s="350">
        <v>5.6733210667743467E-3</v>
      </c>
      <c r="K105" s="350">
        <v>4.7014376234594587E-3</v>
      </c>
      <c r="L105" s="350">
        <v>1.7799904307374173E-2</v>
      </c>
      <c r="M105" s="350">
        <v>3.2915339922758194E-3</v>
      </c>
      <c r="N105" s="350">
        <v>7.4280496205951932E-3</v>
      </c>
      <c r="O105" s="350">
        <v>2.561566309016497E-2</v>
      </c>
      <c r="P105" s="350">
        <v>1.7404203299260429E-2</v>
      </c>
      <c r="Q105" s="350">
        <v>1.0963786912653466E-2</v>
      </c>
      <c r="R105" s="350">
        <v>1.0508665480195844E-2</v>
      </c>
      <c r="S105" s="350">
        <v>5.136861759892088E-3</v>
      </c>
      <c r="T105" s="350">
        <v>0</v>
      </c>
      <c r="U105" s="350">
        <v>8.0712463471565715E-3</v>
      </c>
      <c r="V105" s="350">
        <v>2.2594353906229128E-2</v>
      </c>
      <c r="W105" s="350">
        <v>9.3583043336714824E-3</v>
      </c>
      <c r="X105" s="350">
        <v>1.6205799661708806E-2</v>
      </c>
      <c r="Y105" s="350">
        <v>9.5965864059961853E-3</v>
      </c>
      <c r="Z105" s="350">
        <v>1.4217622793870536E-2</v>
      </c>
      <c r="AA105" s="350">
        <v>3.447186206757008E-2</v>
      </c>
      <c r="AB105" s="350">
        <v>9.0345416210937373E-3</v>
      </c>
      <c r="AC105" s="350">
        <v>5.0672279736297269E-3</v>
      </c>
      <c r="AD105" s="350">
        <v>3.1057682022970728E-3</v>
      </c>
      <c r="AE105" s="350">
        <v>9.6089728885139589E-3</v>
      </c>
      <c r="AF105" s="350">
        <v>5.8463119686489092E-3</v>
      </c>
      <c r="AG105" s="350">
        <v>1.0398190590636144E-2</v>
      </c>
      <c r="AH105" s="350">
        <v>4.1733815688652686E-3</v>
      </c>
      <c r="AI105" s="350">
        <v>9.9189728253446692E-3</v>
      </c>
      <c r="AJ105" s="350">
        <v>1.6849701052006412E-3</v>
      </c>
      <c r="AK105" s="350">
        <v>7.8055478629184437E-3</v>
      </c>
      <c r="AL105" s="350">
        <v>1.869859732989957E-2</v>
      </c>
      <c r="AM105" s="350">
        <v>1.5971033547783228E-2</v>
      </c>
      <c r="AN105" s="350">
        <v>2.1028810996135221E-2</v>
      </c>
      <c r="AO105" s="350">
        <v>1.949181974748607E-2</v>
      </c>
      <c r="AP105" s="350">
        <v>2.5908254564470656E-2</v>
      </c>
      <c r="AQ105" s="350">
        <v>1.2329761919911007E-2</v>
      </c>
      <c r="AR105" s="350">
        <v>2.3550027906257074E-2</v>
      </c>
      <c r="AS105" s="350">
        <v>1.9103493629585449E-2</v>
      </c>
      <c r="AT105" s="350">
        <v>1.3046095765019371E-3</v>
      </c>
      <c r="AU105" s="350">
        <v>1.8877748803338115E-2</v>
      </c>
      <c r="AV105" s="350">
        <v>6.3911911971955343E-3</v>
      </c>
      <c r="AW105" s="350">
        <v>5.6946902633020664E-3</v>
      </c>
      <c r="AX105" s="350">
        <v>7.6472654925962948E-3</v>
      </c>
      <c r="AY105" s="350">
        <v>1.7989031115832582E-2</v>
      </c>
      <c r="AZ105" s="350">
        <v>1.8704170704064535E-2</v>
      </c>
      <c r="BA105" s="350">
        <v>2.7033996446057359E-2</v>
      </c>
      <c r="BB105" s="350">
        <v>1.7391310908995511E-2</v>
      </c>
      <c r="BC105" s="350">
        <v>2.0933868683706627E-2</v>
      </c>
      <c r="BD105" s="350">
        <v>1.7618635718857144E-2</v>
      </c>
      <c r="BE105" s="350">
        <v>1.7119605584473157E-2</v>
      </c>
      <c r="BF105" s="350">
        <v>1.6890406789100931E-2</v>
      </c>
      <c r="BG105" s="350">
        <v>1.6405951916752447E-2</v>
      </c>
      <c r="BH105" s="350">
        <v>1.6372748692007815E-2</v>
      </c>
      <c r="BI105" s="350">
        <v>6.8726032385509912E-3</v>
      </c>
      <c r="BJ105" s="350">
        <v>1.8190794196281439E-2</v>
      </c>
      <c r="BK105" s="350">
        <v>1.8471145343708948E-2</v>
      </c>
      <c r="BL105" s="350">
        <v>1.0578227106698122E-2</v>
      </c>
      <c r="BM105" s="350">
        <v>6.650876560021687E-3</v>
      </c>
      <c r="BN105" s="350">
        <v>1.5830509285575625E-2</v>
      </c>
      <c r="BO105" s="350">
        <v>2.3017693299298946E-2</v>
      </c>
      <c r="BP105" s="350">
        <v>1.8164581285974708E-2</v>
      </c>
      <c r="BQ105" s="350">
        <v>1.165585495394173E-2</v>
      </c>
      <c r="BR105" s="350">
        <v>1.5698361255598457E-2</v>
      </c>
      <c r="BS105" s="350">
        <v>3.7131291627225123E-2</v>
      </c>
      <c r="BT105" s="350">
        <v>1.6481983607320949E-2</v>
      </c>
      <c r="BU105" s="350">
        <v>6.6561741492193835E-2</v>
      </c>
      <c r="BV105" s="350">
        <v>2.134339527710195E-2</v>
      </c>
      <c r="BW105" s="350">
        <v>5.1149573681122412E-2</v>
      </c>
      <c r="BX105" s="350">
        <v>1.557174366009788E-2</v>
      </c>
      <c r="BY105" s="350">
        <v>6.8180978948847878E-2</v>
      </c>
      <c r="BZ105" s="350">
        <v>2.6703630741088988E-2</v>
      </c>
      <c r="CA105" s="350">
        <v>4.2062701575954833E-2</v>
      </c>
      <c r="CB105" s="350">
        <v>4.6965264495805854E-2</v>
      </c>
      <c r="CC105" s="350">
        <v>5.061290436365877E-2</v>
      </c>
      <c r="CD105" s="350">
        <v>3.1328373134819384E-2</v>
      </c>
      <c r="CE105" s="350">
        <v>4.0138783648961725E-3</v>
      </c>
      <c r="CF105" s="350">
        <v>2.2724262662372079E-2</v>
      </c>
      <c r="CG105" s="350">
        <v>1.107047658660632E-2</v>
      </c>
      <c r="CH105" s="350">
        <v>1.5758455352492866E-2</v>
      </c>
      <c r="CI105" s="350">
        <v>1.9019566228878678E-2</v>
      </c>
      <c r="CJ105" s="350">
        <v>2.1090617294968299E-2</v>
      </c>
      <c r="CK105" s="350">
        <v>2.7474997794256793E-2</v>
      </c>
      <c r="CL105" s="350">
        <v>6.8680248881074588E-2</v>
      </c>
      <c r="CM105" s="350">
        <v>5.6942880998287329E-2</v>
      </c>
      <c r="CN105" s="350">
        <v>6.6559868290947104E-3</v>
      </c>
      <c r="CO105" s="350">
        <v>5.8844969992327169E-2</v>
      </c>
      <c r="CP105" s="350">
        <v>6.143131305041008E-2</v>
      </c>
      <c r="CQ105" s="350">
        <v>0.10156878982068952</v>
      </c>
      <c r="CR105" s="350">
        <v>8.5821138560552526E-2</v>
      </c>
      <c r="CS105" s="350">
        <v>2.9541910500712688E-2</v>
      </c>
      <c r="CT105" s="350">
        <v>2.8734717410273076E-2</v>
      </c>
      <c r="CU105" s="350">
        <v>1.620648099150334E-2</v>
      </c>
      <c r="CV105" s="350">
        <v>5.5017908086616558E-2</v>
      </c>
      <c r="CW105" s="350">
        <v>2.2454611738444281E-2</v>
      </c>
      <c r="CX105" s="350">
        <v>3.0710441324386571E-2</v>
      </c>
      <c r="CY105" s="350">
        <v>2.2614818938352564E-2</v>
      </c>
      <c r="CZ105" s="350">
        <v>1.6835976352817191E-2</v>
      </c>
      <c r="DA105" s="350">
        <v>3.6221460654916479E-2</v>
      </c>
      <c r="DB105" s="350">
        <v>3.7618935318539583E-2</v>
      </c>
      <c r="DC105" s="350">
        <v>4.2716151605191946E-2</v>
      </c>
      <c r="DD105" s="350">
        <v>1.9911933609626425E-2</v>
      </c>
      <c r="DE105" s="350">
        <v>1.0821051667146433</v>
      </c>
      <c r="DF105" s="350">
        <v>1.6719921487263034E-2</v>
      </c>
      <c r="DG105" s="350">
        <v>1.5924410765966793E-2</v>
      </c>
      <c r="DH105" s="350">
        <v>2.1771250163450676E-2</v>
      </c>
      <c r="DI105" s="350">
        <v>2.0349087088822757E-2</v>
      </c>
      <c r="DJ105" s="350">
        <v>1.5795442655232899E-2</v>
      </c>
      <c r="DK105" s="350">
        <v>9.4798892078975239E-3</v>
      </c>
      <c r="DL105" s="350">
        <v>2.7065615602646378E-2</v>
      </c>
    </row>
    <row r="106" spans="2:116">
      <c r="B106" s="352">
        <v>671</v>
      </c>
      <c r="C106" s="349" t="s">
        <v>789</v>
      </c>
      <c r="D106" s="350">
        <v>5.8091070816597146E-2</v>
      </c>
      <c r="E106" s="350">
        <v>0.25750197613359349</v>
      </c>
      <c r="F106" s="350">
        <v>3.7745225800269615E-2</v>
      </c>
      <c r="G106" s="350">
        <v>1.0122757505862213E-2</v>
      </c>
      <c r="H106" s="350">
        <v>0.10758527404140142</v>
      </c>
      <c r="I106" s="350">
        <v>0.10058679004812575</v>
      </c>
      <c r="J106" s="350">
        <v>0</v>
      </c>
      <c r="K106" s="350">
        <v>0</v>
      </c>
      <c r="L106" s="350">
        <v>0</v>
      </c>
      <c r="M106" s="350">
        <v>0</v>
      </c>
      <c r="N106" s="350">
        <v>0</v>
      </c>
      <c r="O106" s="350">
        <v>0</v>
      </c>
      <c r="P106" s="350">
        <v>0</v>
      </c>
      <c r="Q106" s="350">
        <v>0</v>
      </c>
      <c r="R106" s="350">
        <v>0</v>
      </c>
      <c r="S106" s="350">
        <v>0</v>
      </c>
      <c r="T106" s="350">
        <v>0</v>
      </c>
      <c r="U106" s="350">
        <v>0</v>
      </c>
      <c r="V106" s="350">
        <v>0</v>
      </c>
      <c r="W106" s="350">
        <v>0</v>
      </c>
      <c r="X106" s="350">
        <v>0</v>
      </c>
      <c r="Y106" s="350">
        <v>0</v>
      </c>
      <c r="Z106" s="350">
        <v>0</v>
      </c>
      <c r="AA106" s="350">
        <v>0</v>
      </c>
      <c r="AB106" s="350">
        <v>0</v>
      </c>
      <c r="AC106" s="350">
        <v>0</v>
      </c>
      <c r="AD106" s="350">
        <v>0</v>
      </c>
      <c r="AE106" s="350">
        <v>0</v>
      </c>
      <c r="AF106" s="350">
        <v>0</v>
      </c>
      <c r="AG106" s="350">
        <v>0</v>
      </c>
      <c r="AH106" s="350">
        <v>0</v>
      </c>
      <c r="AI106" s="350">
        <v>0</v>
      </c>
      <c r="AJ106" s="350">
        <v>0</v>
      </c>
      <c r="AK106" s="350">
        <v>0</v>
      </c>
      <c r="AL106" s="350">
        <v>0</v>
      </c>
      <c r="AM106" s="350">
        <v>0</v>
      </c>
      <c r="AN106" s="350">
        <v>0</v>
      </c>
      <c r="AO106" s="350">
        <v>0</v>
      </c>
      <c r="AP106" s="350">
        <v>0</v>
      </c>
      <c r="AQ106" s="350">
        <v>0</v>
      </c>
      <c r="AR106" s="350">
        <v>0</v>
      </c>
      <c r="AS106" s="350">
        <v>0</v>
      </c>
      <c r="AT106" s="350">
        <v>0</v>
      </c>
      <c r="AU106" s="350">
        <v>0</v>
      </c>
      <c r="AV106" s="350">
        <v>0</v>
      </c>
      <c r="AW106" s="350">
        <v>0</v>
      </c>
      <c r="AX106" s="350">
        <v>0</v>
      </c>
      <c r="AY106" s="350">
        <v>0</v>
      </c>
      <c r="AZ106" s="350">
        <v>0</v>
      </c>
      <c r="BA106" s="350">
        <v>0</v>
      </c>
      <c r="BB106" s="350">
        <v>0</v>
      </c>
      <c r="BC106" s="350">
        <v>0</v>
      </c>
      <c r="BD106" s="350">
        <v>0</v>
      </c>
      <c r="BE106" s="350">
        <v>0</v>
      </c>
      <c r="BF106" s="350">
        <v>0</v>
      </c>
      <c r="BG106" s="350">
        <v>0</v>
      </c>
      <c r="BH106" s="350">
        <v>0</v>
      </c>
      <c r="BI106" s="350">
        <v>0</v>
      </c>
      <c r="BJ106" s="350">
        <v>0</v>
      </c>
      <c r="BK106" s="350">
        <v>0</v>
      </c>
      <c r="BL106" s="350">
        <v>0</v>
      </c>
      <c r="BM106" s="350">
        <v>0</v>
      </c>
      <c r="BN106" s="350">
        <v>0</v>
      </c>
      <c r="BO106" s="350">
        <v>0</v>
      </c>
      <c r="BP106" s="350">
        <v>0</v>
      </c>
      <c r="BQ106" s="350">
        <v>0</v>
      </c>
      <c r="BR106" s="350">
        <v>0</v>
      </c>
      <c r="BS106" s="350">
        <v>0</v>
      </c>
      <c r="BT106" s="350">
        <v>0</v>
      </c>
      <c r="BU106" s="350">
        <v>0</v>
      </c>
      <c r="BV106" s="350">
        <v>0</v>
      </c>
      <c r="BW106" s="350">
        <v>0</v>
      </c>
      <c r="BX106" s="350">
        <v>0</v>
      </c>
      <c r="BY106" s="350">
        <v>0</v>
      </c>
      <c r="BZ106" s="350">
        <v>0</v>
      </c>
      <c r="CA106" s="350">
        <v>0</v>
      </c>
      <c r="CB106" s="350">
        <v>0</v>
      </c>
      <c r="CC106" s="350">
        <v>0</v>
      </c>
      <c r="CD106" s="350">
        <v>0</v>
      </c>
      <c r="CE106" s="350">
        <v>0</v>
      </c>
      <c r="CF106" s="350">
        <v>0</v>
      </c>
      <c r="CG106" s="350">
        <v>0</v>
      </c>
      <c r="CH106" s="350">
        <v>0</v>
      </c>
      <c r="CI106" s="350">
        <v>0</v>
      </c>
      <c r="CJ106" s="350">
        <v>0</v>
      </c>
      <c r="CK106" s="350">
        <v>0</v>
      </c>
      <c r="CL106" s="350">
        <v>0</v>
      </c>
      <c r="CM106" s="350">
        <v>0</v>
      </c>
      <c r="CN106" s="350">
        <v>0</v>
      </c>
      <c r="CO106" s="350">
        <v>0</v>
      </c>
      <c r="CP106" s="350">
        <v>0</v>
      </c>
      <c r="CQ106" s="350">
        <v>0</v>
      </c>
      <c r="CR106" s="350">
        <v>0</v>
      </c>
      <c r="CS106" s="350">
        <v>0</v>
      </c>
      <c r="CT106" s="350">
        <v>0</v>
      </c>
      <c r="CU106" s="350">
        <v>0</v>
      </c>
      <c r="CV106" s="350">
        <v>0</v>
      </c>
      <c r="CW106" s="350">
        <v>0</v>
      </c>
      <c r="CX106" s="350">
        <v>0</v>
      </c>
      <c r="CY106" s="350">
        <v>0</v>
      </c>
      <c r="CZ106" s="350">
        <v>0</v>
      </c>
      <c r="DA106" s="350">
        <v>0</v>
      </c>
      <c r="DB106" s="350">
        <v>0</v>
      </c>
      <c r="DC106" s="350">
        <v>0</v>
      </c>
      <c r="DD106" s="350">
        <v>0</v>
      </c>
      <c r="DE106" s="350">
        <v>0</v>
      </c>
      <c r="DF106" s="350">
        <v>1</v>
      </c>
      <c r="DG106" s="350">
        <v>0</v>
      </c>
      <c r="DH106" s="350">
        <v>0</v>
      </c>
      <c r="DI106" s="350">
        <v>0</v>
      </c>
      <c r="DJ106" s="350">
        <v>0</v>
      </c>
      <c r="DK106" s="350">
        <v>0</v>
      </c>
      <c r="DL106" s="350">
        <v>0</v>
      </c>
    </row>
    <row r="107" spans="2:116">
      <c r="B107" s="352">
        <v>672</v>
      </c>
      <c r="C107" s="349" t="s">
        <v>790</v>
      </c>
      <c r="D107" s="350">
        <v>0.72820634021564856</v>
      </c>
      <c r="E107" s="350">
        <v>0.30061194400452895</v>
      </c>
      <c r="F107" s="350">
        <v>8.204379213058036E-3</v>
      </c>
      <c r="G107" s="350">
        <v>6.8032036677371802E-2</v>
      </c>
      <c r="H107" s="350">
        <v>0.19923428938132604</v>
      </c>
      <c r="I107" s="350">
        <v>0.18179249037086759</v>
      </c>
      <c r="J107" s="350">
        <v>1.7559574447941591E-7</v>
      </c>
      <c r="K107" s="350">
        <v>1.3159667024242504E-7</v>
      </c>
      <c r="L107" s="350">
        <v>1.3650844296702184E-6</v>
      </c>
      <c r="M107" s="350">
        <v>3.1032589599962587E-7</v>
      </c>
      <c r="N107" s="350">
        <v>2.0199626684014764E-7</v>
      </c>
      <c r="O107" s="350">
        <v>3.3549637846492198E-7</v>
      </c>
      <c r="P107" s="350">
        <v>1.2728487394961273E-6</v>
      </c>
      <c r="Q107" s="350">
        <v>4.1367613633641305E-7</v>
      </c>
      <c r="R107" s="350">
        <v>2.5938094581939063E-7</v>
      </c>
      <c r="S107" s="350">
        <v>2.5088586341349509E-7</v>
      </c>
      <c r="T107" s="350">
        <v>0</v>
      </c>
      <c r="U107" s="350">
        <v>1.0291162009456333E-7</v>
      </c>
      <c r="V107" s="350">
        <v>1.6694100166272304E-7</v>
      </c>
      <c r="W107" s="350">
        <v>2.4935721107935507E-7</v>
      </c>
      <c r="X107" s="350">
        <v>7.1908714259691139E-7</v>
      </c>
      <c r="Y107" s="350">
        <v>2.9391976602301375E-7</v>
      </c>
      <c r="Z107" s="350">
        <v>3.0504667330230383E-7</v>
      </c>
      <c r="AA107" s="350">
        <v>2.6972846697022268E-7</v>
      </c>
      <c r="AB107" s="350">
        <v>2.7429991143004727E-7</v>
      </c>
      <c r="AC107" s="350">
        <v>2.1904651492304582E-7</v>
      </c>
      <c r="AD107" s="350">
        <v>5.1692366105728128E-7</v>
      </c>
      <c r="AE107" s="350">
        <v>4.827064229443482E-7</v>
      </c>
      <c r="AF107" s="350">
        <v>6.0297290524045937E-7</v>
      </c>
      <c r="AG107" s="350">
        <v>6.4680570944369402E-7</v>
      </c>
      <c r="AH107" s="350">
        <v>1.282470388002231E-7</v>
      </c>
      <c r="AI107" s="350">
        <v>6.6356973942950067E-7</v>
      </c>
      <c r="AJ107" s="350">
        <v>3.181285724484417E-8</v>
      </c>
      <c r="AK107" s="350">
        <v>1.2738549476061607E-7</v>
      </c>
      <c r="AL107" s="350">
        <v>4.5872178805761496E-7</v>
      </c>
      <c r="AM107" s="350">
        <v>2.8592338293737012E-7</v>
      </c>
      <c r="AN107" s="350">
        <v>1.6714735852508759E-7</v>
      </c>
      <c r="AO107" s="350">
        <v>3.3226796234664116E-7</v>
      </c>
      <c r="AP107" s="350">
        <v>9.2546924677654065E-7</v>
      </c>
      <c r="AQ107" s="350">
        <v>3.0932757171352936E-6</v>
      </c>
      <c r="AR107" s="350">
        <v>3.8141630501063797E-7</v>
      </c>
      <c r="AS107" s="350">
        <v>2.5158464644827546E-7</v>
      </c>
      <c r="AT107" s="350">
        <v>1.3553013658683225E-7</v>
      </c>
      <c r="AU107" s="350">
        <v>2.0003760248282184E-6</v>
      </c>
      <c r="AV107" s="350">
        <v>8.7711814820041976E-8</v>
      </c>
      <c r="AW107" s="350">
        <v>1.3982741625825026E-7</v>
      </c>
      <c r="AX107" s="350">
        <v>1.080798986408119E-7</v>
      </c>
      <c r="AY107" s="350">
        <v>2.5178181211375224E-6</v>
      </c>
      <c r="AZ107" s="350">
        <v>7.0502154985141915E-7</v>
      </c>
      <c r="BA107" s="350">
        <v>2.4889347754621709E-6</v>
      </c>
      <c r="BB107" s="350">
        <v>1.1615355876431212E-6</v>
      </c>
      <c r="BC107" s="350">
        <v>9.1012849408026527E-7</v>
      </c>
      <c r="BD107" s="350">
        <v>1.4946221314262462E-6</v>
      </c>
      <c r="BE107" s="350">
        <v>3.0843248028672137E-6</v>
      </c>
      <c r="BF107" s="350">
        <v>2.2986944422222797E-6</v>
      </c>
      <c r="BG107" s="350">
        <v>5.1220483103332443E-6</v>
      </c>
      <c r="BH107" s="350">
        <v>1.817003988171846E-6</v>
      </c>
      <c r="BI107" s="350">
        <v>3.9982848103833914E-7</v>
      </c>
      <c r="BJ107" s="350">
        <v>3.1815074306168297E-6</v>
      </c>
      <c r="BK107" s="350">
        <v>8.9833803795900674E-7</v>
      </c>
      <c r="BL107" s="350">
        <v>4.0436751142000455E-7</v>
      </c>
      <c r="BM107" s="350">
        <v>2.6688700054637108E-7</v>
      </c>
      <c r="BN107" s="350">
        <v>6.8153982092938656E-7</v>
      </c>
      <c r="BO107" s="350">
        <v>5.1295620449170766E-6</v>
      </c>
      <c r="BP107" s="350">
        <v>2.2836243819044664E-7</v>
      </c>
      <c r="BQ107" s="350">
        <v>4.2394361901153555E-7</v>
      </c>
      <c r="BR107" s="350">
        <v>2.5377107397385851E-7</v>
      </c>
      <c r="BS107" s="350">
        <v>5.8290583437688694E-7</v>
      </c>
      <c r="BT107" s="350">
        <v>3.5848144234129775E-7</v>
      </c>
      <c r="BU107" s="350">
        <v>4.8740579685172153E-7</v>
      </c>
      <c r="BV107" s="350">
        <v>5.0317011331161835E-7</v>
      </c>
      <c r="BW107" s="350">
        <v>2.1736622072729245E-6</v>
      </c>
      <c r="BX107" s="350">
        <v>8.4376973049890989E-7</v>
      </c>
      <c r="BY107" s="350">
        <v>5.0959093916865042E-7</v>
      </c>
      <c r="BZ107" s="350">
        <v>5.3887104441079873E-7</v>
      </c>
      <c r="CA107" s="350">
        <v>6.5490127099399975E-7</v>
      </c>
      <c r="CB107" s="350">
        <v>7.0109186667118328E-7</v>
      </c>
      <c r="CC107" s="350">
        <v>2.0852825979271059E-7</v>
      </c>
      <c r="CD107" s="350">
        <v>1.4640027409089908E-7</v>
      </c>
      <c r="CE107" s="350">
        <v>4.430734467580454E-8</v>
      </c>
      <c r="CF107" s="350">
        <v>1.41631560644189E-5</v>
      </c>
      <c r="CG107" s="350">
        <v>5.4426710235448552E-7</v>
      </c>
      <c r="CH107" s="350">
        <v>7.3981160811601012E-7</v>
      </c>
      <c r="CI107" s="350">
        <v>3.191265666282921E-7</v>
      </c>
      <c r="CJ107" s="350">
        <v>3.2398149122980044E-7</v>
      </c>
      <c r="CK107" s="350">
        <v>1.1350053198274979E-6</v>
      </c>
      <c r="CL107" s="350">
        <v>7.4952693847963397E-7</v>
      </c>
      <c r="CM107" s="350">
        <v>6.3540572161499059E-7</v>
      </c>
      <c r="CN107" s="350">
        <v>5.2752361621548311E-7</v>
      </c>
      <c r="CO107" s="350">
        <v>1.1131941470986839E-5</v>
      </c>
      <c r="CP107" s="350">
        <v>3.6804952402231685E-6</v>
      </c>
      <c r="CQ107" s="350">
        <v>7.2149055309383241E-6</v>
      </c>
      <c r="CR107" s="350">
        <v>1.2673317922503279E-5</v>
      </c>
      <c r="CS107" s="350">
        <v>2.5652081023826132E-6</v>
      </c>
      <c r="CT107" s="350">
        <v>3.7341488787726032E-7</v>
      </c>
      <c r="CU107" s="350">
        <v>2.3019765056564315E-3</v>
      </c>
      <c r="CV107" s="350">
        <v>3.3198607207375168E-7</v>
      </c>
      <c r="CW107" s="350">
        <v>1.0878905043277885E-3</v>
      </c>
      <c r="CX107" s="350">
        <v>1.940775936199412E-7</v>
      </c>
      <c r="CY107" s="350">
        <v>1.1878899908632624E-3</v>
      </c>
      <c r="CZ107" s="350">
        <v>3.9764380943163331E-3</v>
      </c>
      <c r="DA107" s="350">
        <v>2.727944517438134E-7</v>
      </c>
      <c r="DB107" s="350">
        <v>8.276398037333518E-7</v>
      </c>
      <c r="DC107" s="350">
        <v>2.5555300529302235E-6</v>
      </c>
      <c r="DD107" s="350">
        <v>1.9332054310821727E-7</v>
      </c>
      <c r="DE107" s="350">
        <v>1.3340861572275746E-6</v>
      </c>
      <c r="DF107" s="350">
        <v>1.075833366746708E-2</v>
      </c>
      <c r="DG107" s="350">
        <v>1.0051689407547115</v>
      </c>
      <c r="DH107" s="350">
        <v>1.9933259875818896E-6</v>
      </c>
      <c r="DI107" s="350">
        <v>5.6901633694739083E-7</v>
      </c>
      <c r="DJ107" s="350">
        <v>1.0597605505621743E-6</v>
      </c>
      <c r="DK107" s="350">
        <v>1.8702982851087835E-7</v>
      </c>
      <c r="DL107" s="350">
        <v>9.6413776645896035E-7</v>
      </c>
    </row>
    <row r="108" spans="2:116">
      <c r="B108" s="352">
        <v>673</v>
      </c>
      <c r="C108" s="349" t="s">
        <v>791</v>
      </c>
      <c r="D108" s="350">
        <v>0.6388015677735992</v>
      </c>
      <c r="E108" s="350">
        <v>0.27538695483304582</v>
      </c>
      <c r="F108" s="350">
        <v>0.18622856778429075</v>
      </c>
      <c r="G108" s="350">
        <v>1.6065285607179975E-2</v>
      </c>
      <c r="H108" s="350">
        <v>0.1612934882589524</v>
      </c>
      <c r="I108" s="350">
        <v>0.11485349788407842</v>
      </c>
      <c r="J108" s="350">
        <v>2.400145466046105E-5</v>
      </c>
      <c r="K108" s="350">
        <v>1.7545729123233441E-5</v>
      </c>
      <c r="L108" s="350">
        <v>2.9838005946614371E-4</v>
      </c>
      <c r="M108" s="350">
        <v>9.8991875780003579E-6</v>
      </c>
      <c r="N108" s="350">
        <v>7.2370434129525894E-5</v>
      </c>
      <c r="O108" s="350">
        <v>5.9796602542548585E-5</v>
      </c>
      <c r="P108" s="350">
        <v>4.9956597114479593E-5</v>
      </c>
      <c r="Q108" s="350">
        <v>5.237728134360571E-5</v>
      </c>
      <c r="R108" s="350">
        <v>6.2259004837755835E-5</v>
      </c>
      <c r="S108" s="350">
        <v>2.1648230206288423E-5</v>
      </c>
      <c r="T108" s="350">
        <v>0</v>
      </c>
      <c r="U108" s="350">
        <v>5.7553666841162024E-5</v>
      </c>
      <c r="V108" s="350">
        <v>6.876344705576981E-5</v>
      </c>
      <c r="W108" s="350">
        <v>3.3795627416073256E-5</v>
      </c>
      <c r="X108" s="350">
        <v>4.1445267568524636E-5</v>
      </c>
      <c r="Y108" s="350">
        <v>4.1068874100120078E-5</v>
      </c>
      <c r="Z108" s="350">
        <v>6.0428000509552217E-5</v>
      </c>
      <c r="AA108" s="350">
        <v>7.1738367247243653E-5</v>
      </c>
      <c r="AB108" s="350">
        <v>2.5245026874707818E-5</v>
      </c>
      <c r="AC108" s="350">
        <v>2.7001044601502875E-5</v>
      </c>
      <c r="AD108" s="350">
        <v>4.4286883186296799E-6</v>
      </c>
      <c r="AE108" s="350">
        <v>2.9095941146906127E-5</v>
      </c>
      <c r="AF108" s="350">
        <v>1.1086298376410243E-5</v>
      </c>
      <c r="AG108" s="350">
        <v>4.3905831808050384E-5</v>
      </c>
      <c r="AH108" s="350">
        <v>1.2153463657580773E-5</v>
      </c>
      <c r="AI108" s="350">
        <v>1.2636814291685993E-5</v>
      </c>
      <c r="AJ108" s="350">
        <v>4.4546510352116551E-6</v>
      </c>
      <c r="AK108" s="350">
        <v>3.376854662775135E-5</v>
      </c>
      <c r="AL108" s="350">
        <v>4.4338864737503603E-5</v>
      </c>
      <c r="AM108" s="350">
        <v>4.4255840282782024E-5</v>
      </c>
      <c r="AN108" s="350">
        <v>7.2636275496824694E-5</v>
      </c>
      <c r="AO108" s="350">
        <v>1.6570554480186401E-5</v>
      </c>
      <c r="AP108" s="350">
        <v>1.6975022518828584E-5</v>
      </c>
      <c r="AQ108" s="350">
        <v>1.1608920966535035E-5</v>
      </c>
      <c r="AR108" s="350">
        <v>2.159525599167788E-5</v>
      </c>
      <c r="AS108" s="350">
        <v>4.0022424805039768E-5</v>
      </c>
      <c r="AT108" s="350">
        <v>6.5765978868851223E-6</v>
      </c>
      <c r="AU108" s="350">
        <v>4.1459778082935041E-5</v>
      </c>
      <c r="AV108" s="350">
        <v>3.2422775692953387E-5</v>
      </c>
      <c r="AW108" s="350">
        <v>2.4702575076132535E-5</v>
      </c>
      <c r="AX108" s="350">
        <v>1.1871838627635006E-5</v>
      </c>
      <c r="AY108" s="350">
        <v>5.9854767949074652E-5</v>
      </c>
      <c r="AZ108" s="350">
        <v>4.5660705545261693E-5</v>
      </c>
      <c r="BA108" s="350">
        <v>7.1778110460368042E-5</v>
      </c>
      <c r="BB108" s="350">
        <v>3.1770439381754988E-5</v>
      </c>
      <c r="BC108" s="350">
        <v>3.131595455208628E-5</v>
      </c>
      <c r="BD108" s="350">
        <v>8.972058109968923E-5</v>
      </c>
      <c r="BE108" s="350">
        <v>6.7693630810863333E-5</v>
      </c>
      <c r="BF108" s="350">
        <v>2.038010846450678E-5</v>
      </c>
      <c r="BG108" s="350">
        <v>5.5600944290372976E-5</v>
      </c>
      <c r="BH108" s="350">
        <v>3.5817642238264963E-5</v>
      </c>
      <c r="BI108" s="350">
        <v>1.6166565464701143E-5</v>
      </c>
      <c r="BJ108" s="350">
        <v>3.1113750132245902E-5</v>
      </c>
      <c r="BK108" s="350">
        <v>4.2275361691042044E-5</v>
      </c>
      <c r="BL108" s="350">
        <v>3.5984478444954356E-5</v>
      </c>
      <c r="BM108" s="350">
        <v>1.0477684256959941E-5</v>
      </c>
      <c r="BN108" s="350">
        <v>4.5496713519039635E-5</v>
      </c>
      <c r="BO108" s="350">
        <v>6.8993444388935692E-5</v>
      </c>
      <c r="BP108" s="350">
        <v>4.7838367432724571E-5</v>
      </c>
      <c r="BQ108" s="350">
        <v>4.4353599624801506E-5</v>
      </c>
      <c r="BR108" s="350">
        <v>2.6892243591855267E-5</v>
      </c>
      <c r="BS108" s="350">
        <v>2.6403128675117359E-5</v>
      </c>
      <c r="BT108" s="350">
        <v>3.6026906893476118E-5</v>
      </c>
      <c r="BU108" s="350">
        <v>6.8041799779016622E-5</v>
      </c>
      <c r="BV108" s="350">
        <v>3.9319275507349364E-5</v>
      </c>
      <c r="BW108" s="350">
        <v>7.1325953144255673E-5</v>
      </c>
      <c r="BX108" s="350">
        <v>1.3459571423258908E-5</v>
      </c>
      <c r="BY108" s="350">
        <v>5.2405226238191535E-5</v>
      </c>
      <c r="BZ108" s="350">
        <v>6.9913633746818146E-5</v>
      </c>
      <c r="CA108" s="350">
        <v>6.0095280076769014E-5</v>
      </c>
      <c r="CB108" s="350">
        <v>6.8826761042233527E-5</v>
      </c>
      <c r="CC108" s="350">
        <v>4.5852711504726827E-5</v>
      </c>
      <c r="CD108" s="350">
        <v>2.9454672308882248E-5</v>
      </c>
      <c r="CE108" s="350">
        <v>4.5219739011710813E-6</v>
      </c>
      <c r="CF108" s="350">
        <v>2.2315871371648265E-3</v>
      </c>
      <c r="CG108" s="350">
        <v>9.73450314969803E-5</v>
      </c>
      <c r="CH108" s="350">
        <v>2.5157873968114784E-5</v>
      </c>
      <c r="CI108" s="350">
        <v>2.2477867330404435E-4</v>
      </c>
      <c r="CJ108" s="350">
        <v>1.9326574719341719E-4</v>
      </c>
      <c r="CK108" s="350">
        <v>4.2040992882365447E-5</v>
      </c>
      <c r="CL108" s="350">
        <v>8.5724535725507421E-5</v>
      </c>
      <c r="CM108" s="350">
        <v>6.1508050467974873E-5</v>
      </c>
      <c r="CN108" s="350">
        <v>2.1019625779548096E-4</v>
      </c>
      <c r="CO108" s="350">
        <v>3.7219167111447277E-4</v>
      </c>
      <c r="CP108" s="350">
        <v>1.6425555695461996E-4</v>
      </c>
      <c r="CQ108" s="350">
        <v>3.9449467524512121E-5</v>
      </c>
      <c r="CR108" s="350">
        <v>3.4348945978689166E-4</v>
      </c>
      <c r="CS108" s="350">
        <v>1.922625599732157E-4</v>
      </c>
      <c r="CT108" s="350">
        <v>6.2474891461256863E-5</v>
      </c>
      <c r="CU108" s="350">
        <v>7.590285018132678E-5</v>
      </c>
      <c r="CV108" s="350">
        <v>7.8039006793917645E-5</v>
      </c>
      <c r="CW108" s="350">
        <v>6.1765339142837838E-3</v>
      </c>
      <c r="CX108" s="350">
        <v>3.1735226467438666E-3</v>
      </c>
      <c r="CY108" s="350">
        <v>6.8643151185516791E-3</v>
      </c>
      <c r="CZ108" s="350">
        <v>6.2112543152511562E-3</v>
      </c>
      <c r="DA108" s="350">
        <v>6.142715870237136E-5</v>
      </c>
      <c r="DB108" s="350">
        <v>4.7617363083380339E-5</v>
      </c>
      <c r="DC108" s="350">
        <v>5.5978226296579984E-4</v>
      </c>
      <c r="DD108" s="350">
        <v>2.5279078529190922E-5</v>
      </c>
      <c r="DE108" s="350">
        <v>5.7856302350146631E-5</v>
      </c>
      <c r="DF108" s="350">
        <v>7.1046985417728813E-3</v>
      </c>
      <c r="DG108" s="350">
        <v>1.8602892557209223E-3</v>
      </c>
      <c r="DH108" s="350">
        <v>1.0148435895700136</v>
      </c>
      <c r="DI108" s="350">
        <v>1.4950805419551582E-4</v>
      </c>
      <c r="DJ108" s="350">
        <v>3.0528654707820104E-4</v>
      </c>
      <c r="DK108" s="350">
        <v>2.2147816425611412E-5</v>
      </c>
      <c r="DL108" s="350">
        <v>6.1678110404312855E-4</v>
      </c>
    </row>
    <row r="109" spans="2:116">
      <c r="B109" s="352">
        <v>674</v>
      </c>
      <c r="C109" s="351" t="s">
        <v>792</v>
      </c>
      <c r="D109" s="350">
        <v>0.68994526184309024</v>
      </c>
      <c r="E109" s="350">
        <v>0.24042453227881455</v>
      </c>
      <c r="F109" s="350">
        <v>0.22511000055312169</v>
      </c>
      <c r="G109" s="350">
        <v>2.5971025139663696E-2</v>
      </c>
      <c r="H109" s="350">
        <v>9.2093694314412416E-2</v>
      </c>
      <c r="I109" s="350">
        <v>8.7252933658608908E-2</v>
      </c>
      <c r="J109" s="350">
        <v>8.9596726384158813E-6</v>
      </c>
      <c r="K109" s="350">
        <v>5.7496363680692201E-6</v>
      </c>
      <c r="L109" s="350">
        <v>2.1305957190843995E-5</v>
      </c>
      <c r="M109" s="350">
        <v>8.6277432580223985E-6</v>
      </c>
      <c r="N109" s="350">
        <v>1.8054004841541976E-5</v>
      </c>
      <c r="O109" s="350">
        <v>1.2388911113331752E-5</v>
      </c>
      <c r="P109" s="350">
        <v>1.8787989827520713E-5</v>
      </c>
      <c r="Q109" s="350">
        <v>1.2146980682720576E-5</v>
      </c>
      <c r="R109" s="350">
        <v>1.8104514266648853E-5</v>
      </c>
      <c r="S109" s="350">
        <v>6.7960911334266742E-6</v>
      </c>
      <c r="T109" s="350">
        <v>0</v>
      </c>
      <c r="U109" s="350">
        <v>9.0482270359758319E-6</v>
      </c>
      <c r="V109" s="350">
        <v>2.4371331128156271E-5</v>
      </c>
      <c r="W109" s="350">
        <v>1.1744144948039772E-5</v>
      </c>
      <c r="X109" s="350">
        <v>1.7505899018408318E-5</v>
      </c>
      <c r="Y109" s="350">
        <v>7.868798052249813E-6</v>
      </c>
      <c r="Z109" s="350">
        <v>1.8981547434488579E-5</v>
      </c>
      <c r="AA109" s="350">
        <v>2.4701338882125577E-5</v>
      </c>
      <c r="AB109" s="350">
        <v>2.680718915705052E-5</v>
      </c>
      <c r="AC109" s="350">
        <v>5.8308778112031554E-6</v>
      </c>
      <c r="AD109" s="350">
        <v>1.6892481415122325E-6</v>
      </c>
      <c r="AE109" s="350">
        <v>5.9675291664772567E-6</v>
      </c>
      <c r="AF109" s="350">
        <v>4.0626756252501992E-6</v>
      </c>
      <c r="AG109" s="350">
        <v>1.0484913861903187E-5</v>
      </c>
      <c r="AH109" s="350">
        <v>6.4382063087439906E-6</v>
      </c>
      <c r="AI109" s="350">
        <v>1.6012607335910752E-5</v>
      </c>
      <c r="AJ109" s="350">
        <v>1.306428041914056E-6</v>
      </c>
      <c r="AK109" s="350">
        <v>1.2259784812374324E-5</v>
      </c>
      <c r="AL109" s="350">
        <v>1.0878327476981088E-5</v>
      </c>
      <c r="AM109" s="350">
        <v>2.2071740095509616E-5</v>
      </c>
      <c r="AN109" s="350">
        <v>3.5494401905657696E-5</v>
      </c>
      <c r="AO109" s="350">
        <v>8.4624649261028805E-6</v>
      </c>
      <c r="AP109" s="350">
        <v>8.3997275727742744E-6</v>
      </c>
      <c r="AQ109" s="350">
        <v>1.9581419299227447E-5</v>
      </c>
      <c r="AR109" s="350">
        <v>1.1454584374177147E-5</v>
      </c>
      <c r="AS109" s="350">
        <v>5.6374943104414868E-6</v>
      </c>
      <c r="AT109" s="350">
        <v>1.7885949326592288E-6</v>
      </c>
      <c r="AU109" s="350">
        <v>1.9072691822814815E-5</v>
      </c>
      <c r="AV109" s="350">
        <v>6.416870223277956E-6</v>
      </c>
      <c r="AW109" s="350">
        <v>6.8285401371785759E-6</v>
      </c>
      <c r="AX109" s="350">
        <v>7.1138243592975749E-6</v>
      </c>
      <c r="AY109" s="350">
        <v>1.6592173321954577E-5</v>
      </c>
      <c r="AZ109" s="350">
        <v>1.7030420157171487E-5</v>
      </c>
      <c r="BA109" s="350">
        <v>2.2838138459285602E-5</v>
      </c>
      <c r="BB109" s="350">
        <v>1.6575435135205882E-5</v>
      </c>
      <c r="BC109" s="350">
        <v>1.9947719371260434E-5</v>
      </c>
      <c r="BD109" s="350">
        <v>1.3237281452153513E-5</v>
      </c>
      <c r="BE109" s="350">
        <v>1.4739114498022638E-5</v>
      </c>
      <c r="BF109" s="350">
        <v>1.3682225739977553E-5</v>
      </c>
      <c r="BG109" s="350">
        <v>1.8389993890922541E-5</v>
      </c>
      <c r="BH109" s="350">
        <v>1.4041685057739202E-5</v>
      </c>
      <c r="BI109" s="350">
        <v>8.3746391058098204E-6</v>
      </c>
      <c r="BJ109" s="350">
        <v>1.664172244795247E-5</v>
      </c>
      <c r="BK109" s="350">
        <v>1.9330443703518957E-5</v>
      </c>
      <c r="BL109" s="350">
        <v>8.4997254260932641E-6</v>
      </c>
      <c r="BM109" s="350">
        <v>4.5796083232038418E-6</v>
      </c>
      <c r="BN109" s="350">
        <v>8.8855460564728325E-6</v>
      </c>
      <c r="BO109" s="350">
        <v>1.4689604771587082E-5</v>
      </c>
      <c r="BP109" s="350">
        <v>1.3730398430732833E-5</v>
      </c>
      <c r="BQ109" s="350">
        <v>4.7645412050376025E-4</v>
      </c>
      <c r="BR109" s="350">
        <v>1.2553605502946995E-5</v>
      </c>
      <c r="BS109" s="350">
        <v>2.0695598454280209E-5</v>
      </c>
      <c r="BT109" s="350">
        <v>2.0981826988156298E-5</v>
      </c>
      <c r="BU109" s="350">
        <v>1.7755912783010463E-5</v>
      </c>
      <c r="BV109" s="350">
        <v>1.656102904394523E-5</v>
      </c>
      <c r="BW109" s="350">
        <v>1.3606216747316901E-5</v>
      </c>
      <c r="BX109" s="350">
        <v>9.1924363379776881E-6</v>
      </c>
      <c r="BY109" s="350">
        <v>2.3281266190351604E-5</v>
      </c>
      <c r="BZ109" s="350">
        <v>2.1492540816051969E-5</v>
      </c>
      <c r="CA109" s="350">
        <v>3.9904235638032547E-5</v>
      </c>
      <c r="CB109" s="350">
        <v>4.0453350332516029E-5</v>
      </c>
      <c r="CC109" s="350">
        <v>2.4547004809902135E-5</v>
      </c>
      <c r="CD109" s="350">
        <v>1.8126457112933147E-5</v>
      </c>
      <c r="CE109" s="350">
        <v>2.9916896872575743E-6</v>
      </c>
      <c r="CF109" s="350">
        <v>2.1058513535314107E-5</v>
      </c>
      <c r="CG109" s="350">
        <v>2.0923995973161836E-5</v>
      </c>
      <c r="CH109" s="350">
        <v>9.3522255263678457E-6</v>
      </c>
      <c r="CI109" s="350">
        <v>2.1624169125914172E-5</v>
      </c>
      <c r="CJ109" s="350">
        <v>2.2648590412977423E-5</v>
      </c>
      <c r="CK109" s="350">
        <v>2.3749340561127106E-5</v>
      </c>
      <c r="CL109" s="350">
        <v>2.1021045929691857E-5</v>
      </c>
      <c r="CM109" s="350">
        <v>2.3636488801820633E-5</v>
      </c>
      <c r="CN109" s="350">
        <v>3.8160671981541782E-5</v>
      </c>
      <c r="CO109" s="350">
        <v>1.8200246491169574E-4</v>
      </c>
      <c r="CP109" s="350">
        <v>9.6409286562129659E-3</v>
      </c>
      <c r="CQ109" s="350">
        <v>6.1095620221899918E-5</v>
      </c>
      <c r="CR109" s="350">
        <v>9.5750295226097542E-4</v>
      </c>
      <c r="CS109" s="350">
        <v>2.480778209487812E-2</v>
      </c>
      <c r="CT109" s="350">
        <v>2.7662873311013824E-5</v>
      </c>
      <c r="CU109" s="350">
        <v>5.9116873741995843E-5</v>
      </c>
      <c r="CV109" s="350">
        <v>8.6273419798575817E-5</v>
      </c>
      <c r="CW109" s="350">
        <v>1.8309178368383977E-5</v>
      </c>
      <c r="CX109" s="350">
        <v>2.1613984941150227E-5</v>
      </c>
      <c r="CY109" s="350">
        <v>4.8276700828399203E-5</v>
      </c>
      <c r="CZ109" s="350">
        <v>1.6657711710691547E-5</v>
      </c>
      <c r="DA109" s="350">
        <v>1.1194530555029935E-4</v>
      </c>
      <c r="DB109" s="350">
        <v>2.0600102671224254E-5</v>
      </c>
      <c r="DC109" s="350">
        <v>4.0251262461944463E-3</v>
      </c>
      <c r="DD109" s="350">
        <v>1.0105177390307441E-5</v>
      </c>
      <c r="DE109" s="350">
        <v>4.2338491954097481E-5</v>
      </c>
      <c r="DF109" s="350">
        <v>1.8559453290814844E-3</v>
      </c>
      <c r="DG109" s="350">
        <v>2.0834504687290969E-4</v>
      </c>
      <c r="DH109" s="350">
        <v>7.5579361925608843E-5</v>
      </c>
      <c r="DI109" s="350">
        <v>1.0108309423228872</v>
      </c>
      <c r="DJ109" s="350">
        <v>1.3497009619061477E-3</v>
      </c>
      <c r="DK109" s="350">
        <v>1.7154207918909756E-5</v>
      </c>
      <c r="DL109" s="350">
        <v>3.7726007948822034E-4</v>
      </c>
    </row>
    <row r="110" spans="2:116">
      <c r="B110" s="352">
        <v>679</v>
      </c>
      <c r="C110" s="349" t="s">
        <v>793</v>
      </c>
      <c r="D110" s="350">
        <v>0.85499621410633087</v>
      </c>
      <c r="E110" s="350">
        <v>0.30768483234564503</v>
      </c>
      <c r="F110" s="350">
        <v>0.12104526021284193</v>
      </c>
      <c r="G110" s="350">
        <v>2.0323537851413082E-2</v>
      </c>
      <c r="H110" s="350">
        <v>0.18514305099556397</v>
      </c>
      <c r="I110" s="350">
        <v>0.12501704656680515</v>
      </c>
      <c r="J110" s="350">
        <v>1.1749062684416894E-4</v>
      </c>
      <c r="K110" s="350">
        <v>8.8383646800961542E-5</v>
      </c>
      <c r="L110" s="350">
        <v>1.0059076349561197E-3</v>
      </c>
      <c r="M110" s="350">
        <v>1.3122105023427656E-4</v>
      </c>
      <c r="N110" s="350">
        <v>1.4207576078382035E-3</v>
      </c>
      <c r="O110" s="350">
        <v>1.9229262011583186E-4</v>
      </c>
      <c r="P110" s="350">
        <v>2.6719001033432952E-4</v>
      </c>
      <c r="Q110" s="350">
        <v>1.3123984131033529E-4</v>
      </c>
      <c r="R110" s="350">
        <v>1.1226334960489217E-4</v>
      </c>
      <c r="S110" s="350">
        <v>8.2464868324268691E-5</v>
      </c>
      <c r="T110" s="350">
        <v>0</v>
      </c>
      <c r="U110" s="350">
        <v>9.4753204960016521E-5</v>
      </c>
      <c r="V110" s="350">
        <v>1.8439393846757593E-4</v>
      </c>
      <c r="W110" s="350">
        <v>9.9559765502150614E-5</v>
      </c>
      <c r="X110" s="350">
        <v>1.7186247181141527E-4</v>
      </c>
      <c r="Y110" s="350">
        <v>1.0567568393876585E-4</v>
      </c>
      <c r="Z110" s="350">
        <v>1.4349002896562371E-4</v>
      </c>
      <c r="AA110" s="350">
        <v>2.5595070460707984E-4</v>
      </c>
      <c r="AB110" s="350">
        <v>1.2271881294720758E-4</v>
      </c>
      <c r="AC110" s="350">
        <v>6.0460880382496316E-5</v>
      </c>
      <c r="AD110" s="350">
        <v>3.4799157609641487E-5</v>
      </c>
      <c r="AE110" s="350">
        <v>1.2165335701293619E-4</v>
      </c>
      <c r="AF110" s="350">
        <v>6.8038310579934588E-5</v>
      </c>
      <c r="AG110" s="350">
        <v>1.8661234881263148E-4</v>
      </c>
      <c r="AH110" s="350">
        <v>5.5473143359255316E-5</v>
      </c>
      <c r="AI110" s="350">
        <v>9.8428887711343128E-5</v>
      </c>
      <c r="AJ110" s="350">
        <v>1.7542434443262363E-5</v>
      </c>
      <c r="AK110" s="350">
        <v>1.3620918302934432E-4</v>
      </c>
      <c r="AL110" s="350">
        <v>1.1905764680611047E-4</v>
      </c>
      <c r="AM110" s="350">
        <v>1.1467766613489402E-4</v>
      </c>
      <c r="AN110" s="350">
        <v>2.4100411836206929E-4</v>
      </c>
      <c r="AO110" s="350">
        <v>1.4142664857615009E-4</v>
      </c>
      <c r="AP110" s="350">
        <v>1.2170464008220196E-4</v>
      </c>
      <c r="AQ110" s="350">
        <v>1.6583528420036265E-4</v>
      </c>
      <c r="AR110" s="350">
        <v>1.2443176508197075E-4</v>
      </c>
      <c r="AS110" s="350">
        <v>1.2967241419578051E-4</v>
      </c>
      <c r="AT110" s="350">
        <v>2.3494877209269764E-5</v>
      </c>
      <c r="AU110" s="350">
        <v>1.8635920858968316E-4</v>
      </c>
      <c r="AV110" s="350">
        <v>1.2160318037064498E-4</v>
      </c>
      <c r="AW110" s="350">
        <v>1.1011248991790622E-4</v>
      </c>
      <c r="AX110" s="350">
        <v>1.1340211924841328E-4</v>
      </c>
      <c r="AY110" s="350">
        <v>1.8631262669694233E-4</v>
      </c>
      <c r="AZ110" s="350">
        <v>1.4066201962700082E-4</v>
      </c>
      <c r="BA110" s="350">
        <v>2.4432605599517958E-4</v>
      </c>
      <c r="BB110" s="350">
        <v>2.5624387169326371E-4</v>
      </c>
      <c r="BC110" s="350">
        <v>2.3718944035469234E-4</v>
      </c>
      <c r="BD110" s="350">
        <v>1.4035864641966781E-4</v>
      </c>
      <c r="BE110" s="350">
        <v>1.1962333988295275E-4</v>
      </c>
      <c r="BF110" s="350">
        <v>1.7898609085104599E-4</v>
      </c>
      <c r="BG110" s="350">
        <v>1.87757403352497E-4</v>
      </c>
      <c r="BH110" s="350">
        <v>1.3303484237580732E-4</v>
      </c>
      <c r="BI110" s="350">
        <v>8.6550311130467327E-5</v>
      </c>
      <c r="BJ110" s="350">
        <v>1.2762890380955787E-4</v>
      </c>
      <c r="BK110" s="350">
        <v>1.2586972856471891E-4</v>
      </c>
      <c r="BL110" s="350">
        <v>9.8617090715273382E-5</v>
      </c>
      <c r="BM110" s="350">
        <v>6.3416970503906925E-5</v>
      </c>
      <c r="BN110" s="350">
        <v>1.2785866194671793E-4</v>
      </c>
      <c r="BO110" s="350">
        <v>2.2802274413971353E-4</v>
      </c>
      <c r="BP110" s="350">
        <v>1.4435863283515144E-4</v>
      </c>
      <c r="BQ110" s="350">
        <v>1.4875000934766436E-4</v>
      </c>
      <c r="BR110" s="350">
        <v>1.8087440646265203E-4</v>
      </c>
      <c r="BS110" s="350">
        <v>2.6804494156219827E-4</v>
      </c>
      <c r="BT110" s="350">
        <v>2.0220870312029593E-4</v>
      </c>
      <c r="BU110" s="350">
        <v>4.2779645453881287E-4</v>
      </c>
      <c r="BV110" s="350">
        <v>4.2756076858335614E-4</v>
      </c>
      <c r="BW110" s="350">
        <v>1.8448682578972749E-4</v>
      </c>
      <c r="BX110" s="350">
        <v>1.061348524060997E-4</v>
      </c>
      <c r="BY110" s="350">
        <v>3.7308254100431324E-4</v>
      </c>
      <c r="BZ110" s="350">
        <v>8.5031817433556654E-5</v>
      </c>
      <c r="CA110" s="350">
        <v>7.469294493648727E-4</v>
      </c>
      <c r="CB110" s="350">
        <v>2.4609036960714E-4</v>
      </c>
      <c r="CC110" s="350">
        <v>1.2547317657901679E-3</v>
      </c>
      <c r="CD110" s="350">
        <v>6.8419384157520171E-4</v>
      </c>
      <c r="CE110" s="350">
        <v>3.2603217351978299E-4</v>
      </c>
      <c r="CF110" s="350">
        <v>2.3450195136403415E-4</v>
      </c>
      <c r="CG110" s="350">
        <v>3.4427275742851494E-4</v>
      </c>
      <c r="CH110" s="350">
        <v>2.3505816820034768E-4</v>
      </c>
      <c r="CI110" s="350">
        <v>3.3001419366288841E-4</v>
      </c>
      <c r="CJ110" s="350">
        <v>2.6387281770661283E-4</v>
      </c>
      <c r="CK110" s="350">
        <v>2.4244875829183507E-4</v>
      </c>
      <c r="CL110" s="350">
        <v>3.5785476909553352E-4</v>
      </c>
      <c r="CM110" s="350">
        <v>4.1411050758675299E-4</v>
      </c>
      <c r="CN110" s="350">
        <v>2.2792452684446086E-4</v>
      </c>
      <c r="CO110" s="350">
        <v>4.2635335423997354E-4</v>
      </c>
      <c r="CP110" s="350">
        <v>9.5008889016097995E-4</v>
      </c>
      <c r="CQ110" s="350">
        <v>1.6420457288847498E-3</v>
      </c>
      <c r="CR110" s="350">
        <v>4.5375507101846907E-4</v>
      </c>
      <c r="CS110" s="350">
        <v>3.8236633356636698E-3</v>
      </c>
      <c r="CT110" s="350">
        <v>3.2116043617878441E-4</v>
      </c>
      <c r="CU110" s="350">
        <v>3.042639985596424E-4</v>
      </c>
      <c r="CV110" s="350">
        <v>2.6851854631803587E-3</v>
      </c>
      <c r="CW110" s="350">
        <v>3.8563184184810056E-4</v>
      </c>
      <c r="CX110" s="350">
        <v>2.8899688667954101E-4</v>
      </c>
      <c r="CY110" s="350">
        <v>2.3101654609083085E-4</v>
      </c>
      <c r="CZ110" s="350">
        <v>3.1889914376789747E-4</v>
      </c>
      <c r="DA110" s="350">
        <v>2.2287422450294682E-3</v>
      </c>
      <c r="DB110" s="350">
        <v>9.8729061413472554E-4</v>
      </c>
      <c r="DC110" s="350">
        <v>2.629210250342975E-3</v>
      </c>
      <c r="DD110" s="350">
        <v>4.0068889687130987E-4</v>
      </c>
      <c r="DE110" s="350">
        <v>1.0312741940485435E-3</v>
      </c>
      <c r="DF110" s="350">
        <v>2.3449604386957946E-3</v>
      </c>
      <c r="DG110" s="350">
        <v>4.5470404820959973E-4</v>
      </c>
      <c r="DH110" s="350">
        <v>1.9028269467288319E-3</v>
      </c>
      <c r="DI110" s="350">
        <v>2.9177165809716001E-3</v>
      </c>
      <c r="DJ110" s="350">
        <v>1.0093974697575536</v>
      </c>
      <c r="DK110" s="350">
        <v>1.5040187348644023E-4</v>
      </c>
      <c r="DL110" s="350">
        <v>5.6979942467245157E-4</v>
      </c>
    </row>
    <row r="111" spans="2:116">
      <c r="B111" s="352">
        <v>681</v>
      </c>
      <c r="C111" s="349" t="s">
        <v>794</v>
      </c>
      <c r="D111" s="350">
        <v>1</v>
      </c>
      <c r="E111" s="350">
        <v>0</v>
      </c>
      <c r="F111" s="350">
        <v>0</v>
      </c>
      <c r="G111" s="350">
        <v>0</v>
      </c>
      <c r="H111" s="350">
        <v>0</v>
      </c>
      <c r="I111" s="350">
        <v>0</v>
      </c>
      <c r="J111" s="350">
        <v>7.2410908705409301E-4</v>
      </c>
      <c r="K111" s="350">
        <v>1.2890114898424397E-3</v>
      </c>
      <c r="L111" s="350">
        <v>3.5635728109425944E-3</v>
      </c>
      <c r="M111" s="350">
        <v>1.7133582611964643E-3</v>
      </c>
      <c r="N111" s="350">
        <v>5.5455117266316797E-4</v>
      </c>
      <c r="O111" s="350">
        <v>8.5298963015998763E-4</v>
      </c>
      <c r="P111" s="350">
        <v>1.7402496192821632E-3</v>
      </c>
      <c r="Q111" s="350">
        <v>6.3477350561002329E-4</v>
      </c>
      <c r="R111" s="350">
        <v>4.6282959035451999E-4</v>
      </c>
      <c r="S111" s="350">
        <v>2.2165825494477537E-4</v>
      </c>
      <c r="T111" s="350">
        <v>0</v>
      </c>
      <c r="U111" s="350">
        <v>9.0941640949144999E-4</v>
      </c>
      <c r="V111" s="350">
        <v>1.6380934912941976E-3</v>
      </c>
      <c r="W111" s="350">
        <v>1.2707441220761331E-3</v>
      </c>
      <c r="X111" s="350">
        <v>1.5298595632401337E-3</v>
      </c>
      <c r="Y111" s="350">
        <v>5.4163869293205548E-4</v>
      </c>
      <c r="Z111" s="350">
        <v>1.3947220934652487E-3</v>
      </c>
      <c r="AA111" s="350">
        <v>2.1851588860722936E-3</v>
      </c>
      <c r="AB111" s="350">
        <v>1.0842255197760803E-3</v>
      </c>
      <c r="AC111" s="350">
        <v>5.361491386321434E-4</v>
      </c>
      <c r="AD111" s="350">
        <v>2.0902353982583179E-4</v>
      </c>
      <c r="AE111" s="350">
        <v>4.8180013282456211E-4</v>
      </c>
      <c r="AF111" s="350">
        <v>5.2363410836617024E-4</v>
      </c>
      <c r="AG111" s="350">
        <v>7.3519939384602791E-4</v>
      </c>
      <c r="AH111" s="350">
        <v>2.3294214268246942E-4</v>
      </c>
      <c r="AI111" s="350">
        <v>7.7321758276859681E-4</v>
      </c>
      <c r="AJ111" s="350">
        <v>5.8388927719353918E-5</v>
      </c>
      <c r="AK111" s="350">
        <v>5.593137545668647E-4</v>
      </c>
      <c r="AL111" s="350">
        <v>3.6891462700733827E-4</v>
      </c>
      <c r="AM111" s="350">
        <v>5.9439367124440438E-4</v>
      </c>
      <c r="AN111" s="350">
        <v>2.9833041834109015E-3</v>
      </c>
      <c r="AO111" s="350">
        <v>2.3850072043091436E-3</v>
      </c>
      <c r="AP111" s="350">
        <v>1.0324030499201046E-3</v>
      </c>
      <c r="AQ111" s="350">
        <v>1.6842706498827636E-3</v>
      </c>
      <c r="AR111" s="350">
        <v>1.2778691927647252E-3</v>
      </c>
      <c r="AS111" s="350">
        <v>3.7335800621107848E-4</v>
      </c>
      <c r="AT111" s="350">
        <v>8.1144869649434057E-5</v>
      </c>
      <c r="AU111" s="350">
        <v>8.5266265271571342E-4</v>
      </c>
      <c r="AV111" s="350">
        <v>8.2323387055051008E-4</v>
      </c>
      <c r="AW111" s="350">
        <v>4.1170451173385873E-4</v>
      </c>
      <c r="AX111" s="350">
        <v>4.6688591676798732E-4</v>
      </c>
      <c r="AY111" s="350">
        <v>1.0421879337124311E-3</v>
      </c>
      <c r="AZ111" s="350">
        <v>7.8242277275172585E-4</v>
      </c>
      <c r="BA111" s="350">
        <v>1.7379573756275692E-3</v>
      </c>
      <c r="BB111" s="350">
        <v>1.7060548705045712E-3</v>
      </c>
      <c r="BC111" s="350">
        <v>1.7816420540140408E-3</v>
      </c>
      <c r="BD111" s="350">
        <v>1.0187712647183873E-3</v>
      </c>
      <c r="BE111" s="350">
        <v>1.116750305781533E-3</v>
      </c>
      <c r="BF111" s="350">
        <v>1.2694729414281221E-3</v>
      </c>
      <c r="BG111" s="350">
        <v>1.0161065552236213E-3</v>
      </c>
      <c r="BH111" s="350">
        <v>8.8017158683431954E-4</v>
      </c>
      <c r="BI111" s="350">
        <v>5.6027166799020025E-4</v>
      </c>
      <c r="BJ111" s="350">
        <v>1.4245563358122734E-3</v>
      </c>
      <c r="BK111" s="350">
        <v>1.1946616217793113E-3</v>
      </c>
      <c r="BL111" s="350">
        <v>3.714092419568182E-4</v>
      </c>
      <c r="BM111" s="350">
        <v>2.1176085192644025E-4</v>
      </c>
      <c r="BN111" s="350">
        <v>6.8321731404653234E-4</v>
      </c>
      <c r="BO111" s="350">
        <v>2.145338092872351E-3</v>
      </c>
      <c r="BP111" s="350">
        <v>1.3426701976199029E-3</v>
      </c>
      <c r="BQ111" s="350">
        <v>2.2591761493375721E-3</v>
      </c>
      <c r="BR111" s="350">
        <v>7.2837743122980793E-4</v>
      </c>
      <c r="BS111" s="350">
        <v>1.0523379178954918E-3</v>
      </c>
      <c r="BT111" s="350">
        <v>4.1203833847530674E-4</v>
      </c>
      <c r="BU111" s="350">
        <v>3.0503718970632085E-3</v>
      </c>
      <c r="BV111" s="350">
        <v>7.7255456335351721E-4</v>
      </c>
      <c r="BW111" s="350">
        <v>5.7341471477622341E-4</v>
      </c>
      <c r="BX111" s="350">
        <v>2.9619287385190758E-4</v>
      </c>
      <c r="BY111" s="350">
        <v>1.4139658623333498E-3</v>
      </c>
      <c r="BZ111" s="350">
        <v>3.5388059872763986E-3</v>
      </c>
      <c r="CA111" s="350">
        <v>2.4247031399144622E-3</v>
      </c>
      <c r="CB111" s="350">
        <v>3.8216733701882566E-3</v>
      </c>
      <c r="CC111" s="350">
        <v>1.737907933537155E-3</v>
      </c>
      <c r="CD111" s="350">
        <v>9.558140392559142E-4</v>
      </c>
      <c r="CE111" s="350">
        <v>2.3366227560393988E-4</v>
      </c>
      <c r="CF111" s="350">
        <v>2.0516781931343743E-3</v>
      </c>
      <c r="CG111" s="350">
        <v>1.8722174757447576E-3</v>
      </c>
      <c r="CH111" s="350">
        <v>1.7133918682685845E-3</v>
      </c>
      <c r="CI111" s="350">
        <v>9.2874135721845164E-3</v>
      </c>
      <c r="CJ111" s="350">
        <v>2.2759440959501712E-3</v>
      </c>
      <c r="CK111" s="350">
        <v>6.1348884798373624E-3</v>
      </c>
      <c r="CL111" s="350">
        <v>2.3024224683049844E-3</v>
      </c>
      <c r="CM111" s="350">
        <v>3.5444978761744956E-3</v>
      </c>
      <c r="CN111" s="350">
        <v>3.9736599121190045E-3</v>
      </c>
      <c r="CO111" s="350">
        <v>3.5155594150755539E-3</v>
      </c>
      <c r="CP111" s="350">
        <v>2.8082962887688539E-3</v>
      </c>
      <c r="CQ111" s="350">
        <v>1.0819180492795178E-3</v>
      </c>
      <c r="CR111" s="350">
        <v>2.5504282345914821E-3</v>
      </c>
      <c r="CS111" s="350">
        <v>2.9809438362451562E-3</v>
      </c>
      <c r="CT111" s="350">
        <v>3.1979755307593666E-3</v>
      </c>
      <c r="CU111" s="350">
        <v>1.7562907901125997E-3</v>
      </c>
      <c r="CV111" s="350">
        <v>6.9713044276393287E-3</v>
      </c>
      <c r="CW111" s="350">
        <v>1.5117474177043092E-3</v>
      </c>
      <c r="CX111" s="350">
        <v>2.7754680431460194E-3</v>
      </c>
      <c r="CY111" s="350">
        <v>4.6286509163961089E-3</v>
      </c>
      <c r="CZ111" s="350">
        <v>5.5866765502842891E-3</v>
      </c>
      <c r="DA111" s="350">
        <v>5.3295218110027522E-3</v>
      </c>
      <c r="DB111" s="350">
        <v>1.3494187012031385E-3</v>
      </c>
      <c r="DC111" s="350">
        <v>1.725018726579398E-3</v>
      </c>
      <c r="DD111" s="350">
        <v>1.7230281694130406E-3</v>
      </c>
      <c r="DE111" s="350">
        <v>2.2013283656412775E-3</v>
      </c>
      <c r="DF111" s="350">
        <v>2.8573482269419344E-3</v>
      </c>
      <c r="DG111" s="350">
        <v>1.3055539732268011E-3</v>
      </c>
      <c r="DH111" s="350">
        <v>4.3171920016306341E-3</v>
      </c>
      <c r="DI111" s="350">
        <v>2.6259405475246066E-3</v>
      </c>
      <c r="DJ111" s="350">
        <v>3.0944297748276349E-3</v>
      </c>
      <c r="DK111" s="350">
        <v>1.0006703526405254</v>
      </c>
      <c r="DL111" s="350">
        <v>1.0613065289921631E-3</v>
      </c>
    </row>
    <row r="112" spans="2:116">
      <c r="B112" s="357">
        <v>691</v>
      </c>
      <c r="C112" s="358" t="s">
        <v>795</v>
      </c>
      <c r="D112" s="359">
        <v>0.83135903104260511</v>
      </c>
      <c r="E112" s="359">
        <v>1.3122788825565807E-2</v>
      </c>
      <c r="F112" s="359">
        <v>0.41559541451400717</v>
      </c>
      <c r="G112" s="359">
        <v>1.6943513417936898E-5</v>
      </c>
      <c r="H112" s="359">
        <v>0</v>
      </c>
      <c r="I112" s="359">
        <v>0</v>
      </c>
      <c r="J112" s="359">
        <v>5.6052801340809467E-3</v>
      </c>
      <c r="K112" s="359">
        <v>1.0809268739117486E-3</v>
      </c>
      <c r="L112" s="359">
        <v>1.847012455486861E-3</v>
      </c>
      <c r="M112" s="359">
        <v>3.1582355627125477E-3</v>
      </c>
      <c r="N112" s="359">
        <v>1.5318651047269205E-2</v>
      </c>
      <c r="O112" s="359">
        <v>9.8330573030169753E-3</v>
      </c>
      <c r="P112" s="359">
        <v>1.2702241566366981E-2</v>
      </c>
      <c r="Q112" s="359">
        <v>2.5435892304198097E-3</v>
      </c>
      <c r="R112" s="359">
        <v>2.4524813055480906E-3</v>
      </c>
      <c r="S112" s="359">
        <v>6.758234959074419E-3</v>
      </c>
      <c r="T112" s="359">
        <v>0</v>
      </c>
      <c r="U112" s="359">
        <v>2.1543450444013613E-3</v>
      </c>
      <c r="V112" s="359">
        <v>3.9349402259442542E-3</v>
      </c>
      <c r="W112" s="359">
        <v>3.4047853942858371E-3</v>
      </c>
      <c r="X112" s="359">
        <v>2.1781114821602943E-3</v>
      </c>
      <c r="Y112" s="359">
        <v>2.2579553035026617E-3</v>
      </c>
      <c r="Z112" s="359">
        <v>3.829453791110183E-3</v>
      </c>
      <c r="AA112" s="359">
        <v>4.0767687939652379E-3</v>
      </c>
      <c r="AB112" s="359">
        <v>9.493810075802073E-4</v>
      </c>
      <c r="AC112" s="359">
        <v>1.0177925107729647E-3</v>
      </c>
      <c r="AD112" s="359">
        <v>2.8956298984642747E-4</v>
      </c>
      <c r="AE112" s="359">
        <v>1.0855652795990769E-3</v>
      </c>
      <c r="AF112" s="359">
        <v>1.2326835681484517E-3</v>
      </c>
      <c r="AG112" s="359">
        <v>6.1695494425829675E-3</v>
      </c>
      <c r="AH112" s="359">
        <v>7.3889361381504536E-4</v>
      </c>
      <c r="AI112" s="359">
        <v>1.486068723912369E-3</v>
      </c>
      <c r="AJ112" s="359">
        <v>3.0752654947044942E-4</v>
      </c>
      <c r="AK112" s="359">
        <v>5.3562698700018287E-3</v>
      </c>
      <c r="AL112" s="359">
        <v>2.1418828540874959E-3</v>
      </c>
      <c r="AM112" s="359">
        <v>5.4153863781164378E-3</v>
      </c>
      <c r="AN112" s="359">
        <v>7.8498173728095699E-3</v>
      </c>
      <c r="AO112" s="359">
        <v>4.5689514686709813E-3</v>
      </c>
      <c r="AP112" s="359">
        <v>5.7570318708990275E-3</v>
      </c>
      <c r="AQ112" s="359">
        <v>1.8973878867139737E-3</v>
      </c>
      <c r="AR112" s="359">
        <v>6.8749899161299997E-3</v>
      </c>
      <c r="AS112" s="359">
        <v>4.3790566662489962E-3</v>
      </c>
      <c r="AT112" s="359">
        <v>7.2097989063992537E-4</v>
      </c>
      <c r="AU112" s="359">
        <v>2.3925303189415686E-2</v>
      </c>
      <c r="AV112" s="359">
        <v>4.4940886878882388E-3</v>
      </c>
      <c r="AW112" s="359">
        <v>4.2259842986639411E-3</v>
      </c>
      <c r="AX112" s="359">
        <v>3.2024283649584014E-3</v>
      </c>
      <c r="AY112" s="359">
        <v>4.4444074007647105E-3</v>
      </c>
      <c r="AZ112" s="359">
        <v>5.8237463049753335E-3</v>
      </c>
      <c r="BA112" s="359">
        <v>1.2534561973268819E-2</v>
      </c>
      <c r="BB112" s="359">
        <v>8.0173493408068792E-3</v>
      </c>
      <c r="BC112" s="359">
        <v>4.3276038009281851E-3</v>
      </c>
      <c r="BD112" s="359">
        <v>1.4431143498255974E-3</v>
      </c>
      <c r="BE112" s="359">
        <v>9.9962259585233137E-4</v>
      </c>
      <c r="BF112" s="359">
        <v>2.1421734842743288E-3</v>
      </c>
      <c r="BG112" s="359">
        <v>1.1226195676252964E-3</v>
      </c>
      <c r="BH112" s="359">
        <v>1.2082440518889025E-3</v>
      </c>
      <c r="BI112" s="359">
        <v>3.6308992607329985E-3</v>
      </c>
      <c r="BJ112" s="359">
        <v>2.8481319184906033E-3</v>
      </c>
      <c r="BK112" s="359">
        <v>1.6527632367462988E-3</v>
      </c>
      <c r="BL112" s="359">
        <v>8.58691635569137E-4</v>
      </c>
      <c r="BM112" s="359">
        <v>6.397321175497635E-4</v>
      </c>
      <c r="BN112" s="359">
        <v>1.1657922684494334E-3</v>
      </c>
      <c r="BO112" s="359">
        <v>9.1280421284834108E-3</v>
      </c>
      <c r="BP112" s="359">
        <v>7.287740731821579E-3</v>
      </c>
      <c r="BQ112" s="359">
        <v>3.1106306207563787E-3</v>
      </c>
      <c r="BR112" s="359">
        <v>4.0138271742288945E-3</v>
      </c>
      <c r="BS112" s="359">
        <v>1.5340239619961386E-2</v>
      </c>
      <c r="BT112" s="359">
        <v>1.6980044672086761E-2</v>
      </c>
      <c r="BU112" s="359">
        <v>5.6779874788232699E-3</v>
      </c>
      <c r="BV112" s="359">
        <v>8.4461618692642289E-3</v>
      </c>
      <c r="BW112" s="359">
        <v>6.4098345380004139E-3</v>
      </c>
      <c r="BX112" s="359">
        <v>1.9167758734649413E-3</v>
      </c>
      <c r="BY112" s="359">
        <v>9.7757070712336368E-3</v>
      </c>
      <c r="BZ112" s="359">
        <v>1.8338231042315696E-2</v>
      </c>
      <c r="CA112" s="359">
        <v>6.6792891534421242E-3</v>
      </c>
      <c r="CB112" s="359">
        <v>5.1533402063252921E-3</v>
      </c>
      <c r="CC112" s="359">
        <v>9.2627406644331875E-3</v>
      </c>
      <c r="CD112" s="359">
        <v>2.2255059980849524E-3</v>
      </c>
      <c r="CE112" s="359">
        <v>4.8129190797824577E-4</v>
      </c>
      <c r="CF112" s="359">
        <v>8.0486629905329628E-3</v>
      </c>
      <c r="CG112" s="359">
        <v>1.1208369635953402E-2</v>
      </c>
      <c r="CH112" s="359">
        <v>2.3751266929901513E-3</v>
      </c>
      <c r="CI112" s="359">
        <v>6.4021296596961808E-3</v>
      </c>
      <c r="CJ112" s="359">
        <v>8.5113652411155493E-3</v>
      </c>
      <c r="CK112" s="359">
        <v>2.1347810660216023E-3</v>
      </c>
      <c r="CL112" s="359">
        <v>4.0085139962427923E-3</v>
      </c>
      <c r="CM112" s="359">
        <v>9.5092172040622414E-3</v>
      </c>
      <c r="CN112" s="359">
        <v>1.7491882976063372E-3</v>
      </c>
      <c r="CO112" s="359">
        <v>3.5755179099037446E-3</v>
      </c>
      <c r="CP112" s="359">
        <v>6.0374199644149017E-3</v>
      </c>
      <c r="CQ112" s="359">
        <v>1.6165586605079356E-3</v>
      </c>
      <c r="CR112" s="359">
        <v>2.8399056217108462E-3</v>
      </c>
      <c r="CS112" s="359">
        <v>2.7011678610651354E-3</v>
      </c>
      <c r="CT112" s="359">
        <v>1.4268472362670222E-3</v>
      </c>
      <c r="CU112" s="359">
        <v>6.7373371398477778E-3</v>
      </c>
      <c r="CV112" s="359">
        <v>7.871199258622133E-3</v>
      </c>
      <c r="CW112" s="359">
        <v>2.5220345312887346E-3</v>
      </c>
      <c r="CX112" s="359">
        <v>1.2938785378760384E-2</v>
      </c>
      <c r="CY112" s="359">
        <v>9.3243332625953523E-3</v>
      </c>
      <c r="CZ112" s="359">
        <v>3.8778713209198269E-3</v>
      </c>
      <c r="DA112" s="359">
        <v>4.5433728716190898E-3</v>
      </c>
      <c r="DB112" s="359">
        <v>6.3605132321280103E-3</v>
      </c>
      <c r="DC112" s="359">
        <v>1.440226587033985E-3</v>
      </c>
      <c r="DD112" s="359">
        <v>2.3359550602278689E-3</v>
      </c>
      <c r="DE112" s="359">
        <v>3.3713238073087011E-3</v>
      </c>
      <c r="DF112" s="359">
        <v>3.6976031207216513E-3</v>
      </c>
      <c r="DG112" s="359">
        <v>2.8132917243014481E-3</v>
      </c>
      <c r="DH112" s="359">
        <v>7.5253678734998383E-3</v>
      </c>
      <c r="DI112" s="359">
        <v>2.0331906562723718E-3</v>
      </c>
      <c r="DJ112" s="359">
        <v>7.8336679435584821E-3</v>
      </c>
      <c r="DK112" s="359">
        <v>2.30987525594408E-3</v>
      </c>
      <c r="DL112" s="359">
        <v>1.001538328845911</v>
      </c>
    </row>
    <row r="113" spans="2:7">
      <c r="B113" s="360">
        <v>700</v>
      </c>
      <c r="C113" s="361" t="s">
        <v>824</v>
      </c>
      <c r="G113" s="362">
        <v>1</v>
      </c>
    </row>
    <row r="114" spans="2:7">
      <c r="B114"/>
      <c r="C114"/>
    </row>
    <row r="115" spans="2:7">
      <c r="B115"/>
      <c r="C115"/>
    </row>
    <row r="116" spans="2:7">
      <c r="B116"/>
      <c r="C116"/>
    </row>
    <row r="117" spans="2:7">
      <c r="B117"/>
      <c r="C117"/>
    </row>
    <row r="118" spans="2:7">
      <c r="B118"/>
      <c r="C118"/>
    </row>
    <row r="119" spans="2:7">
      <c r="B119"/>
      <c r="C119"/>
    </row>
    <row r="120" spans="2:7">
      <c r="B120"/>
      <c r="C120"/>
    </row>
    <row r="121" spans="2:7">
      <c r="B121"/>
      <c r="C121"/>
    </row>
    <row r="122" spans="2:7">
      <c r="B122"/>
      <c r="C122"/>
    </row>
    <row r="123" spans="2:7">
      <c r="B123"/>
      <c r="C123"/>
    </row>
    <row r="124" spans="2:7">
      <c r="B124"/>
      <c r="C124"/>
    </row>
    <row r="125" spans="2:7">
      <c r="B125"/>
      <c r="C125"/>
    </row>
    <row r="126" spans="2:7">
      <c r="B126"/>
      <c r="C126"/>
    </row>
    <row r="127" spans="2:7">
      <c r="B127"/>
      <c r="C127"/>
    </row>
    <row r="128" spans="2:7">
      <c r="B128"/>
      <c r="C128"/>
    </row>
    <row r="129" spans="2:3">
      <c r="B129"/>
      <c r="C129"/>
    </row>
    <row r="130" spans="2:3">
      <c r="B130"/>
      <c r="C130"/>
    </row>
    <row r="131" spans="2:3">
      <c r="B131"/>
      <c r="C131"/>
    </row>
    <row r="132" spans="2:3">
      <c r="B132"/>
      <c r="C132"/>
    </row>
    <row r="133" spans="2:3">
      <c r="B133"/>
      <c r="C133"/>
    </row>
    <row r="134" spans="2:3">
      <c r="B134"/>
      <c r="C134"/>
    </row>
    <row r="135" spans="2:3">
      <c r="B135"/>
      <c r="C135"/>
    </row>
    <row r="136" spans="2:3">
      <c r="B136"/>
      <c r="C136"/>
    </row>
    <row r="137" spans="2:3">
      <c r="B137"/>
      <c r="C137"/>
    </row>
    <row r="138" spans="2:3">
      <c r="B138"/>
      <c r="C138"/>
    </row>
    <row r="139" spans="2:3">
      <c r="B139"/>
      <c r="C139"/>
    </row>
    <row r="140" spans="2:3">
      <c r="B140"/>
      <c r="C140"/>
    </row>
    <row r="141" spans="2:3">
      <c r="B141"/>
      <c r="C141"/>
    </row>
    <row r="142" spans="2:3">
      <c r="B142"/>
      <c r="C142"/>
    </row>
    <row r="143" spans="2:3">
      <c r="B143"/>
      <c r="C143"/>
    </row>
    <row r="144" spans="2:3">
      <c r="B144"/>
      <c r="C144"/>
    </row>
    <row r="145" spans="2:3">
      <c r="B145"/>
      <c r="C145"/>
    </row>
    <row r="146" spans="2:3">
      <c r="B146"/>
      <c r="C146"/>
    </row>
    <row r="147" spans="2:3">
      <c r="B147"/>
      <c r="C147"/>
    </row>
    <row r="148" spans="2:3">
      <c r="B148"/>
      <c r="C148"/>
    </row>
    <row r="149" spans="2:3">
      <c r="B149"/>
      <c r="C149"/>
    </row>
    <row r="150" spans="2:3">
      <c r="B150"/>
      <c r="C150"/>
    </row>
    <row r="151" spans="2:3">
      <c r="B151"/>
      <c r="C151"/>
    </row>
    <row r="152" spans="2:3">
      <c r="B152"/>
      <c r="C152"/>
    </row>
    <row r="153" spans="2:3">
      <c r="B153"/>
      <c r="C153"/>
    </row>
    <row r="154" spans="2:3">
      <c r="B154"/>
      <c r="C154"/>
    </row>
    <row r="155" spans="2:3">
      <c r="B155"/>
      <c r="C155"/>
    </row>
    <row r="156" spans="2:3">
      <c r="B156"/>
      <c r="C156"/>
    </row>
    <row r="157" spans="2:3">
      <c r="B157"/>
      <c r="C157"/>
    </row>
    <row r="158" spans="2:3">
      <c r="B158"/>
      <c r="C158"/>
    </row>
    <row r="159" spans="2:3">
      <c r="B159"/>
      <c r="C159"/>
    </row>
    <row r="160" spans="2:3">
      <c r="B160"/>
      <c r="C160"/>
    </row>
    <row r="161" spans="2:3">
      <c r="B161"/>
      <c r="C161"/>
    </row>
    <row r="162" spans="2:3">
      <c r="B162"/>
      <c r="C162"/>
    </row>
    <row r="163" spans="2:3">
      <c r="B163"/>
      <c r="C163"/>
    </row>
    <row r="164" spans="2:3">
      <c r="B164"/>
      <c r="C164"/>
    </row>
    <row r="165" spans="2:3">
      <c r="B165"/>
      <c r="C165"/>
    </row>
    <row r="166" spans="2:3">
      <c r="B166"/>
      <c r="C166"/>
    </row>
    <row r="167" spans="2:3">
      <c r="B167"/>
      <c r="C167"/>
    </row>
    <row r="168" spans="2:3">
      <c r="B168"/>
      <c r="C168"/>
    </row>
    <row r="169" spans="2:3">
      <c r="B169"/>
      <c r="C169"/>
    </row>
    <row r="170" spans="2:3">
      <c r="B170"/>
      <c r="C170"/>
    </row>
    <row r="171" spans="2:3">
      <c r="B171"/>
      <c r="C171"/>
    </row>
    <row r="172" spans="2:3">
      <c r="B172"/>
      <c r="C172"/>
    </row>
    <row r="173" spans="2:3">
      <c r="B173"/>
      <c r="C173"/>
    </row>
    <row r="174" spans="2:3">
      <c r="B174"/>
      <c r="C174"/>
    </row>
    <row r="175" spans="2:3">
      <c r="B175"/>
      <c r="C175"/>
    </row>
    <row r="176" spans="2:3">
      <c r="B176"/>
      <c r="C176"/>
    </row>
    <row r="177" spans="2:3">
      <c r="B177"/>
      <c r="C177"/>
    </row>
    <row r="178" spans="2:3">
      <c r="B178"/>
      <c r="C178"/>
    </row>
    <row r="179" spans="2:3">
      <c r="B179"/>
      <c r="C179"/>
    </row>
    <row r="180" spans="2:3">
      <c r="B180"/>
      <c r="C180"/>
    </row>
    <row r="181" spans="2:3">
      <c r="B181"/>
      <c r="C181"/>
    </row>
    <row r="182" spans="2:3">
      <c r="B182"/>
      <c r="C182"/>
    </row>
    <row r="183" spans="2:3">
      <c r="B183"/>
      <c r="C183"/>
    </row>
    <row r="184" spans="2:3">
      <c r="B184"/>
      <c r="C184"/>
    </row>
    <row r="185" spans="2:3">
      <c r="B185"/>
      <c r="C185"/>
    </row>
    <row r="186" spans="2:3">
      <c r="B186"/>
      <c r="C186"/>
    </row>
    <row r="187" spans="2:3">
      <c r="B187"/>
      <c r="C187"/>
    </row>
    <row r="188" spans="2:3">
      <c r="B188"/>
      <c r="C188"/>
    </row>
    <row r="189" spans="2:3">
      <c r="B189"/>
      <c r="C189"/>
    </row>
    <row r="190" spans="2:3">
      <c r="B190"/>
      <c r="C190"/>
    </row>
    <row r="191" spans="2:3">
      <c r="B191"/>
      <c r="C191"/>
    </row>
    <row r="192" spans="2:3">
      <c r="B192"/>
      <c r="C192"/>
    </row>
    <row r="193" spans="2:3">
      <c r="B193"/>
      <c r="C193"/>
    </row>
    <row r="194" spans="2:3">
      <c r="B194"/>
      <c r="C194"/>
    </row>
    <row r="195" spans="2:3">
      <c r="B195"/>
      <c r="C195"/>
    </row>
    <row r="196" spans="2:3">
      <c r="B196"/>
      <c r="C196"/>
    </row>
    <row r="197" spans="2:3">
      <c r="B197"/>
      <c r="C197"/>
    </row>
    <row r="198" spans="2:3">
      <c r="B198"/>
      <c r="C198"/>
    </row>
    <row r="199" spans="2:3">
      <c r="B199"/>
      <c r="C199"/>
    </row>
    <row r="200" spans="2:3">
      <c r="B200"/>
      <c r="C200"/>
    </row>
    <row r="201" spans="2:3">
      <c r="B201"/>
      <c r="C201"/>
    </row>
    <row r="202" spans="2:3">
      <c r="B202"/>
      <c r="C202"/>
    </row>
    <row r="203" spans="2:3">
      <c r="B203"/>
      <c r="C203"/>
    </row>
    <row r="204" spans="2:3">
      <c r="B204"/>
      <c r="C204"/>
    </row>
    <row r="205" spans="2:3">
      <c r="B205"/>
      <c r="C205"/>
    </row>
    <row r="206" spans="2:3">
      <c r="B206"/>
      <c r="C206"/>
    </row>
    <row r="207" spans="2:3">
      <c r="B207"/>
      <c r="C207"/>
    </row>
    <row r="208" spans="2:3">
      <c r="B208"/>
      <c r="C208"/>
    </row>
    <row r="209" spans="2:3">
      <c r="B209"/>
      <c r="C209"/>
    </row>
    <row r="210" spans="2:3">
      <c r="B210"/>
      <c r="C210"/>
    </row>
    <row r="211" spans="2:3">
      <c r="B211"/>
      <c r="C211"/>
    </row>
    <row r="212" spans="2:3">
      <c r="B212"/>
      <c r="C212"/>
    </row>
    <row r="213" spans="2:3">
      <c r="B213"/>
      <c r="C213"/>
    </row>
    <row r="214" spans="2:3">
      <c r="B214"/>
      <c r="C214"/>
    </row>
    <row r="215" spans="2:3">
      <c r="B215"/>
      <c r="C215"/>
    </row>
    <row r="216" spans="2:3">
      <c r="B216"/>
      <c r="C216"/>
    </row>
    <row r="217" spans="2:3">
      <c r="B217"/>
      <c r="C217"/>
    </row>
    <row r="218" spans="2:3">
      <c r="B218"/>
      <c r="C218"/>
    </row>
    <row r="219" spans="2:3">
      <c r="B219"/>
      <c r="C219"/>
    </row>
    <row r="220" spans="2:3">
      <c r="B220"/>
      <c r="C220"/>
    </row>
    <row r="221" spans="2:3">
      <c r="B221"/>
      <c r="C221"/>
    </row>
    <row r="222" spans="2:3">
      <c r="B222"/>
      <c r="C222"/>
    </row>
    <row r="223" spans="2:3">
      <c r="B223"/>
      <c r="C223"/>
    </row>
    <row r="224" spans="2:3">
      <c r="B224"/>
      <c r="C224"/>
    </row>
    <row r="225" spans="2:3">
      <c r="B225"/>
      <c r="C225"/>
    </row>
    <row r="226" spans="2:3">
      <c r="B226"/>
      <c r="C226"/>
    </row>
    <row r="227" spans="2:3">
      <c r="B227"/>
      <c r="C227"/>
    </row>
    <row r="228" spans="2:3">
      <c r="B228"/>
      <c r="C228"/>
    </row>
    <row r="229" spans="2:3">
      <c r="B229"/>
      <c r="C229"/>
    </row>
    <row r="230" spans="2:3">
      <c r="B230"/>
      <c r="C230"/>
    </row>
    <row r="231" spans="2:3">
      <c r="B231"/>
      <c r="C231"/>
    </row>
    <row r="232" spans="2:3">
      <c r="B232"/>
      <c r="C232"/>
    </row>
    <row r="233" spans="2:3">
      <c r="B233"/>
      <c r="C233"/>
    </row>
    <row r="234" spans="2:3">
      <c r="B234"/>
      <c r="C234"/>
    </row>
    <row r="235" spans="2:3">
      <c r="B235"/>
      <c r="C235"/>
    </row>
    <row r="236" spans="2:3">
      <c r="B236"/>
      <c r="C236"/>
    </row>
    <row r="237" spans="2:3">
      <c r="B237"/>
      <c r="C237"/>
    </row>
    <row r="238" spans="2:3">
      <c r="B238"/>
      <c r="C238"/>
    </row>
    <row r="239" spans="2:3">
      <c r="B239"/>
      <c r="C239"/>
    </row>
    <row r="240" spans="2:3">
      <c r="B240"/>
      <c r="C240"/>
    </row>
    <row r="241" spans="2:3">
      <c r="B241"/>
      <c r="C241"/>
    </row>
    <row r="242" spans="2:3">
      <c r="B242"/>
      <c r="C242"/>
    </row>
    <row r="243" spans="2:3">
      <c r="B243"/>
      <c r="C243"/>
    </row>
    <row r="244" spans="2:3">
      <c r="B244"/>
      <c r="C244"/>
    </row>
    <row r="245" spans="2:3">
      <c r="B245"/>
      <c r="C245"/>
    </row>
    <row r="246" spans="2:3">
      <c r="B246"/>
      <c r="C246"/>
    </row>
    <row r="247" spans="2:3">
      <c r="B247"/>
      <c r="C247"/>
    </row>
    <row r="248" spans="2:3">
      <c r="B248"/>
      <c r="C248"/>
    </row>
    <row r="249" spans="2:3">
      <c r="B249"/>
      <c r="C249"/>
    </row>
    <row r="250" spans="2:3">
      <c r="B250"/>
      <c r="C250"/>
    </row>
    <row r="251" spans="2:3">
      <c r="B251"/>
      <c r="C251"/>
    </row>
    <row r="252" spans="2:3">
      <c r="B252"/>
      <c r="C252"/>
    </row>
    <row r="253" spans="2:3">
      <c r="B253"/>
      <c r="C253"/>
    </row>
    <row r="254" spans="2:3">
      <c r="B254"/>
      <c r="C254"/>
    </row>
    <row r="255" spans="2:3">
      <c r="B255"/>
      <c r="C255"/>
    </row>
    <row r="256" spans="2:3">
      <c r="B256"/>
      <c r="C256"/>
    </row>
    <row r="257" spans="2:3">
      <c r="B257"/>
      <c r="C257"/>
    </row>
    <row r="258" spans="2:3">
      <c r="B258"/>
      <c r="C258"/>
    </row>
    <row r="259" spans="2:3">
      <c r="B259"/>
      <c r="C259"/>
    </row>
    <row r="260" spans="2:3">
      <c r="B260"/>
      <c r="C260"/>
    </row>
    <row r="261" spans="2:3">
      <c r="B261"/>
      <c r="C261"/>
    </row>
    <row r="262" spans="2:3">
      <c r="B262"/>
      <c r="C262"/>
    </row>
    <row r="263" spans="2:3">
      <c r="B263"/>
      <c r="C263"/>
    </row>
    <row r="264" spans="2:3">
      <c r="B264"/>
      <c r="C264"/>
    </row>
    <row r="265" spans="2:3">
      <c r="B265"/>
      <c r="C265"/>
    </row>
    <row r="266" spans="2:3">
      <c r="B266"/>
      <c r="C266"/>
    </row>
    <row r="267" spans="2:3">
      <c r="B267"/>
      <c r="C267"/>
    </row>
    <row r="268" spans="2:3">
      <c r="B268"/>
      <c r="C268"/>
    </row>
    <row r="269" spans="2:3">
      <c r="B269"/>
      <c r="C269"/>
    </row>
    <row r="270" spans="2:3">
      <c r="B270"/>
      <c r="C270"/>
    </row>
    <row r="271" spans="2:3">
      <c r="B271"/>
      <c r="C271"/>
    </row>
    <row r="272" spans="2:3">
      <c r="B272"/>
      <c r="C272"/>
    </row>
    <row r="273" spans="2:3">
      <c r="B273"/>
      <c r="C273"/>
    </row>
    <row r="274" spans="2:3">
      <c r="B274"/>
      <c r="C274"/>
    </row>
    <row r="275" spans="2:3">
      <c r="B275"/>
      <c r="C275"/>
    </row>
    <row r="276" spans="2:3">
      <c r="B276"/>
      <c r="C276"/>
    </row>
    <row r="277" spans="2:3">
      <c r="B277"/>
      <c r="C277"/>
    </row>
    <row r="278" spans="2:3">
      <c r="B278"/>
      <c r="C278"/>
    </row>
    <row r="279" spans="2:3">
      <c r="B279"/>
      <c r="C279"/>
    </row>
    <row r="280" spans="2:3">
      <c r="B280"/>
      <c r="C280"/>
    </row>
    <row r="281" spans="2:3">
      <c r="B281"/>
      <c r="C281"/>
    </row>
    <row r="282" spans="2:3">
      <c r="B282"/>
      <c r="C282"/>
    </row>
    <row r="283" spans="2:3">
      <c r="B283"/>
      <c r="C283"/>
    </row>
    <row r="284" spans="2:3">
      <c r="B284"/>
      <c r="C284"/>
    </row>
    <row r="285" spans="2:3">
      <c r="B285"/>
      <c r="C285"/>
    </row>
    <row r="286" spans="2:3">
      <c r="B286"/>
      <c r="C286"/>
    </row>
    <row r="287" spans="2:3">
      <c r="B287"/>
      <c r="C287"/>
    </row>
    <row r="288" spans="2:3">
      <c r="B288"/>
      <c r="C288"/>
    </row>
    <row r="289" spans="2:3">
      <c r="B289"/>
      <c r="C289"/>
    </row>
    <row r="290" spans="2:3">
      <c r="B290"/>
      <c r="C290"/>
    </row>
    <row r="291" spans="2:3">
      <c r="B291"/>
      <c r="C291"/>
    </row>
    <row r="292" spans="2:3">
      <c r="B292"/>
      <c r="C292"/>
    </row>
    <row r="293" spans="2:3">
      <c r="B293"/>
      <c r="C293"/>
    </row>
    <row r="294" spans="2:3">
      <c r="B294"/>
      <c r="C294"/>
    </row>
    <row r="295" spans="2:3">
      <c r="B295"/>
      <c r="C295"/>
    </row>
    <row r="296" spans="2:3">
      <c r="B296"/>
      <c r="C296"/>
    </row>
    <row r="297" spans="2:3">
      <c r="B297"/>
      <c r="C297"/>
    </row>
    <row r="298" spans="2:3">
      <c r="B298"/>
      <c r="C298"/>
    </row>
    <row r="299" spans="2:3">
      <c r="B299"/>
      <c r="C299"/>
    </row>
    <row r="300" spans="2:3">
      <c r="B300"/>
      <c r="C300"/>
    </row>
    <row r="301" spans="2:3">
      <c r="B301"/>
      <c r="C301"/>
    </row>
    <row r="302" spans="2:3">
      <c r="B302"/>
      <c r="C302"/>
    </row>
    <row r="303" spans="2:3">
      <c r="B303"/>
      <c r="C303"/>
    </row>
    <row r="304" spans="2:3">
      <c r="B304"/>
      <c r="C304"/>
    </row>
    <row r="305" spans="2:3">
      <c r="B305"/>
      <c r="C305"/>
    </row>
    <row r="306" spans="2:3">
      <c r="B306"/>
      <c r="C306"/>
    </row>
    <row r="307" spans="2:3">
      <c r="B307"/>
      <c r="C307"/>
    </row>
    <row r="308" spans="2:3">
      <c r="B308"/>
      <c r="C308"/>
    </row>
    <row r="309" spans="2:3">
      <c r="B309"/>
      <c r="C309"/>
    </row>
    <row r="310" spans="2:3">
      <c r="B310"/>
      <c r="C310"/>
    </row>
    <row r="311" spans="2:3">
      <c r="B311"/>
      <c r="C311"/>
    </row>
    <row r="312" spans="2:3">
      <c r="B312"/>
      <c r="C312"/>
    </row>
    <row r="313" spans="2:3">
      <c r="B313"/>
      <c r="C313"/>
    </row>
    <row r="314" spans="2:3">
      <c r="B314"/>
      <c r="C314"/>
    </row>
    <row r="315" spans="2:3">
      <c r="B315"/>
      <c r="C315"/>
    </row>
    <row r="316" spans="2:3">
      <c r="B316"/>
      <c r="C316"/>
    </row>
    <row r="317" spans="2:3">
      <c r="B317"/>
      <c r="C317"/>
    </row>
    <row r="318" spans="2:3">
      <c r="B318"/>
      <c r="C318"/>
    </row>
    <row r="319" spans="2:3">
      <c r="B319"/>
      <c r="C319"/>
    </row>
    <row r="320" spans="2:3">
      <c r="B320"/>
      <c r="C320"/>
    </row>
    <row r="321" spans="2:3">
      <c r="B321"/>
      <c r="C321"/>
    </row>
    <row r="322" spans="2:3">
      <c r="B322"/>
      <c r="C322"/>
    </row>
    <row r="323" spans="2:3">
      <c r="B323"/>
      <c r="C323"/>
    </row>
    <row r="324" spans="2:3">
      <c r="B324"/>
      <c r="C324"/>
    </row>
    <row r="325" spans="2:3">
      <c r="B325"/>
      <c r="C325"/>
    </row>
    <row r="326" spans="2:3">
      <c r="B326"/>
      <c r="C326"/>
    </row>
    <row r="327" spans="2:3">
      <c r="B327"/>
      <c r="C327"/>
    </row>
    <row r="328" spans="2:3">
      <c r="B328"/>
      <c r="C328"/>
    </row>
    <row r="329" spans="2:3">
      <c r="B329"/>
      <c r="C329"/>
    </row>
    <row r="330" spans="2:3">
      <c r="B330"/>
      <c r="C330"/>
    </row>
    <row r="331" spans="2:3">
      <c r="B331"/>
      <c r="C331"/>
    </row>
    <row r="332" spans="2:3">
      <c r="B332"/>
      <c r="C332"/>
    </row>
    <row r="333" spans="2:3">
      <c r="B333"/>
      <c r="C333"/>
    </row>
    <row r="334" spans="2:3">
      <c r="B334"/>
      <c r="C334"/>
    </row>
    <row r="335" spans="2:3">
      <c r="B335"/>
      <c r="C335"/>
    </row>
    <row r="336" spans="2:3">
      <c r="B336"/>
      <c r="C336"/>
    </row>
    <row r="337" spans="2:3">
      <c r="B337"/>
      <c r="C337"/>
    </row>
    <row r="338" spans="2:3">
      <c r="B338"/>
      <c r="C338"/>
    </row>
    <row r="339" spans="2:3">
      <c r="B339"/>
      <c r="C339"/>
    </row>
    <row r="340" spans="2:3">
      <c r="B340"/>
      <c r="C340"/>
    </row>
    <row r="341" spans="2:3">
      <c r="B341"/>
      <c r="C341"/>
    </row>
    <row r="342" spans="2:3">
      <c r="B342"/>
      <c r="C342"/>
    </row>
    <row r="343" spans="2:3">
      <c r="B343"/>
      <c r="C343"/>
    </row>
    <row r="344" spans="2:3">
      <c r="B344"/>
      <c r="C344"/>
    </row>
    <row r="345" spans="2:3">
      <c r="B345"/>
      <c r="C345"/>
    </row>
    <row r="346" spans="2:3">
      <c r="B346"/>
      <c r="C346"/>
    </row>
    <row r="347" spans="2:3">
      <c r="B347"/>
      <c r="C347"/>
    </row>
    <row r="348" spans="2:3">
      <c r="B348"/>
      <c r="C348"/>
    </row>
    <row r="349" spans="2:3">
      <c r="B349"/>
      <c r="C349"/>
    </row>
    <row r="350" spans="2:3">
      <c r="B350"/>
      <c r="C350"/>
    </row>
    <row r="351" spans="2:3">
      <c r="B351"/>
      <c r="C351"/>
    </row>
    <row r="352" spans="2:3">
      <c r="B352"/>
      <c r="C352"/>
    </row>
    <row r="353" spans="2:3">
      <c r="B353"/>
      <c r="C353"/>
    </row>
    <row r="354" spans="2:3">
      <c r="B354"/>
      <c r="C354"/>
    </row>
    <row r="355" spans="2:3">
      <c r="B355"/>
      <c r="C355"/>
    </row>
    <row r="356" spans="2:3">
      <c r="B356"/>
      <c r="C356"/>
    </row>
    <row r="357" spans="2:3">
      <c r="B357"/>
      <c r="C357"/>
    </row>
    <row r="358" spans="2:3">
      <c r="B358"/>
      <c r="C358"/>
    </row>
    <row r="359" spans="2:3">
      <c r="B359"/>
      <c r="C359"/>
    </row>
    <row r="360" spans="2:3">
      <c r="B360"/>
      <c r="C360"/>
    </row>
    <row r="361" spans="2:3">
      <c r="B361"/>
      <c r="C361"/>
    </row>
    <row r="362" spans="2:3">
      <c r="B362"/>
      <c r="C362"/>
    </row>
    <row r="363" spans="2:3">
      <c r="B363"/>
      <c r="C363"/>
    </row>
    <row r="364" spans="2:3">
      <c r="B364"/>
      <c r="C364"/>
    </row>
    <row r="365" spans="2:3">
      <c r="B365"/>
      <c r="C365"/>
    </row>
    <row r="366" spans="2:3">
      <c r="B366"/>
      <c r="C366"/>
    </row>
    <row r="367" spans="2:3">
      <c r="B367"/>
      <c r="C367"/>
    </row>
    <row r="368" spans="2:3">
      <c r="B368"/>
      <c r="C368"/>
    </row>
    <row r="369" spans="2:3">
      <c r="B369"/>
      <c r="C369"/>
    </row>
    <row r="370" spans="2:3">
      <c r="B370"/>
      <c r="C370"/>
    </row>
    <row r="371" spans="2:3">
      <c r="B371"/>
      <c r="C371"/>
    </row>
    <row r="372" spans="2:3">
      <c r="B372"/>
      <c r="C372"/>
    </row>
    <row r="373" spans="2:3">
      <c r="B373"/>
      <c r="C373"/>
    </row>
    <row r="374" spans="2:3">
      <c r="B374"/>
      <c r="C374"/>
    </row>
    <row r="375" spans="2:3">
      <c r="B375"/>
      <c r="C375"/>
    </row>
    <row r="376" spans="2:3">
      <c r="B376"/>
      <c r="C376"/>
    </row>
    <row r="377" spans="2:3">
      <c r="B377"/>
      <c r="C377"/>
    </row>
    <row r="378" spans="2:3">
      <c r="B378"/>
      <c r="C378"/>
    </row>
    <row r="379" spans="2:3">
      <c r="B379"/>
      <c r="C379"/>
    </row>
    <row r="380" spans="2:3">
      <c r="B380"/>
      <c r="C380"/>
    </row>
    <row r="381" spans="2:3">
      <c r="B381"/>
      <c r="C381"/>
    </row>
    <row r="382" spans="2:3">
      <c r="B382"/>
      <c r="C382"/>
    </row>
    <row r="383" spans="2:3">
      <c r="B383"/>
      <c r="C383"/>
    </row>
    <row r="384" spans="2:3">
      <c r="B384"/>
      <c r="C384"/>
    </row>
    <row r="385" spans="2:3">
      <c r="B385"/>
      <c r="C385"/>
    </row>
    <row r="386" spans="2:3">
      <c r="B386"/>
      <c r="C386"/>
    </row>
    <row r="387" spans="2:3">
      <c r="B387"/>
      <c r="C387"/>
    </row>
    <row r="388" spans="2:3">
      <c r="B388"/>
      <c r="C388"/>
    </row>
    <row r="389" spans="2:3">
      <c r="B389"/>
      <c r="C389"/>
    </row>
    <row r="390" spans="2:3">
      <c r="B390"/>
      <c r="C390"/>
    </row>
    <row r="391" spans="2:3">
      <c r="B391"/>
      <c r="C391"/>
    </row>
    <row r="392" spans="2:3">
      <c r="B392"/>
      <c r="C392"/>
    </row>
    <row r="393" spans="2:3">
      <c r="B393"/>
      <c r="C393"/>
    </row>
    <row r="394" spans="2:3">
      <c r="B394"/>
      <c r="C394"/>
    </row>
    <row r="395" spans="2:3">
      <c r="B395"/>
      <c r="C395"/>
    </row>
    <row r="396" spans="2:3">
      <c r="B396"/>
      <c r="C396"/>
    </row>
    <row r="397" spans="2:3">
      <c r="B397"/>
      <c r="C397"/>
    </row>
    <row r="398" spans="2:3">
      <c r="B398"/>
      <c r="C398"/>
    </row>
    <row r="399" spans="2:3">
      <c r="B399"/>
      <c r="C399"/>
    </row>
    <row r="400" spans="2:3">
      <c r="B400"/>
      <c r="C400"/>
    </row>
    <row r="401" spans="2:3">
      <c r="B401"/>
      <c r="C401"/>
    </row>
    <row r="402" spans="2:3">
      <c r="B402"/>
      <c r="C402"/>
    </row>
    <row r="403" spans="2:3">
      <c r="B403"/>
      <c r="C403"/>
    </row>
    <row r="404" spans="2:3">
      <c r="B404"/>
      <c r="C404"/>
    </row>
    <row r="405" spans="2:3">
      <c r="B405"/>
      <c r="C405"/>
    </row>
    <row r="406" spans="2:3">
      <c r="B406"/>
      <c r="C406"/>
    </row>
    <row r="407" spans="2:3">
      <c r="B407"/>
      <c r="C407"/>
    </row>
    <row r="408" spans="2:3">
      <c r="B408"/>
      <c r="C408"/>
    </row>
    <row r="409" spans="2:3">
      <c r="B409"/>
      <c r="C409"/>
    </row>
    <row r="410" spans="2:3">
      <c r="B410"/>
      <c r="C410"/>
    </row>
    <row r="411" spans="2:3">
      <c r="B411"/>
      <c r="C411"/>
    </row>
    <row r="412" spans="2:3">
      <c r="B412"/>
      <c r="C412"/>
    </row>
    <row r="413" spans="2:3">
      <c r="B413"/>
      <c r="C413"/>
    </row>
    <row r="414" spans="2:3">
      <c r="B414"/>
      <c r="C414"/>
    </row>
    <row r="415" spans="2:3">
      <c r="B415"/>
      <c r="C415"/>
    </row>
    <row r="416" spans="2:3">
      <c r="B416"/>
      <c r="C416"/>
    </row>
    <row r="417" spans="2:3">
      <c r="B417"/>
      <c r="C417"/>
    </row>
    <row r="418" spans="2:3">
      <c r="B418"/>
      <c r="C418"/>
    </row>
    <row r="419" spans="2:3">
      <c r="B419"/>
      <c r="C419"/>
    </row>
    <row r="420" spans="2:3">
      <c r="B420"/>
      <c r="C420"/>
    </row>
    <row r="421" spans="2:3">
      <c r="B421"/>
      <c r="C421"/>
    </row>
    <row r="422" spans="2:3">
      <c r="B422"/>
      <c r="C422"/>
    </row>
    <row r="423" spans="2:3">
      <c r="B423"/>
      <c r="C423"/>
    </row>
    <row r="424" spans="2:3">
      <c r="B424"/>
      <c r="C424"/>
    </row>
    <row r="425" spans="2:3">
      <c r="B425"/>
      <c r="C425"/>
    </row>
    <row r="426" spans="2:3">
      <c r="B426"/>
      <c r="C426"/>
    </row>
    <row r="427" spans="2:3">
      <c r="B427"/>
      <c r="C427"/>
    </row>
    <row r="428" spans="2:3">
      <c r="B428"/>
      <c r="C428"/>
    </row>
    <row r="429" spans="2:3">
      <c r="B429"/>
      <c r="C429"/>
    </row>
  </sheetData>
  <sheetProtection sheet="1" objects="1" scenarios="1"/>
  <mergeCells count="114">
    <mergeCell ref="U4:U5"/>
    <mergeCell ref="V4:V5"/>
    <mergeCell ref="W4:W5"/>
    <mergeCell ref="L4:L5"/>
    <mergeCell ref="M4:M5"/>
    <mergeCell ref="N4:N5"/>
    <mergeCell ref="O4:O5"/>
    <mergeCell ref="P4:P5"/>
    <mergeCell ref="Q4:Q5"/>
    <mergeCell ref="R4:R5"/>
    <mergeCell ref="S4:S5"/>
    <mergeCell ref="T4:T5"/>
    <mergeCell ref="AA4:AA5"/>
    <mergeCell ref="AB4:AB5"/>
    <mergeCell ref="AC4:AC5"/>
    <mergeCell ref="AD4:AD5"/>
    <mergeCell ref="AE4:AE5"/>
    <mergeCell ref="AF4:AF5"/>
    <mergeCell ref="X4:X5"/>
    <mergeCell ref="Y4:Y5"/>
    <mergeCell ref="Z4:Z5"/>
    <mergeCell ref="BF4:BF5"/>
    <mergeCell ref="BG4:BG5"/>
    <mergeCell ref="AX4:AX5"/>
    <mergeCell ref="AY4:AY5"/>
    <mergeCell ref="AZ4:AZ5"/>
    <mergeCell ref="BA4:BA5"/>
    <mergeCell ref="BB4:BB5"/>
    <mergeCell ref="BC4:BC5"/>
    <mergeCell ref="BD4:BD5"/>
    <mergeCell ref="BE4:BE5"/>
    <mergeCell ref="AV4:AV5"/>
    <mergeCell ref="AW4:AW5"/>
    <mergeCell ref="AP4:AP5"/>
    <mergeCell ref="AQ4:AQ5"/>
    <mergeCell ref="AR4:AR5"/>
    <mergeCell ref="AS4:AS5"/>
    <mergeCell ref="AT4:AT5"/>
    <mergeCell ref="AU4:AU5"/>
    <mergeCell ref="AG4:AG5"/>
    <mergeCell ref="AH4:AH5"/>
    <mergeCell ref="AI4:AI5"/>
    <mergeCell ref="AJ4:AJ5"/>
    <mergeCell ref="AK4:AK5"/>
    <mergeCell ref="AL4:AL5"/>
    <mergeCell ref="AM4:AM5"/>
    <mergeCell ref="AN4:AN5"/>
    <mergeCell ref="AO4:AO5"/>
    <mergeCell ref="BN4:BN5"/>
    <mergeCell ref="BO4:BO5"/>
    <mergeCell ref="BP4:BP5"/>
    <mergeCell ref="BI4:BI5"/>
    <mergeCell ref="BH4:BH5"/>
    <mergeCell ref="BJ4:BJ5"/>
    <mergeCell ref="BK4:BK5"/>
    <mergeCell ref="BL4:BL5"/>
    <mergeCell ref="BM4:BM5"/>
    <mergeCell ref="BZ4:BZ5"/>
    <mergeCell ref="BT4:BT5"/>
    <mergeCell ref="BU4:BU5"/>
    <mergeCell ref="BV4:BV5"/>
    <mergeCell ref="BW4:BW5"/>
    <mergeCell ref="BX4:BX5"/>
    <mergeCell ref="BY4:BY5"/>
    <mergeCell ref="BQ4:BQ5"/>
    <mergeCell ref="BR4:BR5"/>
    <mergeCell ref="BS4:BS5"/>
    <mergeCell ref="CA4:CA5"/>
    <mergeCell ref="CB4:CB5"/>
    <mergeCell ref="CC4:CC5"/>
    <mergeCell ref="CD4:CD5"/>
    <mergeCell ref="CE4:CE5"/>
    <mergeCell ref="CW4:CW5"/>
    <mergeCell ref="CL4:CL5"/>
    <mergeCell ref="CM4:CM5"/>
    <mergeCell ref="CN4:CN5"/>
    <mergeCell ref="CO4:CO5"/>
    <mergeCell ref="CP4:CP5"/>
    <mergeCell ref="CQ4:CQ5"/>
    <mergeCell ref="CF4:CF5"/>
    <mergeCell ref="CG4:CG5"/>
    <mergeCell ref="CH4:CH5"/>
    <mergeCell ref="CI4:CI5"/>
    <mergeCell ref="CJ4:CJ5"/>
    <mergeCell ref="CK4:CK5"/>
    <mergeCell ref="CR4:CR5"/>
    <mergeCell ref="CS4:CS5"/>
    <mergeCell ref="CT4:CT5"/>
    <mergeCell ref="CU4:CU5"/>
    <mergeCell ref="CV4:CV5"/>
    <mergeCell ref="DK4:DK5"/>
    <mergeCell ref="DL4:DL5"/>
    <mergeCell ref="DH4:DH5"/>
    <mergeCell ref="CX4:CX5"/>
    <mergeCell ref="CY4:CY5"/>
    <mergeCell ref="CZ4:CZ5"/>
    <mergeCell ref="DA4:DA5"/>
    <mergeCell ref="DB4:DB5"/>
    <mergeCell ref="DC4:DC5"/>
    <mergeCell ref="DI4:DI5"/>
    <mergeCell ref="DD4:DD5"/>
    <mergeCell ref="DE4:DE5"/>
    <mergeCell ref="DF4:DF5"/>
    <mergeCell ref="DG4:DG5"/>
    <mergeCell ref="DJ4:DJ5"/>
    <mergeCell ref="B2:C5"/>
    <mergeCell ref="D2:D4"/>
    <mergeCell ref="E2:E4"/>
    <mergeCell ref="F2:F4"/>
    <mergeCell ref="G2:G4"/>
    <mergeCell ref="H2:H4"/>
    <mergeCell ref="I2:I4"/>
    <mergeCell ref="J4:J5"/>
    <mergeCell ref="K4:K5"/>
  </mergeCells>
  <phoneticPr fontId="2"/>
  <pageMargins left="0.70866141732283472" right="0.70866141732283472" top="0.74803149606299213" bottom="0.74803149606299213" header="0.31496062992125984" footer="0.31496062992125984"/>
  <pageSetup paperSize="8" scale="3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sheetPr>
  <dimension ref="A1:ID119"/>
  <sheetViews>
    <sheetView showGridLines="0" showRowColHeaders="0" zoomScale="90" zoomScaleNormal="90" workbookViewId="0">
      <pane ySplit="5" topLeftCell="A6" activePane="bottomLeft" state="frozen"/>
      <selection pane="bottomLeft" activeCell="A6" sqref="A6"/>
    </sheetView>
  </sheetViews>
  <sheetFormatPr defaultColWidth="9" defaultRowHeight="13.5"/>
  <cols>
    <col min="1" max="1" width="1.625" style="2" customWidth="1"/>
    <col min="2" max="2" width="10.5" style="2" customWidth="1"/>
    <col min="3" max="3" width="11.75" style="2" customWidth="1"/>
    <col min="4" max="4" width="4.875" style="2" customWidth="1"/>
    <col min="5" max="5" width="1.625" style="2" customWidth="1"/>
    <col min="6" max="6" width="9" style="2"/>
    <col min="7" max="7" width="1.625" style="2" customWidth="1"/>
    <col min="8" max="9" width="12.625" style="2" customWidth="1"/>
    <col min="10" max="10" width="1.625" style="2" customWidth="1"/>
    <col min="11" max="11" width="7.375" style="2" customWidth="1"/>
    <col min="12" max="12" width="25.625" style="2" customWidth="1"/>
    <col min="13" max="13" width="12.625" style="2" customWidth="1"/>
    <col min="14" max="16" width="12.625" style="67" customWidth="1"/>
    <col min="17" max="229" width="12.625" style="2" customWidth="1"/>
    <col min="230" max="230" width="1.625" style="2" customWidth="1"/>
    <col min="231" max="231" width="52.625" style="2" bestFit="1" customWidth="1"/>
    <col min="232" max="233" width="12.625" style="2" customWidth="1"/>
    <col min="234" max="234" width="1.625" style="2" customWidth="1"/>
    <col min="235" max="16384" width="9" style="2"/>
  </cols>
  <sheetData>
    <row r="1" spans="1:238" ht="37.5" customHeight="1" thickBot="1">
      <c r="B1" s="41"/>
      <c r="E1" s="85"/>
      <c r="F1" s="5"/>
      <c r="G1" s="5"/>
      <c r="H1" s="5"/>
      <c r="I1" s="5"/>
      <c r="J1" s="5"/>
      <c r="K1" s="5"/>
      <c r="L1" s="5"/>
      <c r="M1" s="68"/>
      <c r="N1" s="69"/>
      <c r="O1" s="69"/>
      <c r="P1" s="69"/>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row>
    <row r="2" spans="1:238" s="268" customFormat="1" ht="17.25" thickTop="1">
      <c r="B2" s="269"/>
      <c r="C2" s="270"/>
      <c r="E2" s="271"/>
      <c r="F2" s="272" t="s">
        <v>680</v>
      </c>
      <c r="G2" s="273"/>
      <c r="H2" s="273"/>
      <c r="I2" s="273"/>
      <c r="J2" s="273"/>
      <c r="K2" s="273"/>
      <c r="L2" s="273"/>
      <c r="M2" s="274"/>
      <c r="N2" s="275"/>
      <c r="O2" s="275"/>
      <c r="P2" s="275"/>
      <c r="Q2" s="276"/>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7"/>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3"/>
      <c r="DP2" s="273"/>
      <c r="DQ2" s="273"/>
      <c r="DR2" s="273"/>
      <c r="DS2" s="273"/>
      <c r="DT2" s="273"/>
      <c r="DU2" s="273"/>
      <c r="DV2" s="273"/>
      <c r="DW2" s="273"/>
      <c r="DX2" s="273"/>
      <c r="DY2" s="273"/>
      <c r="DZ2" s="273"/>
      <c r="EA2" s="273"/>
      <c r="EB2" s="273"/>
      <c r="EC2" s="273"/>
      <c r="ED2" s="273"/>
      <c r="EE2" s="273"/>
      <c r="EF2" s="273"/>
      <c r="EG2" s="273"/>
      <c r="EH2" s="273"/>
      <c r="EI2" s="273"/>
      <c r="EJ2" s="273"/>
      <c r="EK2" s="273"/>
      <c r="EL2" s="273"/>
      <c r="EM2" s="273"/>
      <c r="EN2" s="273"/>
      <c r="EO2" s="273"/>
      <c r="EP2" s="273"/>
      <c r="EQ2" s="273"/>
      <c r="ER2" s="273"/>
      <c r="ES2" s="273"/>
      <c r="ET2" s="273"/>
      <c r="EU2" s="273"/>
      <c r="EV2" s="273"/>
      <c r="EW2" s="273"/>
      <c r="EX2" s="273"/>
      <c r="EY2" s="273"/>
      <c r="EZ2" s="273"/>
      <c r="FA2" s="273"/>
      <c r="FB2" s="273"/>
      <c r="FC2" s="273"/>
      <c r="FD2" s="273"/>
      <c r="FE2" s="273"/>
      <c r="FF2" s="273"/>
      <c r="FG2" s="273"/>
      <c r="FH2" s="273"/>
      <c r="FI2" s="273"/>
      <c r="FJ2" s="273"/>
      <c r="FK2" s="273"/>
      <c r="FL2" s="273"/>
      <c r="FM2" s="273"/>
      <c r="FN2" s="273"/>
      <c r="FO2" s="273"/>
      <c r="FP2" s="273"/>
      <c r="FQ2" s="273"/>
      <c r="FR2" s="273"/>
      <c r="FS2" s="273"/>
      <c r="FT2" s="273"/>
      <c r="FU2" s="273"/>
      <c r="FV2" s="273"/>
      <c r="FW2" s="273"/>
      <c r="FX2" s="273"/>
      <c r="FY2" s="273"/>
      <c r="FZ2" s="273"/>
      <c r="GA2" s="273"/>
      <c r="GB2" s="273"/>
      <c r="GC2" s="273"/>
      <c r="GD2" s="273"/>
      <c r="GE2" s="273"/>
      <c r="GF2" s="273"/>
      <c r="GG2" s="273"/>
      <c r="GH2" s="273"/>
      <c r="GI2" s="273"/>
      <c r="GJ2" s="273"/>
      <c r="GK2" s="273"/>
      <c r="GL2" s="273"/>
      <c r="GM2" s="273"/>
      <c r="GN2" s="273"/>
      <c r="GO2" s="273"/>
      <c r="GP2" s="273"/>
      <c r="GQ2" s="273"/>
      <c r="GR2" s="273"/>
      <c r="GS2" s="273"/>
      <c r="GT2" s="273"/>
      <c r="GU2" s="273"/>
      <c r="GV2" s="273"/>
      <c r="GW2" s="273"/>
      <c r="GX2" s="273"/>
      <c r="GY2" s="273"/>
      <c r="GZ2" s="273"/>
      <c r="HA2" s="273"/>
      <c r="HB2" s="273"/>
      <c r="HC2" s="273"/>
      <c r="HD2" s="273"/>
      <c r="HE2" s="273"/>
      <c r="HF2" s="273"/>
      <c r="HG2" s="273"/>
      <c r="HH2" s="273"/>
      <c r="HI2" s="273"/>
      <c r="HJ2" s="273"/>
      <c r="HK2" s="273"/>
      <c r="HL2" s="273"/>
      <c r="HM2" s="273"/>
      <c r="HN2" s="273"/>
      <c r="HO2" s="273"/>
      <c r="HP2" s="273"/>
      <c r="HQ2" s="273"/>
      <c r="HR2" s="273"/>
      <c r="HS2" s="273"/>
      <c r="HT2" s="273"/>
      <c r="HU2" s="273"/>
      <c r="HV2" s="273"/>
      <c r="HW2" s="273"/>
      <c r="HX2" s="273"/>
      <c r="HY2" s="273"/>
      <c r="HZ2" s="278"/>
      <c r="IA2" s="279"/>
    </row>
    <row r="3" spans="1:238" s="268" customFormat="1" ht="16.5" customHeight="1">
      <c r="A3" s="280"/>
      <c r="E3" s="281"/>
      <c r="F3" s="952" t="s">
        <v>681</v>
      </c>
      <c r="G3" s="282"/>
      <c r="H3" s="283">
        <v>2015</v>
      </c>
      <c r="I3" s="283">
        <v>2015</v>
      </c>
      <c r="J3" s="282"/>
      <c r="K3" s="955" t="s">
        <v>682</v>
      </c>
      <c r="L3" s="956"/>
      <c r="M3" s="284">
        <f>$F$6</f>
        <v>2024</v>
      </c>
      <c r="N3" s="284">
        <f t="shared" ref="N3:O3" si="0">$F$6</f>
        <v>2024</v>
      </c>
      <c r="O3" s="284">
        <f t="shared" si="0"/>
        <v>2024</v>
      </c>
      <c r="P3" s="315">
        <f>$F$6</f>
        <v>2024</v>
      </c>
      <c r="Q3" s="316" t="s">
        <v>797</v>
      </c>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8"/>
      <c r="DS3" s="327">
        <f>$F$6</f>
        <v>2024</v>
      </c>
      <c r="DT3" s="328" t="s">
        <v>798</v>
      </c>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29"/>
      <c r="HM3" s="329"/>
      <c r="HN3" s="329"/>
      <c r="HO3" s="329"/>
      <c r="HP3" s="329"/>
      <c r="HQ3" s="329"/>
      <c r="HR3" s="329"/>
      <c r="HS3" s="329"/>
      <c r="HT3" s="329"/>
      <c r="HU3" s="330"/>
      <c r="HV3" s="288"/>
      <c r="HW3" s="380" t="s">
        <v>801</v>
      </c>
      <c r="HX3" s="381"/>
      <c r="HY3" s="382" t="s">
        <v>804</v>
      </c>
      <c r="HZ3" s="285"/>
      <c r="IA3" s="279"/>
    </row>
    <row r="4" spans="1:238" s="268" customFormat="1" ht="49.5" customHeight="1">
      <c r="A4" s="280"/>
      <c r="B4" s="269"/>
      <c r="C4" s="269"/>
      <c r="E4" s="281"/>
      <c r="F4" s="953"/>
      <c r="G4" s="286"/>
      <c r="H4" s="287" t="s">
        <v>683</v>
      </c>
      <c r="I4" s="287" t="s">
        <v>683</v>
      </c>
      <c r="J4" s="288"/>
      <c r="K4" s="957"/>
      <c r="L4" s="958"/>
      <c r="M4" s="289" t="s">
        <v>683</v>
      </c>
      <c r="N4" s="287" t="s">
        <v>683</v>
      </c>
      <c r="O4" s="289" t="s">
        <v>796</v>
      </c>
      <c r="P4" s="319" t="s">
        <v>689</v>
      </c>
      <c r="Q4" s="319" t="s">
        <v>690</v>
      </c>
      <c r="R4" s="319" t="s">
        <v>691</v>
      </c>
      <c r="S4" s="319" t="s">
        <v>692</v>
      </c>
      <c r="T4" s="319" t="s">
        <v>693</v>
      </c>
      <c r="U4" s="319" t="s">
        <v>694</v>
      </c>
      <c r="V4" s="319" t="s">
        <v>695</v>
      </c>
      <c r="W4" s="319" t="s">
        <v>696</v>
      </c>
      <c r="X4" s="319" t="s">
        <v>697</v>
      </c>
      <c r="Y4" s="319" t="s">
        <v>698</v>
      </c>
      <c r="Z4" s="319" t="s">
        <v>4</v>
      </c>
      <c r="AA4" s="319" t="s">
        <v>699</v>
      </c>
      <c r="AB4" s="319" t="s">
        <v>700</v>
      </c>
      <c r="AC4" s="319" t="s">
        <v>701</v>
      </c>
      <c r="AD4" s="319" t="s">
        <v>702</v>
      </c>
      <c r="AE4" s="319" t="s">
        <v>703</v>
      </c>
      <c r="AF4" s="319" t="s">
        <v>704</v>
      </c>
      <c r="AG4" s="319" t="s">
        <v>705</v>
      </c>
      <c r="AH4" s="319" t="s">
        <v>706</v>
      </c>
      <c r="AI4" s="319" t="s">
        <v>707</v>
      </c>
      <c r="AJ4" s="319" t="s">
        <v>708</v>
      </c>
      <c r="AK4" s="319" t="s">
        <v>709</v>
      </c>
      <c r="AL4" s="319" t="s">
        <v>710</v>
      </c>
      <c r="AM4" s="319" t="s">
        <v>711</v>
      </c>
      <c r="AN4" s="319" t="s">
        <v>712</v>
      </c>
      <c r="AO4" s="319" t="s">
        <v>713</v>
      </c>
      <c r="AP4" s="319" t="s">
        <v>715</v>
      </c>
      <c r="AQ4" s="319" t="s">
        <v>716</v>
      </c>
      <c r="AR4" s="319" t="s">
        <v>717</v>
      </c>
      <c r="AS4" s="319" t="s">
        <v>718</v>
      </c>
      <c r="AT4" s="319" t="s">
        <v>719</v>
      </c>
      <c r="AU4" s="319" t="s">
        <v>720</v>
      </c>
      <c r="AV4" s="319" t="s">
        <v>721</v>
      </c>
      <c r="AW4" s="319" t="s">
        <v>722</v>
      </c>
      <c r="AX4" s="319" t="s">
        <v>723</v>
      </c>
      <c r="AY4" s="319" t="s">
        <v>724</v>
      </c>
      <c r="AZ4" s="319" t="s">
        <v>725</v>
      </c>
      <c r="BA4" s="319" t="s">
        <v>726</v>
      </c>
      <c r="BB4" s="319" t="s">
        <v>727</v>
      </c>
      <c r="BC4" s="319" t="s">
        <v>728</v>
      </c>
      <c r="BD4" s="319" t="s">
        <v>729</v>
      </c>
      <c r="BE4" s="319" t="s">
        <v>730</v>
      </c>
      <c r="BF4" s="319" t="s">
        <v>731</v>
      </c>
      <c r="BG4" s="319" t="s">
        <v>732</v>
      </c>
      <c r="BH4" s="319" t="s">
        <v>733</v>
      </c>
      <c r="BI4" s="319" t="s">
        <v>734</v>
      </c>
      <c r="BJ4" s="319" t="s">
        <v>735</v>
      </c>
      <c r="BK4" s="320" t="s">
        <v>736</v>
      </c>
      <c r="BL4" s="320" t="s">
        <v>737</v>
      </c>
      <c r="BM4" s="320" t="s">
        <v>738</v>
      </c>
      <c r="BN4" s="320" t="s">
        <v>739</v>
      </c>
      <c r="BO4" s="320" t="s">
        <v>740</v>
      </c>
      <c r="BP4" s="320" t="s">
        <v>741</v>
      </c>
      <c r="BQ4" s="320" t="s">
        <v>742</v>
      </c>
      <c r="BR4" s="320" t="s">
        <v>743</v>
      </c>
      <c r="BS4" s="320" t="s">
        <v>744</v>
      </c>
      <c r="BT4" s="320" t="s">
        <v>745</v>
      </c>
      <c r="BU4" s="320" t="s">
        <v>746</v>
      </c>
      <c r="BV4" s="320" t="s">
        <v>747</v>
      </c>
      <c r="BW4" s="320" t="s">
        <v>748</v>
      </c>
      <c r="BX4" s="320" t="s">
        <v>749</v>
      </c>
      <c r="BY4" s="321" t="s">
        <v>750</v>
      </c>
      <c r="BZ4" s="320" t="s">
        <v>751</v>
      </c>
      <c r="CA4" s="320" t="s">
        <v>752</v>
      </c>
      <c r="CB4" s="320" t="s">
        <v>753</v>
      </c>
      <c r="CC4" s="320" t="s">
        <v>754</v>
      </c>
      <c r="CD4" s="320" t="s">
        <v>755</v>
      </c>
      <c r="CE4" s="320" t="s">
        <v>756</v>
      </c>
      <c r="CF4" s="320" t="s">
        <v>757</v>
      </c>
      <c r="CG4" s="320" t="s">
        <v>758</v>
      </c>
      <c r="CH4" s="320" t="s">
        <v>759</v>
      </c>
      <c r="CI4" s="320" t="s">
        <v>760</v>
      </c>
      <c r="CJ4" s="320" t="s">
        <v>761</v>
      </c>
      <c r="CK4" s="320" t="s">
        <v>762</v>
      </c>
      <c r="CL4" s="320" t="s">
        <v>763</v>
      </c>
      <c r="CM4" s="320" t="s">
        <v>764</v>
      </c>
      <c r="CN4" s="320" t="s">
        <v>765</v>
      </c>
      <c r="CO4" s="320" t="s">
        <v>766</v>
      </c>
      <c r="CP4" s="320" t="s">
        <v>767</v>
      </c>
      <c r="CQ4" s="320" t="s">
        <v>768</v>
      </c>
      <c r="CR4" s="320" t="s">
        <v>769</v>
      </c>
      <c r="CS4" s="320" t="s">
        <v>770</v>
      </c>
      <c r="CT4" s="320" t="s">
        <v>771</v>
      </c>
      <c r="CU4" s="320" t="s">
        <v>772</v>
      </c>
      <c r="CV4" s="320" t="s">
        <v>773</v>
      </c>
      <c r="CW4" s="320" t="s">
        <v>774</v>
      </c>
      <c r="CX4" s="320" t="s">
        <v>775</v>
      </c>
      <c r="CY4" s="320" t="s">
        <v>776</v>
      </c>
      <c r="CZ4" s="320" t="s">
        <v>777</v>
      </c>
      <c r="DA4" s="320" t="s">
        <v>778</v>
      </c>
      <c r="DB4" s="320" t="s">
        <v>779</v>
      </c>
      <c r="DC4" s="320" t="s">
        <v>780</v>
      </c>
      <c r="DD4" s="320" t="s">
        <v>781</v>
      </c>
      <c r="DE4" s="320" t="s">
        <v>782</v>
      </c>
      <c r="DF4" s="320" t="s">
        <v>783</v>
      </c>
      <c r="DG4" s="320" t="s">
        <v>784</v>
      </c>
      <c r="DH4" s="320" t="s">
        <v>785</v>
      </c>
      <c r="DI4" s="320" t="s">
        <v>786</v>
      </c>
      <c r="DJ4" s="320" t="s">
        <v>787</v>
      </c>
      <c r="DK4" s="320" t="s">
        <v>788</v>
      </c>
      <c r="DL4" s="320" t="s">
        <v>789</v>
      </c>
      <c r="DM4" s="320" t="s">
        <v>790</v>
      </c>
      <c r="DN4" s="320" t="s">
        <v>791</v>
      </c>
      <c r="DO4" s="320" t="s">
        <v>792</v>
      </c>
      <c r="DP4" s="320" t="s">
        <v>793</v>
      </c>
      <c r="DQ4" s="320" t="s">
        <v>794</v>
      </c>
      <c r="DR4" s="320" t="s">
        <v>795</v>
      </c>
      <c r="DS4" s="331" t="s">
        <v>689</v>
      </c>
      <c r="DT4" s="331" t="s">
        <v>690</v>
      </c>
      <c r="DU4" s="331" t="s">
        <v>691</v>
      </c>
      <c r="DV4" s="331" t="s">
        <v>692</v>
      </c>
      <c r="DW4" s="331" t="s">
        <v>693</v>
      </c>
      <c r="DX4" s="331" t="s">
        <v>694</v>
      </c>
      <c r="DY4" s="331" t="s">
        <v>695</v>
      </c>
      <c r="DZ4" s="331" t="s">
        <v>696</v>
      </c>
      <c r="EA4" s="331" t="s">
        <v>697</v>
      </c>
      <c r="EB4" s="331" t="s">
        <v>698</v>
      </c>
      <c r="EC4" s="331" t="s">
        <v>4</v>
      </c>
      <c r="ED4" s="331" t="s">
        <v>699</v>
      </c>
      <c r="EE4" s="331" t="s">
        <v>700</v>
      </c>
      <c r="EF4" s="331" t="s">
        <v>701</v>
      </c>
      <c r="EG4" s="331" t="s">
        <v>702</v>
      </c>
      <c r="EH4" s="331" t="s">
        <v>703</v>
      </c>
      <c r="EI4" s="331" t="s">
        <v>704</v>
      </c>
      <c r="EJ4" s="331" t="s">
        <v>705</v>
      </c>
      <c r="EK4" s="331" t="s">
        <v>706</v>
      </c>
      <c r="EL4" s="331" t="s">
        <v>707</v>
      </c>
      <c r="EM4" s="331" t="s">
        <v>708</v>
      </c>
      <c r="EN4" s="331" t="s">
        <v>709</v>
      </c>
      <c r="EO4" s="331" t="s">
        <v>710</v>
      </c>
      <c r="EP4" s="331" t="s">
        <v>711</v>
      </c>
      <c r="EQ4" s="331" t="s">
        <v>712</v>
      </c>
      <c r="ER4" s="331" t="s">
        <v>713</v>
      </c>
      <c r="ES4" s="331" t="s">
        <v>715</v>
      </c>
      <c r="ET4" s="331" t="s">
        <v>716</v>
      </c>
      <c r="EU4" s="331" t="s">
        <v>717</v>
      </c>
      <c r="EV4" s="331" t="s">
        <v>718</v>
      </c>
      <c r="EW4" s="331" t="s">
        <v>719</v>
      </c>
      <c r="EX4" s="331" t="s">
        <v>720</v>
      </c>
      <c r="EY4" s="331" t="s">
        <v>721</v>
      </c>
      <c r="EZ4" s="331" t="s">
        <v>722</v>
      </c>
      <c r="FA4" s="331" t="s">
        <v>723</v>
      </c>
      <c r="FB4" s="331" t="s">
        <v>724</v>
      </c>
      <c r="FC4" s="331" t="s">
        <v>725</v>
      </c>
      <c r="FD4" s="331" t="s">
        <v>726</v>
      </c>
      <c r="FE4" s="331" t="s">
        <v>727</v>
      </c>
      <c r="FF4" s="331" t="s">
        <v>728</v>
      </c>
      <c r="FG4" s="331" t="s">
        <v>729</v>
      </c>
      <c r="FH4" s="331" t="s">
        <v>730</v>
      </c>
      <c r="FI4" s="331" t="s">
        <v>731</v>
      </c>
      <c r="FJ4" s="331" t="s">
        <v>732</v>
      </c>
      <c r="FK4" s="331" t="s">
        <v>733</v>
      </c>
      <c r="FL4" s="331" t="s">
        <v>734</v>
      </c>
      <c r="FM4" s="331" t="s">
        <v>735</v>
      </c>
      <c r="FN4" s="332" t="s">
        <v>736</v>
      </c>
      <c r="FO4" s="332" t="s">
        <v>737</v>
      </c>
      <c r="FP4" s="332" t="s">
        <v>738</v>
      </c>
      <c r="FQ4" s="332" t="s">
        <v>739</v>
      </c>
      <c r="FR4" s="332" t="s">
        <v>740</v>
      </c>
      <c r="FS4" s="332" t="s">
        <v>741</v>
      </c>
      <c r="FT4" s="332" t="s">
        <v>742</v>
      </c>
      <c r="FU4" s="332" t="s">
        <v>743</v>
      </c>
      <c r="FV4" s="332" t="s">
        <v>744</v>
      </c>
      <c r="FW4" s="332" t="s">
        <v>745</v>
      </c>
      <c r="FX4" s="332" t="s">
        <v>746</v>
      </c>
      <c r="FY4" s="332" t="s">
        <v>747</v>
      </c>
      <c r="FZ4" s="332" t="s">
        <v>748</v>
      </c>
      <c r="GA4" s="332" t="s">
        <v>749</v>
      </c>
      <c r="GB4" s="333" t="s">
        <v>750</v>
      </c>
      <c r="GC4" s="332" t="s">
        <v>751</v>
      </c>
      <c r="GD4" s="332" t="s">
        <v>752</v>
      </c>
      <c r="GE4" s="332" t="s">
        <v>753</v>
      </c>
      <c r="GF4" s="332" t="s">
        <v>754</v>
      </c>
      <c r="GG4" s="332" t="s">
        <v>755</v>
      </c>
      <c r="GH4" s="332" t="s">
        <v>756</v>
      </c>
      <c r="GI4" s="332" t="s">
        <v>757</v>
      </c>
      <c r="GJ4" s="332" t="s">
        <v>758</v>
      </c>
      <c r="GK4" s="332" t="s">
        <v>759</v>
      </c>
      <c r="GL4" s="332" t="s">
        <v>760</v>
      </c>
      <c r="GM4" s="332" t="s">
        <v>761</v>
      </c>
      <c r="GN4" s="332" t="s">
        <v>762</v>
      </c>
      <c r="GO4" s="332" t="s">
        <v>763</v>
      </c>
      <c r="GP4" s="332" t="s">
        <v>764</v>
      </c>
      <c r="GQ4" s="332" t="s">
        <v>765</v>
      </c>
      <c r="GR4" s="332" t="s">
        <v>766</v>
      </c>
      <c r="GS4" s="332" t="s">
        <v>767</v>
      </c>
      <c r="GT4" s="332" t="s">
        <v>768</v>
      </c>
      <c r="GU4" s="332" t="s">
        <v>769</v>
      </c>
      <c r="GV4" s="332" t="s">
        <v>770</v>
      </c>
      <c r="GW4" s="332" t="s">
        <v>771</v>
      </c>
      <c r="GX4" s="332" t="s">
        <v>772</v>
      </c>
      <c r="GY4" s="332" t="s">
        <v>773</v>
      </c>
      <c r="GZ4" s="332" t="s">
        <v>774</v>
      </c>
      <c r="HA4" s="332" t="s">
        <v>775</v>
      </c>
      <c r="HB4" s="332" t="s">
        <v>776</v>
      </c>
      <c r="HC4" s="332" t="s">
        <v>777</v>
      </c>
      <c r="HD4" s="332" t="s">
        <v>778</v>
      </c>
      <c r="HE4" s="332" t="s">
        <v>779</v>
      </c>
      <c r="HF4" s="332" t="s">
        <v>780</v>
      </c>
      <c r="HG4" s="332" t="s">
        <v>781</v>
      </c>
      <c r="HH4" s="332" t="s">
        <v>782</v>
      </c>
      <c r="HI4" s="332" t="s">
        <v>783</v>
      </c>
      <c r="HJ4" s="332" t="s">
        <v>784</v>
      </c>
      <c r="HK4" s="332" t="s">
        <v>785</v>
      </c>
      <c r="HL4" s="332" t="s">
        <v>786</v>
      </c>
      <c r="HM4" s="332" t="s">
        <v>787</v>
      </c>
      <c r="HN4" s="332" t="s">
        <v>788</v>
      </c>
      <c r="HO4" s="332" t="s">
        <v>789</v>
      </c>
      <c r="HP4" s="332" t="s">
        <v>790</v>
      </c>
      <c r="HQ4" s="332" t="s">
        <v>791</v>
      </c>
      <c r="HR4" s="332" t="s">
        <v>792</v>
      </c>
      <c r="HS4" s="332" t="s">
        <v>793</v>
      </c>
      <c r="HT4" s="332" t="s">
        <v>794</v>
      </c>
      <c r="HU4" s="332" t="s">
        <v>795</v>
      </c>
      <c r="HV4" s="288"/>
      <c r="HW4" s="383" t="s">
        <v>1155</v>
      </c>
      <c r="HX4" s="384" t="s">
        <v>803</v>
      </c>
      <c r="HY4" s="384" t="s">
        <v>803</v>
      </c>
      <c r="HZ4" s="285"/>
      <c r="IA4" s="279"/>
    </row>
    <row r="5" spans="1:238" s="268" customFormat="1" ht="16.5">
      <c r="A5" s="280"/>
      <c r="B5" s="290" t="s">
        <v>684</v>
      </c>
      <c r="C5" s="291" t="s">
        <v>684</v>
      </c>
      <c r="E5" s="281"/>
      <c r="F5" s="954"/>
      <c r="G5" s="286"/>
      <c r="H5" s="292" t="s">
        <v>685</v>
      </c>
      <c r="I5" s="292" t="s">
        <v>686</v>
      </c>
      <c r="J5" s="288"/>
      <c r="K5" s="959"/>
      <c r="L5" s="960"/>
      <c r="M5" s="293" t="s">
        <v>687</v>
      </c>
      <c r="N5" s="293" t="s">
        <v>688</v>
      </c>
      <c r="O5" s="314" t="s">
        <v>807</v>
      </c>
      <c r="P5" s="322">
        <v>11</v>
      </c>
      <c r="Q5" s="322">
        <v>12</v>
      </c>
      <c r="R5" s="322">
        <v>13</v>
      </c>
      <c r="S5" s="322">
        <v>15</v>
      </c>
      <c r="T5" s="322">
        <v>17</v>
      </c>
      <c r="U5" s="322">
        <v>61</v>
      </c>
      <c r="V5" s="322">
        <v>62</v>
      </c>
      <c r="W5" s="322">
        <v>111</v>
      </c>
      <c r="X5" s="322">
        <v>112</v>
      </c>
      <c r="Y5" s="322">
        <v>113</v>
      </c>
      <c r="Z5" s="322">
        <v>114</v>
      </c>
      <c r="AA5" s="322">
        <v>151</v>
      </c>
      <c r="AB5" s="322">
        <v>152</v>
      </c>
      <c r="AC5" s="322">
        <v>161</v>
      </c>
      <c r="AD5" s="322">
        <v>162</v>
      </c>
      <c r="AE5" s="322">
        <v>163</v>
      </c>
      <c r="AF5" s="322">
        <v>164</v>
      </c>
      <c r="AG5" s="322">
        <v>191</v>
      </c>
      <c r="AH5" s="322">
        <v>201</v>
      </c>
      <c r="AI5" s="322">
        <v>202</v>
      </c>
      <c r="AJ5" s="322">
        <v>203</v>
      </c>
      <c r="AK5" s="322">
        <v>204</v>
      </c>
      <c r="AL5" s="322">
        <v>205</v>
      </c>
      <c r="AM5" s="322">
        <v>206</v>
      </c>
      <c r="AN5" s="322">
        <v>207</v>
      </c>
      <c r="AO5" s="322">
        <v>208</v>
      </c>
      <c r="AP5" s="322">
        <v>211</v>
      </c>
      <c r="AQ5" s="322">
        <v>212</v>
      </c>
      <c r="AR5" s="322">
        <v>221</v>
      </c>
      <c r="AS5" s="322">
        <v>222</v>
      </c>
      <c r="AT5" s="322">
        <v>231</v>
      </c>
      <c r="AU5" s="322">
        <v>251</v>
      </c>
      <c r="AV5" s="322">
        <v>252</v>
      </c>
      <c r="AW5" s="322">
        <v>253</v>
      </c>
      <c r="AX5" s="322">
        <v>259</v>
      </c>
      <c r="AY5" s="322">
        <v>261</v>
      </c>
      <c r="AZ5" s="322">
        <v>262</v>
      </c>
      <c r="BA5" s="322">
        <v>263</v>
      </c>
      <c r="BB5" s="322">
        <v>269</v>
      </c>
      <c r="BC5" s="322">
        <v>271</v>
      </c>
      <c r="BD5" s="322">
        <v>272</v>
      </c>
      <c r="BE5" s="322">
        <v>281</v>
      </c>
      <c r="BF5" s="322">
        <v>289</v>
      </c>
      <c r="BG5" s="322">
        <v>291</v>
      </c>
      <c r="BH5" s="322">
        <v>301</v>
      </c>
      <c r="BI5" s="322">
        <v>311</v>
      </c>
      <c r="BJ5" s="322">
        <v>321</v>
      </c>
      <c r="BK5" s="323">
        <v>329</v>
      </c>
      <c r="BL5" s="323">
        <v>331</v>
      </c>
      <c r="BM5" s="323">
        <v>332</v>
      </c>
      <c r="BN5" s="323">
        <v>333</v>
      </c>
      <c r="BO5" s="323">
        <v>339</v>
      </c>
      <c r="BP5" s="323">
        <v>341</v>
      </c>
      <c r="BQ5" s="323">
        <v>342</v>
      </c>
      <c r="BR5" s="323">
        <v>351</v>
      </c>
      <c r="BS5" s="322">
        <v>352</v>
      </c>
      <c r="BT5" s="322">
        <v>353</v>
      </c>
      <c r="BU5" s="323">
        <v>354</v>
      </c>
      <c r="BV5" s="322">
        <v>359</v>
      </c>
      <c r="BW5" s="322">
        <v>391</v>
      </c>
      <c r="BX5" s="322">
        <v>392</v>
      </c>
      <c r="BY5" s="323">
        <v>411</v>
      </c>
      <c r="BZ5" s="322">
        <v>412</v>
      </c>
      <c r="CA5" s="322">
        <v>413</v>
      </c>
      <c r="CB5" s="322">
        <v>419</v>
      </c>
      <c r="CC5" s="322">
        <v>461</v>
      </c>
      <c r="CD5" s="322">
        <v>462</v>
      </c>
      <c r="CE5" s="322">
        <v>471</v>
      </c>
      <c r="CF5" s="322">
        <v>481</v>
      </c>
      <c r="CG5" s="322">
        <v>511</v>
      </c>
      <c r="CH5" s="322">
        <v>531</v>
      </c>
      <c r="CI5" s="322">
        <v>551</v>
      </c>
      <c r="CJ5" s="322">
        <v>552</v>
      </c>
      <c r="CK5" s="322">
        <v>553</v>
      </c>
      <c r="CL5" s="322">
        <v>571</v>
      </c>
      <c r="CM5" s="322">
        <v>572</v>
      </c>
      <c r="CN5" s="322">
        <v>573</v>
      </c>
      <c r="CO5" s="322">
        <v>574</v>
      </c>
      <c r="CP5" s="322">
        <v>575</v>
      </c>
      <c r="CQ5" s="322">
        <v>576</v>
      </c>
      <c r="CR5" s="322">
        <v>577</v>
      </c>
      <c r="CS5" s="322">
        <v>578</v>
      </c>
      <c r="CT5" s="322">
        <v>579</v>
      </c>
      <c r="CU5" s="322">
        <v>591</v>
      </c>
      <c r="CV5" s="322">
        <v>592</v>
      </c>
      <c r="CW5" s="322">
        <v>593</v>
      </c>
      <c r="CX5" s="322">
        <v>594</v>
      </c>
      <c r="CY5" s="322">
        <v>595</v>
      </c>
      <c r="CZ5" s="322">
        <v>611</v>
      </c>
      <c r="DA5" s="322">
        <v>631</v>
      </c>
      <c r="DB5" s="322">
        <v>632</v>
      </c>
      <c r="DC5" s="322">
        <v>641</v>
      </c>
      <c r="DD5" s="322">
        <v>642</v>
      </c>
      <c r="DE5" s="322">
        <v>643</v>
      </c>
      <c r="DF5" s="322">
        <v>644</v>
      </c>
      <c r="DG5" s="322">
        <v>659</v>
      </c>
      <c r="DH5" s="322">
        <v>661</v>
      </c>
      <c r="DI5" s="322">
        <v>662</v>
      </c>
      <c r="DJ5" s="322">
        <v>663</v>
      </c>
      <c r="DK5" s="322">
        <v>669</v>
      </c>
      <c r="DL5" s="322">
        <v>671</v>
      </c>
      <c r="DM5" s="322">
        <v>672</v>
      </c>
      <c r="DN5" s="322">
        <v>673</v>
      </c>
      <c r="DO5" s="322">
        <v>674</v>
      </c>
      <c r="DP5" s="322">
        <v>679</v>
      </c>
      <c r="DQ5" s="322">
        <v>681</v>
      </c>
      <c r="DR5" s="324">
        <v>691</v>
      </c>
      <c r="DS5" s="334">
        <v>11</v>
      </c>
      <c r="DT5" s="334">
        <v>12</v>
      </c>
      <c r="DU5" s="334">
        <v>13</v>
      </c>
      <c r="DV5" s="334">
        <v>15</v>
      </c>
      <c r="DW5" s="334">
        <v>17</v>
      </c>
      <c r="DX5" s="334">
        <v>61</v>
      </c>
      <c r="DY5" s="334">
        <v>62</v>
      </c>
      <c r="DZ5" s="334">
        <v>111</v>
      </c>
      <c r="EA5" s="334">
        <v>112</v>
      </c>
      <c r="EB5" s="334">
        <v>113</v>
      </c>
      <c r="EC5" s="334">
        <v>114</v>
      </c>
      <c r="ED5" s="334">
        <v>151</v>
      </c>
      <c r="EE5" s="334">
        <v>152</v>
      </c>
      <c r="EF5" s="334">
        <v>161</v>
      </c>
      <c r="EG5" s="334">
        <v>162</v>
      </c>
      <c r="EH5" s="334">
        <v>163</v>
      </c>
      <c r="EI5" s="334">
        <v>164</v>
      </c>
      <c r="EJ5" s="334">
        <v>191</v>
      </c>
      <c r="EK5" s="334">
        <v>201</v>
      </c>
      <c r="EL5" s="334">
        <v>202</v>
      </c>
      <c r="EM5" s="334">
        <v>203</v>
      </c>
      <c r="EN5" s="334">
        <v>204</v>
      </c>
      <c r="EO5" s="334">
        <v>205</v>
      </c>
      <c r="EP5" s="334">
        <v>206</v>
      </c>
      <c r="EQ5" s="334">
        <v>207</v>
      </c>
      <c r="ER5" s="334">
        <v>208</v>
      </c>
      <c r="ES5" s="334">
        <v>211</v>
      </c>
      <c r="ET5" s="334">
        <v>212</v>
      </c>
      <c r="EU5" s="334">
        <v>221</v>
      </c>
      <c r="EV5" s="334">
        <v>222</v>
      </c>
      <c r="EW5" s="334">
        <v>231</v>
      </c>
      <c r="EX5" s="334">
        <v>251</v>
      </c>
      <c r="EY5" s="334">
        <v>252</v>
      </c>
      <c r="EZ5" s="334">
        <v>253</v>
      </c>
      <c r="FA5" s="334">
        <v>259</v>
      </c>
      <c r="FB5" s="334">
        <v>261</v>
      </c>
      <c r="FC5" s="334">
        <v>262</v>
      </c>
      <c r="FD5" s="334">
        <v>263</v>
      </c>
      <c r="FE5" s="334">
        <v>269</v>
      </c>
      <c r="FF5" s="334">
        <v>271</v>
      </c>
      <c r="FG5" s="334">
        <v>272</v>
      </c>
      <c r="FH5" s="334">
        <v>281</v>
      </c>
      <c r="FI5" s="334">
        <v>289</v>
      </c>
      <c r="FJ5" s="334">
        <v>291</v>
      </c>
      <c r="FK5" s="334">
        <v>301</v>
      </c>
      <c r="FL5" s="334">
        <v>311</v>
      </c>
      <c r="FM5" s="334">
        <v>321</v>
      </c>
      <c r="FN5" s="335">
        <v>329</v>
      </c>
      <c r="FO5" s="335">
        <v>331</v>
      </c>
      <c r="FP5" s="335">
        <v>332</v>
      </c>
      <c r="FQ5" s="335">
        <v>333</v>
      </c>
      <c r="FR5" s="335">
        <v>339</v>
      </c>
      <c r="FS5" s="335">
        <v>341</v>
      </c>
      <c r="FT5" s="335">
        <v>342</v>
      </c>
      <c r="FU5" s="335">
        <v>351</v>
      </c>
      <c r="FV5" s="334">
        <v>352</v>
      </c>
      <c r="FW5" s="334">
        <v>353</v>
      </c>
      <c r="FX5" s="335">
        <v>354</v>
      </c>
      <c r="FY5" s="334">
        <v>359</v>
      </c>
      <c r="FZ5" s="334">
        <v>391</v>
      </c>
      <c r="GA5" s="334">
        <v>392</v>
      </c>
      <c r="GB5" s="335">
        <v>411</v>
      </c>
      <c r="GC5" s="334">
        <v>412</v>
      </c>
      <c r="GD5" s="334">
        <v>413</v>
      </c>
      <c r="GE5" s="334">
        <v>419</v>
      </c>
      <c r="GF5" s="334">
        <v>461</v>
      </c>
      <c r="GG5" s="334">
        <v>462</v>
      </c>
      <c r="GH5" s="334">
        <v>471</v>
      </c>
      <c r="GI5" s="334">
        <v>481</v>
      </c>
      <c r="GJ5" s="334">
        <v>511</v>
      </c>
      <c r="GK5" s="334">
        <v>531</v>
      </c>
      <c r="GL5" s="334">
        <v>551</v>
      </c>
      <c r="GM5" s="334">
        <v>552</v>
      </c>
      <c r="GN5" s="334">
        <v>553</v>
      </c>
      <c r="GO5" s="334">
        <v>571</v>
      </c>
      <c r="GP5" s="334">
        <v>572</v>
      </c>
      <c r="GQ5" s="334">
        <v>573</v>
      </c>
      <c r="GR5" s="334">
        <v>574</v>
      </c>
      <c r="GS5" s="334">
        <v>575</v>
      </c>
      <c r="GT5" s="334">
        <v>576</v>
      </c>
      <c r="GU5" s="334">
        <v>577</v>
      </c>
      <c r="GV5" s="334">
        <v>578</v>
      </c>
      <c r="GW5" s="334">
        <v>579</v>
      </c>
      <c r="GX5" s="334">
        <v>591</v>
      </c>
      <c r="GY5" s="334">
        <v>592</v>
      </c>
      <c r="GZ5" s="334">
        <v>593</v>
      </c>
      <c r="HA5" s="334">
        <v>594</v>
      </c>
      <c r="HB5" s="334">
        <v>595</v>
      </c>
      <c r="HC5" s="334">
        <v>611</v>
      </c>
      <c r="HD5" s="334">
        <v>631</v>
      </c>
      <c r="HE5" s="334">
        <v>632</v>
      </c>
      <c r="HF5" s="334">
        <v>641</v>
      </c>
      <c r="HG5" s="334">
        <v>642</v>
      </c>
      <c r="HH5" s="334">
        <v>643</v>
      </c>
      <c r="HI5" s="334">
        <v>644</v>
      </c>
      <c r="HJ5" s="334">
        <v>659</v>
      </c>
      <c r="HK5" s="334">
        <v>661</v>
      </c>
      <c r="HL5" s="334">
        <v>662</v>
      </c>
      <c r="HM5" s="334">
        <v>663</v>
      </c>
      <c r="HN5" s="334">
        <v>669</v>
      </c>
      <c r="HO5" s="334">
        <v>671</v>
      </c>
      <c r="HP5" s="334">
        <v>672</v>
      </c>
      <c r="HQ5" s="334">
        <v>673</v>
      </c>
      <c r="HR5" s="334">
        <v>674</v>
      </c>
      <c r="HS5" s="334">
        <v>679</v>
      </c>
      <c r="HT5" s="334">
        <v>681</v>
      </c>
      <c r="HU5" s="336">
        <v>691</v>
      </c>
      <c r="HV5" s="288"/>
      <c r="HW5" s="385" t="s">
        <v>802</v>
      </c>
      <c r="HX5" s="385" t="s">
        <v>799</v>
      </c>
      <c r="HY5" s="385" t="s">
        <v>800</v>
      </c>
      <c r="HZ5" s="285"/>
      <c r="IA5" s="279"/>
    </row>
    <row r="6" spans="1:238" ht="16.5">
      <c r="A6" s="3"/>
      <c r="B6" s="24" t="s">
        <v>47</v>
      </c>
      <c r="C6" s="18">
        <v>100000000</v>
      </c>
      <c r="E6" s="105"/>
      <c r="F6" s="44">
        <v>2024</v>
      </c>
      <c r="G6" s="107"/>
      <c r="H6" s="294">
        <v>0.94501567479740156</v>
      </c>
      <c r="I6" s="294">
        <v>0.8187155930141643</v>
      </c>
      <c r="J6" s="106"/>
      <c r="K6" s="295">
        <v>11</v>
      </c>
      <c r="L6" s="296" t="s">
        <v>689</v>
      </c>
      <c r="M6" s="297">
        <v>1.0101726963510551</v>
      </c>
      <c r="N6" s="298">
        <v>0.42755391151005157</v>
      </c>
      <c r="O6" s="297">
        <v>0.20747732745403624</v>
      </c>
      <c r="P6" s="299">
        <v>0.46938058253575798</v>
      </c>
      <c r="Q6" s="299">
        <v>0</v>
      </c>
      <c r="R6" s="299">
        <v>0</v>
      </c>
      <c r="S6" s="299">
        <v>0</v>
      </c>
      <c r="T6" s="299">
        <v>0</v>
      </c>
      <c r="U6" s="299">
        <v>0</v>
      </c>
      <c r="V6" s="299">
        <v>0</v>
      </c>
      <c r="W6" s="299">
        <v>0</v>
      </c>
      <c r="X6" s="299">
        <v>0</v>
      </c>
      <c r="Y6" s="299">
        <v>0</v>
      </c>
      <c r="Z6" s="299">
        <v>0</v>
      </c>
      <c r="AA6" s="299">
        <v>0</v>
      </c>
      <c r="AB6" s="299">
        <v>0</v>
      </c>
      <c r="AC6" s="299">
        <v>0</v>
      </c>
      <c r="AD6" s="299">
        <v>0</v>
      </c>
      <c r="AE6" s="299">
        <v>0</v>
      </c>
      <c r="AF6" s="299">
        <v>0</v>
      </c>
      <c r="AG6" s="299">
        <v>0</v>
      </c>
      <c r="AH6" s="299">
        <v>0</v>
      </c>
      <c r="AI6" s="299">
        <v>0</v>
      </c>
      <c r="AJ6" s="299">
        <v>0</v>
      </c>
      <c r="AK6" s="299">
        <v>0</v>
      </c>
      <c r="AL6" s="299">
        <v>0</v>
      </c>
      <c r="AM6" s="299">
        <v>0</v>
      </c>
      <c r="AN6" s="299">
        <v>0</v>
      </c>
      <c r="AO6" s="299">
        <v>0</v>
      </c>
      <c r="AP6" s="299">
        <v>0</v>
      </c>
      <c r="AQ6" s="299">
        <v>0</v>
      </c>
      <c r="AR6" s="299">
        <v>0</v>
      </c>
      <c r="AS6" s="299">
        <v>0</v>
      </c>
      <c r="AT6" s="299">
        <v>0</v>
      </c>
      <c r="AU6" s="299">
        <v>0</v>
      </c>
      <c r="AV6" s="299">
        <v>0</v>
      </c>
      <c r="AW6" s="299">
        <v>0</v>
      </c>
      <c r="AX6" s="299">
        <v>0</v>
      </c>
      <c r="AY6" s="299">
        <v>0</v>
      </c>
      <c r="AZ6" s="299">
        <v>0</v>
      </c>
      <c r="BA6" s="299">
        <v>0</v>
      </c>
      <c r="BB6" s="299">
        <v>0</v>
      </c>
      <c r="BC6" s="299">
        <v>0</v>
      </c>
      <c r="BD6" s="299">
        <v>0</v>
      </c>
      <c r="BE6" s="299">
        <v>0</v>
      </c>
      <c r="BF6" s="299">
        <v>0</v>
      </c>
      <c r="BG6" s="299">
        <v>0</v>
      </c>
      <c r="BH6" s="299">
        <v>0</v>
      </c>
      <c r="BI6" s="299">
        <v>0</v>
      </c>
      <c r="BJ6" s="299">
        <v>0</v>
      </c>
      <c r="BK6" s="299">
        <v>0</v>
      </c>
      <c r="BL6" s="299">
        <v>0</v>
      </c>
      <c r="BM6" s="299">
        <v>0</v>
      </c>
      <c r="BN6" s="299">
        <v>0</v>
      </c>
      <c r="BO6" s="299">
        <v>0</v>
      </c>
      <c r="BP6" s="299">
        <v>0</v>
      </c>
      <c r="BQ6" s="299">
        <v>0</v>
      </c>
      <c r="BR6" s="299">
        <v>0</v>
      </c>
      <c r="BS6" s="299">
        <v>0</v>
      </c>
      <c r="BT6" s="299">
        <v>0</v>
      </c>
      <c r="BU6" s="299">
        <v>0</v>
      </c>
      <c r="BV6" s="299">
        <v>0</v>
      </c>
      <c r="BW6" s="299">
        <v>0</v>
      </c>
      <c r="BX6" s="299">
        <v>0</v>
      </c>
      <c r="BY6" s="299">
        <v>0</v>
      </c>
      <c r="BZ6" s="299">
        <v>0</v>
      </c>
      <c r="CA6" s="299">
        <v>0</v>
      </c>
      <c r="CB6" s="299">
        <v>0</v>
      </c>
      <c r="CC6" s="299">
        <v>0</v>
      </c>
      <c r="CD6" s="299">
        <v>0</v>
      </c>
      <c r="CE6" s="299">
        <v>0</v>
      </c>
      <c r="CF6" s="299">
        <v>0</v>
      </c>
      <c r="CG6" s="299">
        <v>0</v>
      </c>
      <c r="CH6" s="299">
        <v>0</v>
      </c>
      <c r="CI6" s="299">
        <v>0</v>
      </c>
      <c r="CJ6" s="299">
        <v>0</v>
      </c>
      <c r="CK6" s="299">
        <v>0</v>
      </c>
      <c r="CL6" s="299">
        <v>0</v>
      </c>
      <c r="CM6" s="299">
        <v>0</v>
      </c>
      <c r="CN6" s="299">
        <v>0</v>
      </c>
      <c r="CO6" s="299">
        <v>0</v>
      </c>
      <c r="CP6" s="299">
        <v>0</v>
      </c>
      <c r="CQ6" s="299">
        <v>0</v>
      </c>
      <c r="CR6" s="299">
        <v>0</v>
      </c>
      <c r="CS6" s="299">
        <v>0</v>
      </c>
      <c r="CT6" s="299">
        <v>0</v>
      </c>
      <c r="CU6" s="299">
        <v>0</v>
      </c>
      <c r="CV6" s="299">
        <v>0</v>
      </c>
      <c r="CW6" s="299">
        <v>0</v>
      </c>
      <c r="CX6" s="299">
        <v>0</v>
      </c>
      <c r="CY6" s="299">
        <v>0</v>
      </c>
      <c r="CZ6" s="299">
        <v>0</v>
      </c>
      <c r="DA6" s="299">
        <v>0</v>
      </c>
      <c r="DB6" s="299">
        <v>0</v>
      </c>
      <c r="DC6" s="299">
        <v>0</v>
      </c>
      <c r="DD6" s="299">
        <v>0</v>
      </c>
      <c r="DE6" s="299">
        <v>0</v>
      </c>
      <c r="DF6" s="299">
        <v>0</v>
      </c>
      <c r="DG6" s="299">
        <v>0</v>
      </c>
      <c r="DH6" s="299">
        <v>0</v>
      </c>
      <c r="DI6" s="299">
        <v>0</v>
      </c>
      <c r="DJ6" s="299">
        <v>0</v>
      </c>
      <c r="DK6" s="299">
        <v>0</v>
      </c>
      <c r="DL6" s="299">
        <v>0</v>
      </c>
      <c r="DM6" s="299">
        <v>0</v>
      </c>
      <c r="DN6" s="299">
        <v>0</v>
      </c>
      <c r="DO6" s="299">
        <v>0</v>
      </c>
      <c r="DP6" s="299">
        <v>0</v>
      </c>
      <c r="DQ6" s="299">
        <v>0</v>
      </c>
      <c r="DR6" s="299">
        <v>0</v>
      </c>
      <c r="DS6" s="299">
        <v>0.46833062906875711</v>
      </c>
      <c r="DT6" s="299">
        <v>0</v>
      </c>
      <c r="DU6" s="299">
        <v>0</v>
      </c>
      <c r="DV6" s="299">
        <v>0</v>
      </c>
      <c r="DW6" s="299">
        <v>0</v>
      </c>
      <c r="DX6" s="299">
        <v>0</v>
      </c>
      <c r="DY6" s="299">
        <v>0</v>
      </c>
      <c r="DZ6" s="299">
        <v>0</v>
      </c>
      <c r="EA6" s="299">
        <v>0</v>
      </c>
      <c r="EB6" s="299">
        <v>0</v>
      </c>
      <c r="EC6" s="299">
        <v>0</v>
      </c>
      <c r="ED6" s="299">
        <v>0</v>
      </c>
      <c r="EE6" s="299">
        <v>0</v>
      </c>
      <c r="EF6" s="299">
        <v>0</v>
      </c>
      <c r="EG6" s="299">
        <v>0</v>
      </c>
      <c r="EH6" s="299">
        <v>0</v>
      </c>
      <c r="EI6" s="299">
        <v>0</v>
      </c>
      <c r="EJ6" s="299">
        <v>0</v>
      </c>
      <c r="EK6" s="299">
        <v>0</v>
      </c>
      <c r="EL6" s="299">
        <v>0</v>
      </c>
      <c r="EM6" s="299">
        <v>0</v>
      </c>
      <c r="EN6" s="299">
        <v>0</v>
      </c>
      <c r="EO6" s="299">
        <v>0</v>
      </c>
      <c r="EP6" s="299">
        <v>0</v>
      </c>
      <c r="EQ6" s="299">
        <v>0</v>
      </c>
      <c r="ER6" s="299">
        <v>0</v>
      </c>
      <c r="ES6" s="299">
        <v>0</v>
      </c>
      <c r="ET6" s="299">
        <v>0</v>
      </c>
      <c r="EU6" s="299">
        <v>0</v>
      </c>
      <c r="EV6" s="299">
        <v>0</v>
      </c>
      <c r="EW6" s="299">
        <v>0</v>
      </c>
      <c r="EX6" s="299">
        <v>0</v>
      </c>
      <c r="EY6" s="299">
        <v>0</v>
      </c>
      <c r="EZ6" s="299">
        <v>0</v>
      </c>
      <c r="FA6" s="299">
        <v>0</v>
      </c>
      <c r="FB6" s="299">
        <v>0</v>
      </c>
      <c r="FC6" s="299">
        <v>0</v>
      </c>
      <c r="FD6" s="299">
        <v>0</v>
      </c>
      <c r="FE6" s="299">
        <v>0</v>
      </c>
      <c r="FF6" s="299">
        <v>0</v>
      </c>
      <c r="FG6" s="299">
        <v>0</v>
      </c>
      <c r="FH6" s="299">
        <v>0</v>
      </c>
      <c r="FI6" s="299">
        <v>0</v>
      </c>
      <c r="FJ6" s="299">
        <v>0</v>
      </c>
      <c r="FK6" s="299">
        <v>0</v>
      </c>
      <c r="FL6" s="299">
        <v>0</v>
      </c>
      <c r="FM6" s="299">
        <v>0</v>
      </c>
      <c r="FN6" s="299">
        <v>0</v>
      </c>
      <c r="FO6" s="299">
        <v>0</v>
      </c>
      <c r="FP6" s="299">
        <v>0</v>
      </c>
      <c r="FQ6" s="299">
        <v>0</v>
      </c>
      <c r="FR6" s="299">
        <v>0</v>
      </c>
      <c r="FS6" s="299">
        <v>0</v>
      </c>
      <c r="FT6" s="299">
        <v>0</v>
      </c>
      <c r="FU6" s="299">
        <v>0</v>
      </c>
      <c r="FV6" s="299">
        <v>0</v>
      </c>
      <c r="FW6" s="299">
        <v>0</v>
      </c>
      <c r="FX6" s="299">
        <v>0</v>
      </c>
      <c r="FY6" s="299">
        <v>0</v>
      </c>
      <c r="FZ6" s="299">
        <v>0</v>
      </c>
      <c r="GA6" s="299">
        <v>0</v>
      </c>
      <c r="GB6" s="299">
        <v>0</v>
      </c>
      <c r="GC6" s="299">
        <v>0</v>
      </c>
      <c r="GD6" s="299">
        <v>0</v>
      </c>
      <c r="GE6" s="299">
        <v>0</v>
      </c>
      <c r="GF6" s="299">
        <v>0</v>
      </c>
      <c r="GG6" s="299">
        <v>0</v>
      </c>
      <c r="GH6" s="299">
        <v>0</v>
      </c>
      <c r="GI6" s="299">
        <v>0</v>
      </c>
      <c r="GJ6" s="299">
        <v>0</v>
      </c>
      <c r="GK6" s="299">
        <v>0</v>
      </c>
      <c r="GL6" s="299">
        <v>0</v>
      </c>
      <c r="GM6" s="299">
        <v>0</v>
      </c>
      <c r="GN6" s="299">
        <v>0</v>
      </c>
      <c r="GO6" s="299">
        <v>0</v>
      </c>
      <c r="GP6" s="299">
        <v>0</v>
      </c>
      <c r="GQ6" s="299">
        <v>0</v>
      </c>
      <c r="GR6" s="299">
        <v>0</v>
      </c>
      <c r="GS6" s="299">
        <v>0</v>
      </c>
      <c r="GT6" s="299">
        <v>0</v>
      </c>
      <c r="GU6" s="299">
        <v>0</v>
      </c>
      <c r="GV6" s="299">
        <v>0</v>
      </c>
      <c r="GW6" s="299">
        <v>0</v>
      </c>
      <c r="GX6" s="299">
        <v>0</v>
      </c>
      <c r="GY6" s="299">
        <v>0</v>
      </c>
      <c r="GZ6" s="299">
        <v>0</v>
      </c>
      <c r="HA6" s="299">
        <v>0</v>
      </c>
      <c r="HB6" s="299">
        <v>0</v>
      </c>
      <c r="HC6" s="299">
        <v>0</v>
      </c>
      <c r="HD6" s="299">
        <v>0</v>
      </c>
      <c r="HE6" s="299">
        <v>0</v>
      </c>
      <c r="HF6" s="299">
        <v>0</v>
      </c>
      <c r="HG6" s="299">
        <v>0</v>
      </c>
      <c r="HH6" s="299">
        <v>0</v>
      </c>
      <c r="HI6" s="299">
        <v>0</v>
      </c>
      <c r="HJ6" s="299">
        <v>0</v>
      </c>
      <c r="HK6" s="299">
        <v>0</v>
      </c>
      <c r="HL6" s="299">
        <v>0</v>
      </c>
      <c r="HM6" s="299">
        <v>0</v>
      </c>
      <c r="HN6" s="299">
        <v>0</v>
      </c>
      <c r="HO6" s="299">
        <v>0</v>
      </c>
      <c r="HP6" s="299">
        <v>0</v>
      </c>
      <c r="HQ6" s="299">
        <v>0</v>
      </c>
      <c r="HR6" s="299">
        <v>0</v>
      </c>
      <c r="HS6" s="299">
        <v>0</v>
      </c>
      <c r="HT6" s="299">
        <v>0</v>
      </c>
      <c r="HU6" s="299">
        <v>0</v>
      </c>
      <c r="HV6" s="288"/>
      <c r="HW6" s="299" t="s">
        <v>336</v>
      </c>
      <c r="HX6" s="325">
        <v>195.63405317282511</v>
      </c>
      <c r="HY6" s="325">
        <v>67.923628681429506</v>
      </c>
      <c r="HZ6" s="112"/>
      <c r="IA6" s="33"/>
      <c r="IB6" s="326"/>
      <c r="IC6" s="326"/>
      <c r="ID6" s="326"/>
    </row>
    <row r="7" spans="1:238" ht="16.5">
      <c r="A7" s="3"/>
      <c r="B7" s="24" t="s">
        <v>48</v>
      </c>
      <c r="C7" s="17">
        <v>1000000</v>
      </c>
      <c r="E7" s="105"/>
      <c r="F7" s="106"/>
      <c r="G7" s="106"/>
      <c r="H7" s="106"/>
      <c r="I7" s="106"/>
      <c r="J7" s="106"/>
      <c r="K7" s="295">
        <v>12</v>
      </c>
      <c r="L7" s="296" t="s">
        <v>690</v>
      </c>
      <c r="M7" s="300">
        <v>0.978145692990946</v>
      </c>
      <c r="N7" s="301">
        <v>0.76321345327579759</v>
      </c>
      <c r="O7" s="300">
        <v>0.13912650332683538</v>
      </c>
      <c r="P7" s="299">
        <v>0</v>
      </c>
      <c r="Q7" s="299">
        <v>0.67109337607109343</v>
      </c>
      <c r="R7" s="299">
        <v>0</v>
      </c>
      <c r="S7" s="299">
        <v>0</v>
      </c>
      <c r="T7" s="299">
        <v>0</v>
      </c>
      <c r="U7" s="299">
        <v>0</v>
      </c>
      <c r="V7" s="299">
        <v>0</v>
      </c>
      <c r="W7" s="299">
        <v>0</v>
      </c>
      <c r="X7" s="299">
        <v>0</v>
      </c>
      <c r="Y7" s="299">
        <v>0</v>
      </c>
      <c r="Z7" s="299">
        <v>0</v>
      </c>
      <c r="AA7" s="299">
        <v>0</v>
      </c>
      <c r="AB7" s="299">
        <v>0</v>
      </c>
      <c r="AC7" s="299">
        <v>0</v>
      </c>
      <c r="AD7" s="299">
        <v>0</v>
      </c>
      <c r="AE7" s="299">
        <v>0</v>
      </c>
      <c r="AF7" s="299">
        <v>0</v>
      </c>
      <c r="AG7" s="299">
        <v>0</v>
      </c>
      <c r="AH7" s="299">
        <v>0</v>
      </c>
      <c r="AI7" s="299">
        <v>0</v>
      </c>
      <c r="AJ7" s="299">
        <v>0</v>
      </c>
      <c r="AK7" s="299">
        <v>0</v>
      </c>
      <c r="AL7" s="299">
        <v>0</v>
      </c>
      <c r="AM7" s="299">
        <v>0</v>
      </c>
      <c r="AN7" s="299">
        <v>0</v>
      </c>
      <c r="AO7" s="299">
        <v>0</v>
      </c>
      <c r="AP7" s="299">
        <v>0</v>
      </c>
      <c r="AQ7" s="299">
        <v>0</v>
      </c>
      <c r="AR7" s="299">
        <v>0</v>
      </c>
      <c r="AS7" s="299">
        <v>0</v>
      </c>
      <c r="AT7" s="299">
        <v>0</v>
      </c>
      <c r="AU7" s="299">
        <v>0</v>
      </c>
      <c r="AV7" s="299">
        <v>0</v>
      </c>
      <c r="AW7" s="299">
        <v>0</v>
      </c>
      <c r="AX7" s="299">
        <v>0</v>
      </c>
      <c r="AY7" s="299">
        <v>0</v>
      </c>
      <c r="AZ7" s="299">
        <v>0</v>
      </c>
      <c r="BA7" s="299">
        <v>0</v>
      </c>
      <c r="BB7" s="299">
        <v>0</v>
      </c>
      <c r="BC7" s="299">
        <v>0</v>
      </c>
      <c r="BD7" s="299">
        <v>0</v>
      </c>
      <c r="BE7" s="299">
        <v>0</v>
      </c>
      <c r="BF7" s="299">
        <v>0</v>
      </c>
      <c r="BG7" s="299">
        <v>0</v>
      </c>
      <c r="BH7" s="299">
        <v>0</v>
      </c>
      <c r="BI7" s="299">
        <v>0</v>
      </c>
      <c r="BJ7" s="299">
        <v>0</v>
      </c>
      <c r="BK7" s="299">
        <v>0</v>
      </c>
      <c r="BL7" s="299">
        <v>0</v>
      </c>
      <c r="BM7" s="299">
        <v>0</v>
      </c>
      <c r="BN7" s="299">
        <v>0</v>
      </c>
      <c r="BO7" s="299">
        <v>0</v>
      </c>
      <c r="BP7" s="299">
        <v>0</v>
      </c>
      <c r="BQ7" s="299">
        <v>0</v>
      </c>
      <c r="BR7" s="299">
        <v>0</v>
      </c>
      <c r="BS7" s="299">
        <v>0</v>
      </c>
      <c r="BT7" s="299">
        <v>0</v>
      </c>
      <c r="BU7" s="299">
        <v>0</v>
      </c>
      <c r="BV7" s="299">
        <v>0</v>
      </c>
      <c r="BW7" s="299">
        <v>0</v>
      </c>
      <c r="BX7" s="299">
        <v>0</v>
      </c>
      <c r="BY7" s="299">
        <v>0</v>
      </c>
      <c r="BZ7" s="299">
        <v>0</v>
      </c>
      <c r="CA7" s="299">
        <v>0</v>
      </c>
      <c r="CB7" s="299">
        <v>0</v>
      </c>
      <c r="CC7" s="299">
        <v>0</v>
      </c>
      <c r="CD7" s="299">
        <v>0</v>
      </c>
      <c r="CE7" s="299">
        <v>0</v>
      </c>
      <c r="CF7" s="299">
        <v>0</v>
      </c>
      <c r="CG7" s="299">
        <v>0</v>
      </c>
      <c r="CH7" s="299">
        <v>0</v>
      </c>
      <c r="CI7" s="299">
        <v>0</v>
      </c>
      <c r="CJ7" s="299">
        <v>0</v>
      </c>
      <c r="CK7" s="299">
        <v>0</v>
      </c>
      <c r="CL7" s="299">
        <v>0</v>
      </c>
      <c r="CM7" s="299">
        <v>0</v>
      </c>
      <c r="CN7" s="299">
        <v>0</v>
      </c>
      <c r="CO7" s="299">
        <v>0</v>
      </c>
      <c r="CP7" s="299">
        <v>0</v>
      </c>
      <c r="CQ7" s="299">
        <v>0</v>
      </c>
      <c r="CR7" s="299">
        <v>0</v>
      </c>
      <c r="CS7" s="299">
        <v>0</v>
      </c>
      <c r="CT7" s="299">
        <v>0</v>
      </c>
      <c r="CU7" s="299">
        <v>0</v>
      </c>
      <c r="CV7" s="299">
        <v>0</v>
      </c>
      <c r="CW7" s="299">
        <v>0</v>
      </c>
      <c r="CX7" s="299">
        <v>0</v>
      </c>
      <c r="CY7" s="299">
        <v>0</v>
      </c>
      <c r="CZ7" s="299">
        <v>0</v>
      </c>
      <c r="DA7" s="299">
        <v>0</v>
      </c>
      <c r="DB7" s="299">
        <v>0</v>
      </c>
      <c r="DC7" s="299">
        <v>0</v>
      </c>
      <c r="DD7" s="299">
        <v>0</v>
      </c>
      <c r="DE7" s="299">
        <v>0</v>
      </c>
      <c r="DF7" s="299">
        <v>0</v>
      </c>
      <c r="DG7" s="299">
        <v>0</v>
      </c>
      <c r="DH7" s="299">
        <v>0</v>
      </c>
      <c r="DI7" s="299">
        <v>0</v>
      </c>
      <c r="DJ7" s="299">
        <v>0</v>
      </c>
      <c r="DK7" s="299">
        <v>0</v>
      </c>
      <c r="DL7" s="299">
        <v>0</v>
      </c>
      <c r="DM7" s="299">
        <v>0</v>
      </c>
      <c r="DN7" s="299">
        <v>0</v>
      </c>
      <c r="DO7" s="299">
        <v>0</v>
      </c>
      <c r="DP7" s="299">
        <v>0</v>
      </c>
      <c r="DQ7" s="299">
        <v>0</v>
      </c>
      <c r="DR7" s="299">
        <v>0</v>
      </c>
      <c r="DS7" s="299">
        <v>0</v>
      </c>
      <c r="DT7" s="299">
        <v>0.67094136874234067</v>
      </c>
      <c r="DU7" s="299">
        <v>0</v>
      </c>
      <c r="DV7" s="299">
        <v>0</v>
      </c>
      <c r="DW7" s="299">
        <v>0</v>
      </c>
      <c r="DX7" s="299">
        <v>0</v>
      </c>
      <c r="DY7" s="299">
        <v>0</v>
      </c>
      <c r="DZ7" s="299">
        <v>0</v>
      </c>
      <c r="EA7" s="299">
        <v>0</v>
      </c>
      <c r="EB7" s="299">
        <v>0</v>
      </c>
      <c r="EC7" s="299">
        <v>0</v>
      </c>
      <c r="ED7" s="299">
        <v>0</v>
      </c>
      <c r="EE7" s="299">
        <v>0</v>
      </c>
      <c r="EF7" s="299">
        <v>0</v>
      </c>
      <c r="EG7" s="299">
        <v>0</v>
      </c>
      <c r="EH7" s="299">
        <v>0</v>
      </c>
      <c r="EI7" s="299">
        <v>0</v>
      </c>
      <c r="EJ7" s="299">
        <v>0</v>
      </c>
      <c r="EK7" s="299">
        <v>0</v>
      </c>
      <c r="EL7" s="299">
        <v>0</v>
      </c>
      <c r="EM7" s="299">
        <v>0</v>
      </c>
      <c r="EN7" s="299">
        <v>0</v>
      </c>
      <c r="EO7" s="299">
        <v>0</v>
      </c>
      <c r="EP7" s="299">
        <v>0</v>
      </c>
      <c r="EQ7" s="299">
        <v>0</v>
      </c>
      <c r="ER7" s="299">
        <v>0</v>
      </c>
      <c r="ES7" s="299">
        <v>0</v>
      </c>
      <c r="ET7" s="299">
        <v>0</v>
      </c>
      <c r="EU7" s="299">
        <v>0</v>
      </c>
      <c r="EV7" s="299">
        <v>0</v>
      </c>
      <c r="EW7" s="299">
        <v>0</v>
      </c>
      <c r="EX7" s="299">
        <v>0</v>
      </c>
      <c r="EY7" s="299">
        <v>0</v>
      </c>
      <c r="EZ7" s="299">
        <v>0</v>
      </c>
      <c r="FA7" s="299">
        <v>0</v>
      </c>
      <c r="FB7" s="299">
        <v>0</v>
      </c>
      <c r="FC7" s="299">
        <v>0</v>
      </c>
      <c r="FD7" s="299">
        <v>0</v>
      </c>
      <c r="FE7" s="299">
        <v>0</v>
      </c>
      <c r="FF7" s="299">
        <v>0</v>
      </c>
      <c r="FG7" s="299">
        <v>0</v>
      </c>
      <c r="FH7" s="299">
        <v>0</v>
      </c>
      <c r="FI7" s="299">
        <v>0</v>
      </c>
      <c r="FJ7" s="299">
        <v>0</v>
      </c>
      <c r="FK7" s="299">
        <v>0</v>
      </c>
      <c r="FL7" s="299">
        <v>0</v>
      </c>
      <c r="FM7" s="299">
        <v>0</v>
      </c>
      <c r="FN7" s="299">
        <v>0</v>
      </c>
      <c r="FO7" s="299">
        <v>0</v>
      </c>
      <c r="FP7" s="299">
        <v>0</v>
      </c>
      <c r="FQ7" s="299">
        <v>0</v>
      </c>
      <c r="FR7" s="299">
        <v>0</v>
      </c>
      <c r="FS7" s="299">
        <v>0</v>
      </c>
      <c r="FT7" s="299">
        <v>0</v>
      </c>
      <c r="FU7" s="299">
        <v>0</v>
      </c>
      <c r="FV7" s="299">
        <v>0</v>
      </c>
      <c r="FW7" s="299">
        <v>0</v>
      </c>
      <c r="FX7" s="299">
        <v>0</v>
      </c>
      <c r="FY7" s="299">
        <v>0</v>
      </c>
      <c r="FZ7" s="299">
        <v>0</v>
      </c>
      <c r="GA7" s="299">
        <v>0</v>
      </c>
      <c r="GB7" s="299">
        <v>0</v>
      </c>
      <c r="GC7" s="299">
        <v>0</v>
      </c>
      <c r="GD7" s="299">
        <v>0</v>
      </c>
      <c r="GE7" s="299">
        <v>0</v>
      </c>
      <c r="GF7" s="299">
        <v>0</v>
      </c>
      <c r="GG7" s="299">
        <v>0</v>
      </c>
      <c r="GH7" s="299">
        <v>0</v>
      </c>
      <c r="GI7" s="299">
        <v>0</v>
      </c>
      <c r="GJ7" s="299">
        <v>0</v>
      </c>
      <c r="GK7" s="299">
        <v>0</v>
      </c>
      <c r="GL7" s="299">
        <v>0</v>
      </c>
      <c r="GM7" s="299">
        <v>0</v>
      </c>
      <c r="GN7" s="299">
        <v>0</v>
      </c>
      <c r="GO7" s="299">
        <v>0</v>
      </c>
      <c r="GP7" s="299">
        <v>0</v>
      </c>
      <c r="GQ7" s="299">
        <v>0</v>
      </c>
      <c r="GR7" s="299">
        <v>0</v>
      </c>
      <c r="GS7" s="299">
        <v>0</v>
      </c>
      <c r="GT7" s="299">
        <v>0</v>
      </c>
      <c r="GU7" s="299">
        <v>0</v>
      </c>
      <c r="GV7" s="299">
        <v>0</v>
      </c>
      <c r="GW7" s="299">
        <v>0</v>
      </c>
      <c r="GX7" s="299">
        <v>0</v>
      </c>
      <c r="GY7" s="299">
        <v>0</v>
      </c>
      <c r="GZ7" s="299">
        <v>0</v>
      </c>
      <c r="HA7" s="299">
        <v>0</v>
      </c>
      <c r="HB7" s="299">
        <v>0</v>
      </c>
      <c r="HC7" s="299">
        <v>0</v>
      </c>
      <c r="HD7" s="299">
        <v>0</v>
      </c>
      <c r="HE7" s="299">
        <v>0</v>
      </c>
      <c r="HF7" s="299">
        <v>0</v>
      </c>
      <c r="HG7" s="299">
        <v>0</v>
      </c>
      <c r="HH7" s="299">
        <v>0</v>
      </c>
      <c r="HI7" s="299">
        <v>0</v>
      </c>
      <c r="HJ7" s="299">
        <v>0</v>
      </c>
      <c r="HK7" s="299">
        <v>0</v>
      </c>
      <c r="HL7" s="299">
        <v>0</v>
      </c>
      <c r="HM7" s="299">
        <v>0</v>
      </c>
      <c r="HN7" s="299">
        <v>0</v>
      </c>
      <c r="HO7" s="299">
        <v>0</v>
      </c>
      <c r="HP7" s="299">
        <v>0</v>
      </c>
      <c r="HQ7" s="299">
        <v>0</v>
      </c>
      <c r="HR7" s="299">
        <v>0</v>
      </c>
      <c r="HS7" s="299">
        <v>0</v>
      </c>
      <c r="HT7" s="299">
        <v>0</v>
      </c>
      <c r="HU7" s="299">
        <v>0</v>
      </c>
      <c r="HV7" s="288"/>
      <c r="HW7" s="299" t="s">
        <v>332</v>
      </c>
      <c r="HX7" s="325">
        <v>1596.4979185071952</v>
      </c>
      <c r="HY7" s="325">
        <v>1505.1403632967872</v>
      </c>
      <c r="HZ7" s="112"/>
      <c r="IA7" s="33"/>
      <c r="IB7" s="326"/>
      <c r="IC7" s="326"/>
      <c r="ID7" s="326"/>
    </row>
    <row r="8" spans="1:238" ht="16.5">
      <c r="A8" s="3"/>
      <c r="B8" s="24" t="s">
        <v>49</v>
      </c>
      <c r="C8" s="17">
        <v>10000</v>
      </c>
      <c r="E8" s="105"/>
      <c r="F8" s="106"/>
      <c r="G8" s="106"/>
      <c r="H8" s="106"/>
      <c r="I8" s="106"/>
      <c r="J8" s="106"/>
      <c r="K8" s="295">
        <v>13</v>
      </c>
      <c r="L8" s="296" t="s">
        <v>691</v>
      </c>
      <c r="M8" s="300">
        <v>1.0211988526532143</v>
      </c>
      <c r="N8" s="301">
        <v>0.3468971160853363</v>
      </c>
      <c r="O8" s="300">
        <v>0.92395582372349983</v>
      </c>
      <c r="P8" s="299">
        <v>0</v>
      </c>
      <c r="Q8" s="299">
        <v>0</v>
      </c>
      <c r="R8" s="299">
        <v>1</v>
      </c>
      <c r="S8" s="299">
        <v>0</v>
      </c>
      <c r="T8" s="299">
        <v>0</v>
      </c>
      <c r="U8" s="299">
        <v>0</v>
      </c>
      <c r="V8" s="299">
        <v>0</v>
      </c>
      <c r="W8" s="299">
        <v>0</v>
      </c>
      <c r="X8" s="299">
        <v>0</v>
      </c>
      <c r="Y8" s="299">
        <v>0</v>
      </c>
      <c r="Z8" s="299">
        <v>0</v>
      </c>
      <c r="AA8" s="299">
        <v>0</v>
      </c>
      <c r="AB8" s="299">
        <v>0</v>
      </c>
      <c r="AC8" s="299">
        <v>0</v>
      </c>
      <c r="AD8" s="299">
        <v>0</v>
      </c>
      <c r="AE8" s="299">
        <v>0</v>
      </c>
      <c r="AF8" s="299">
        <v>0</v>
      </c>
      <c r="AG8" s="299">
        <v>0</v>
      </c>
      <c r="AH8" s="299">
        <v>0</v>
      </c>
      <c r="AI8" s="299">
        <v>0</v>
      </c>
      <c r="AJ8" s="299">
        <v>0</v>
      </c>
      <c r="AK8" s="299">
        <v>0</v>
      </c>
      <c r="AL8" s="299">
        <v>0</v>
      </c>
      <c r="AM8" s="299">
        <v>0</v>
      </c>
      <c r="AN8" s="299">
        <v>0</v>
      </c>
      <c r="AO8" s="299">
        <v>0</v>
      </c>
      <c r="AP8" s="299">
        <v>0</v>
      </c>
      <c r="AQ8" s="299">
        <v>0</v>
      </c>
      <c r="AR8" s="299">
        <v>0</v>
      </c>
      <c r="AS8" s="299">
        <v>0</v>
      </c>
      <c r="AT8" s="299">
        <v>0</v>
      </c>
      <c r="AU8" s="299">
        <v>0</v>
      </c>
      <c r="AV8" s="299">
        <v>0</v>
      </c>
      <c r="AW8" s="299">
        <v>0</v>
      </c>
      <c r="AX8" s="299">
        <v>0</v>
      </c>
      <c r="AY8" s="299">
        <v>0</v>
      </c>
      <c r="AZ8" s="299">
        <v>0</v>
      </c>
      <c r="BA8" s="299">
        <v>0</v>
      </c>
      <c r="BB8" s="299">
        <v>0</v>
      </c>
      <c r="BC8" s="299">
        <v>0</v>
      </c>
      <c r="BD8" s="299">
        <v>0</v>
      </c>
      <c r="BE8" s="299">
        <v>0</v>
      </c>
      <c r="BF8" s="299">
        <v>0</v>
      </c>
      <c r="BG8" s="299">
        <v>0</v>
      </c>
      <c r="BH8" s="299">
        <v>0</v>
      </c>
      <c r="BI8" s="299">
        <v>0</v>
      </c>
      <c r="BJ8" s="299">
        <v>0</v>
      </c>
      <c r="BK8" s="299">
        <v>0</v>
      </c>
      <c r="BL8" s="299">
        <v>0</v>
      </c>
      <c r="BM8" s="299">
        <v>0</v>
      </c>
      <c r="BN8" s="299">
        <v>0</v>
      </c>
      <c r="BO8" s="299">
        <v>0</v>
      </c>
      <c r="BP8" s="299">
        <v>0</v>
      </c>
      <c r="BQ8" s="299">
        <v>0</v>
      </c>
      <c r="BR8" s="299">
        <v>0</v>
      </c>
      <c r="BS8" s="299">
        <v>0</v>
      </c>
      <c r="BT8" s="299">
        <v>0</v>
      </c>
      <c r="BU8" s="299">
        <v>0</v>
      </c>
      <c r="BV8" s="299">
        <v>0</v>
      </c>
      <c r="BW8" s="299">
        <v>0</v>
      </c>
      <c r="BX8" s="299">
        <v>0</v>
      </c>
      <c r="BY8" s="299">
        <v>0</v>
      </c>
      <c r="BZ8" s="299">
        <v>0</v>
      </c>
      <c r="CA8" s="299">
        <v>0</v>
      </c>
      <c r="CB8" s="299">
        <v>0</v>
      </c>
      <c r="CC8" s="299">
        <v>0</v>
      </c>
      <c r="CD8" s="299">
        <v>0</v>
      </c>
      <c r="CE8" s="299">
        <v>0</v>
      </c>
      <c r="CF8" s="299">
        <v>0</v>
      </c>
      <c r="CG8" s="299">
        <v>0</v>
      </c>
      <c r="CH8" s="299">
        <v>0</v>
      </c>
      <c r="CI8" s="299">
        <v>0</v>
      </c>
      <c r="CJ8" s="299">
        <v>0</v>
      </c>
      <c r="CK8" s="299">
        <v>0</v>
      </c>
      <c r="CL8" s="299">
        <v>0</v>
      </c>
      <c r="CM8" s="299">
        <v>0</v>
      </c>
      <c r="CN8" s="299">
        <v>0</v>
      </c>
      <c r="CO8" s="299">
        <v>0</v>
      </c>
      <c r="CP8" s="299">
        <v>0</v>
      </c>
      <c r="CQ8" s="299">
        <v>0</v>
      </c>
      <c r="CR8" s="299">
        <v>0</v>
      </c>
      <c r="CS8" s="299">
        <v>0</v>
      </c>
      <c r="CT8" s="299">
        <v>0</v>
      </c>
      <c r="CU8" s="299">
        <v>0</v>
      </c>
      <c r="CV8" s="299">
        <v>0</v>
      </c>
      <c r="CW8" s="299">
        <v>0</v>
      </c>
      <c r="CX8" s="299">
        <v>0</v>
      </c>
      <c r="CY8" s="299">
        <v>0</v>
      </c>
      <c r="CZ8" s="299">
        <v>0</v>
      </c>
      <c r="DA8" s="299">
        <v>0</v>
      </c>
      <c r="DB8" s="299">
        <v>0</v>
      </c>
      <c r="DC8" s="299">
        <v>0</v>
      </c>
      <c r="DD8" s="299">
        <v>0</v>
      </c>
      <c r="DE8" s="299">
        <v>0</v>
      </c>
      <c r="DF8" s="299">
        <v>0</v>
      </c>
      <c r="DG8" s="299">
        <v>0</v>
      </c>
      <c r="DH8" s="299">
        <v>0</v>
      </c>
      <c r="DI8" s="299">
        <v>0</v>
      </c>
      <c r="DJ8" s="299">
        <v>0</v>
      </c>
      <c r="DK8" s="299">
        <v>0</v>
      </c>
      <c r="DL8" s="299">
        <v>0</v>
      </c>
      <c r="DM8" s="299">
        <v>0</v>
      </c>
      <c r="DN8" s="299">
        <v>0</v>
      </c>
      <c r="DO8" s="299">
        <v>0</v>
      </c>
      <c r="DP8" s="299">
        <v>0</v>
      </c>
      <c r="DQ8" s="299">
        <v>0</v>
      </c>
      <c r="DR8" s="299">
        <v>0</v>
      </c>
      <c r="DS8" s="299">
        <v>0</v>
      </c>
      <c r="DT8" s="299">
        <v>0</v>
      </c>
      <c r="DU8" s="299">
        <v>1</v>
      </c>
      <c r="DV8" s="299">
        <v>0</v>
      </c>
      <c r="DW8" s="299">
        <v>0</v>
      </c>
      <c r="DX8" s="299">
        <v>0</v>
      </c>
      <c r="DY8" s="299">
        <v>0</v>
      </c>
      <c r="DZ8" s="299">
        <v>0</v>
      </c>
      <c r="EA8" s="299">
        <v>0</v>
      </c>
      <c r="EB8" s="299">
        <v>0</v>
      </c>
      <c r="EC8" s="299">
        <v>0</v>
      </c>
      <c r="ED8" s="299">
        <v>0</v>
      </c>
      <c r="EE8" s="299">
        <v>0</v>
      </c>
      <c r="EF8" s="299">
        <v>0</v>
      </c>
      <c r="EG8" s="299">
        <v>0</v>
      </c>
      <c r="EH8" s="299">
        <v>0</v>
      </c>
      <c r="EI8" s="299">
        <v>0</v>
      </c>
      <c r="EJ8" s="299">
        <v>0</v>
      </c>
      <c r="EK8" s="299">
        <v>0</v>
      </c>
      <c r="EL8" s="299">
        <v>0</v>
      </c>
      <c r="EM8" s="299">
        <v>0</v>
      </c>
      <c r="EN8" s="299">
        <v>0</v>
      </c>
      <c r="EO8" s="299">
        <v>0</v>
      </c>
      <c r="EP8" s="299">
        <v>0</v>
      </c>
      <c r="EQ8" s="299">
        <v>0</v>
      </c>
      <c r="ER8" s="299">
        <v>0</v>
      </c>
      <c r="ES8" s="299">
        <v>0</v>
      </c>
      <c r="ET8" s="299">
        <v>0</v>
      </c>
      <c r="EU8" s="299">
        <v>0</v>
      </c>
      <c r="EV8" s="299">
        <v>0</v>
      </c>
      <c r="EW8" s="299">
        <v>0</v>
      </c>
      <c r="EX8" s="299">
        <v>0</v>
      </c>
      <c r="EY8" s="299">
        <v>0</v>
      </c>
      <c r="EZ8" s="299">
        <v>0</v>
      </c>
      <c r="FA8" s="299">
        <v>0</v>
      </c>
      <c r="FB8" s="299">
        <v>0</v>
      </c>
      <c r="FC8" s="299">
        <v>0</v>
      </c>
      <c r="FD8" s="299">
        <v>0</v>
      </c>
      <c r="FE8" s="299">
        <v>0</v>
      </c>
      <c r="FF8" s="299">
        <v>0</v>
      </c>
      <c r="FG8" s="299">
        <v>0</v>
      </c>
      <c r="FH8" s="299">
        <v>0</v>
      </c>
      <c r="FI8" s="299">
        <v>0</v>
      </c>
      <c r="FJ8" s="299">
        <v>0</v>
      </c>
      <c r="FK8" s="299">
        <v>0</v>
      </c>
      <c r="FL8" s="299">
        <v>0</v>
      </c>
      <c r="FM8" s="299">
        <v>0</v>
      </c>
      <c r="FN8" s="299">
        <v>0</v>
      </c>
      <c r="FO8" s="299">
        <v>0</v>
      </c>
      <c r="FP8" s="299">
        <v>0</v>
      </c>
      <c r="FQ8" s="299">
        <v>0</v>
      </c>
      <c r="FR8" s="299">
        <v>0</v>
      </c>
      <c r="FS8" s="299">
        <v>0</v>
      </c>
      <c r="FT8" s="299">
        <v>0</v>
      </c>
      <c r="FU8" s="299">
        <v>0</v>
      </c>
      <c r="FV8" s="299">
        <v>0</v>
      </c>
      <c r="FW8" s="299">
        <v>0</v>
      </c>
      <c r="FX8" s="299">
        <v>0</v>
      </c>
      <c r="FY8" s="299">
        <v>0</v>
      </c>
      <c r="FZ8" s="299">
        <v>0</v>
      </c>
      <c r="GA8" s="299">
        <v>0</v>
      </c>
      <c r="GB8" s="299">
        <v>0</v>
      </c>
      <c r="GC8" s="299">
        <v>0</v>
      </c>
      <c r="GD8" s="299">
        <v>0</v>
      </c>
      <c r="GE8" s="299">
        <v>0</v>
      </c>
      <c r="GF8" s="299">
        <v>0</v>
      </c>
      <c r="GG8" s="299">
        <v>0</v>
      </c>
      <c r="GH8" s="299">
        <v>0</v>
      </c>
      <c r="GI8" s="299">
        <v>0</v>
      </c>
      <c r="GJ8" s="299">
        <v>0</v>
      </c>
      <c r="GK8" s="299">
        <v>0</v>
      </c>
      <c r="GL8" s="299">
        <v>0</v>
      </c>
      <c r="GM8" s="299">
        <v>0</v>
      </c>
      <c r="GN8" s="299">
        <v>0</v>
      </c>
      <c r="GO8" s="299">
        <v>0</v>
      </c>
      <c r="GP8" s="299">
        <v>0</v>
      </c>
      <c r="GQ8" s="299">
        <v>0</v>
      </c>
      <c r="GR8" s="299">
        <v>0</v>
      </c>
      <c r="GS8" s="299">
        <v>0</v>
      </c>
      <c r="GT8" s="299">
        <v>0</v>
      </c>
      <c r="GU8" s="299">
        <v>0</v>
      </c>
      <c r="GV8" s="299">
        <v>0</v>
      </c>
      <c r="GW8" s="299">
        <v>0</v>
      </c>
      <c r="GX8" s="299">
        <v>0</v>
      </c>
      <c r="GY8" s="299">
        <v>0</v>
      </c>
      <c r="GZ8" s="299">
        <v>0</v>
      </c>
      <c r="HA8" s="299">
        <v>0</v>
      </c>
      <c r="HB8" s="299">
        <v>0</v>
      </c>
      <c r="HC8" s="299">
        <v>0</v>
      </c>
      <c r="HD8" s="299">
        <v>0</v>
      </c>
      <c r="HE8" s="299">
        <v>0</v>
      </c>
      <c r="HF8" s="299">
        <v>0</v>
      </c>
      <c r="HG8" s="299">
        <v>0</v>
      </c>
      <c r="HH8" s="299">
        <v>0</v>
      </c>
      <c r="HI8" s="299">
        <v>0</v>
      </c>
      <c r="HJ8" s="299">
        <v>0</v>
      </c>
      <c r="HK8" s="299">
        <v>0</v>
      </c>
      <c r="HL8" s="299">
        <v>0</v>
      </c>
      <c r="HM8" s="299">
        <v>0</v>
      </c>
      <c r="HN8" s="299">
        <v>0</v>
      </c>
      <c r="HO8" s="299">
        <v>0</v>
      </c>
      <c r="HP8" s="299">
        <v>0</v>
      </c>
      <c r="HQ8" s="299">
        <v>0</v>
      </c>
      <c r="HR8" s="299">
        <v>0</v>
      </c>
      <c r="HS8" s="299">
        <v>0</v>
      </c>
      <c r="HT8" s="299">
        <v>0</v>
      </c>
      <c r="HU8" s="299">
        <v>0</v>
      </c>
      <c r="HV8" s="288"/>
      <c r="HW8" s="299" t="s">
        <v>1117</v>
      </c>
      <c r="HX8" s="325">
        <v>515.28936404384717</v>
      </c>
      <c r="HY8" s="325">
        <v>586.41922840194752</v>
      </c>
      <c r="HZ8" s="112"/>
      <c r="IA8" s="33"/>
      <c r="IB8" s="326"/>
      <c r="IC8" s="326"/>
      <c r="ID8" s="326"/>
    </row>
    <row r="9" spans="1:238" ht="16.5">
      <c r="A9" s="3"/>
      <c r="B9" s="72" t="s">
        <v>50</v>
      </c>
      <c r="C9" s="73">
        <v>1000</v>
      </c>
      <c r="E9" s="105"/>
      <c r="F9" s="106"/>
      <c r="G9" s="106"/>
      <c r="H9" s="106"/>
      <c r="I9" s="106"/>
      <c r="J9" s="106"/>
      <c r="K9" s="295">
        <v>15</v>
      </c>
      <c r="L9" s="296" t="s">
        <v>692</v>
      </c>
      <c r="M9" s="300">
        <v>0.98930155186745561</v>
      </c>
      <c r="N9" s="301">
        <v>0.38053489097947185</v>
      </c>
      <c r="O9" s="300">
        <v>0.1223844449123726</v>
      </c>
      <c r="P9" s="299">
        <v>0</v>
      </c>
      <c r="Q9" s="299">
        <v>0</v>
      </c>
      <c r="R9" s="299">
        <v>0</v>
      </c>
      <c r="S9" s="299">
        <v>0.50677732749024751</v>
      </c>
      <c r="T9" s="299">
        <v>0</v>
      </c>
      <c r="U9" s="299">
        <v>0</v>
      </c>
      <c r="V9" s="299">
        <v>0</v>
      </c>
      <c r="W9" s="299">
        <v>0</v>
      </c>
      <c r="X9" s="299">
        <v>0</v>
      </c>
      <c r="Y9" s="299">
        <v>0</v>
      </c>
      <c r="Z9" s="299">
        <v>0</v>
      </c>
      <c r="AA9" s="299">
        <v>0</v>
      </c>
      <c r="AB9" s="299">
        <v>0</v>
      </c>
      <c r="AC9" s="299">
        <v>0</v>
      </c>
      <c r="AD9" s="299">
        <v>0</v>
      </c>
      <c r="AE9" s="299">
        <v>0</v>
      </c>
      <c r="AF9" s="299">
        <v>0</v>
      </c>
      <c r="AG9" s="299">
        <v>0</v>
      </c>
      <c r="AH9" s="299">
        <v>0</v>
      </c>
      <c r="AI9" s="299">
        <v>0</v>
      </c>
      <c r="AJ9" s="299">
        <v>0</v>
      </c>
      <c r="AK9" s="299">
        <v>0</v>
      </c>
      <c r="AL9" s="299">
        <v>0</v>
      </c>
      <c r="AM9" s="299">
        <v>0</v>
      </c>
      <c r="AN9" s="299">
        <v>0</v>
      </c>
      <c r="AO9" s="299">
        <v>0</v>
      </c>
      <c r="AP9" s="299">
        <v>0</v>
      </c>
      <c r="AQ9" s="299">
        <v>0</v>
      </c>
      <c r="AR9" s="299">
        <v>0</v>
      </c>
      <c r="AS9" s="299">
        <v>0</v>
      </c>
      <c r="AT9" s="299">
        <v>0</v>
      </c>
      <c r="AU9" s="299">
        <v>0</v>
      </c>
      <c r="AV9" s="299">
        <v>0</v>
      </c>
      <c r="AW9" s="299">
        <v>0</v>
      </c>
      <c r="AX9" s="299">
        <v>0</v>
      </c>
      <c r="AY9" s="299">
        <v>0</v>
      </c>
      <c r="AZ9" s="299">
        <v>0</v>
      </c>
      <c r="BA9" s="299">
        <v>0</v>
      </c>
      <c r="BB9" s="299">
        <v>0</v>
      </c>
      <c r="BC9" s="299">
        <v>0</v>
      </c>
      <c r="BD9" s="299">
        <v>0</v>
      </c>
      <c r="BE9" s="299">
        <v>0</v>
      </c>
      <c r="BF9" s="299">
        <v>0</v>
      </c>
      <c r="BG9" s="299">
        <v>0</v>
      </c>
      <c r="BH9" s="299">
        <v>0</v>
      </c>
      <c r="BI9" s="299">
        <v>0</v>
      </c>
      <c r="BJ9" s="299">
        <v>0</v>
      </c>
      <c r="BK9" s="299">
        <v>0</v>
      </c>
      <c r="BL9" s="299">
        <v>0</v>
      </c>
      <c r="BM9" s="299">
        <v>0</v>
      </c>
      <c r="BN9" s="299">
        <v>0</v>
      </c>
      <c r="BO9" s="299">
        <v>0</v>
      </c>
      <c r="BP9" s="299">
        <v>0</v>
      </c>
      <c r="BQ9" s="299">
        <v>0</v>
      </c>
      <c r="BR9" s="299">
        <v>0</v>
      </c>
      <c r="BS9" s="299">
        <v>0</v>
      </c>
      <c r="BT9" s="299">
        <v>0</v>
      </c>
      <c r="BU9" s="299">
        <v>0</v>
      </c>
      <c r="BV9" s="299">
        <v>0</v>
      </c>
      <c r="BW9" s="299">
        <v>0</v>
      </c>
      <c r="BX9" s="299">
        <v>0</v>
      </c>
      <c r="BY9" s="299">
        <v>0</v>
      </c>
      <c r="BZ9" s="299">
        <v>0</v>
      </c>
      <c r="CA9" s="299">
        <v>0</v>
      </c>
      <c r="CB9" s="299">
        <v>0</v>
      </c>
      <c r="CC9" s="299">
        <v>0</v>
      </c>
      <c r="CD9" s="299">
        <v>0</v>
      </c>
      <c r="CE9" s="299">
        <v>0</v>
      </c>
      <c r="CF9" s="299">
        <v>0</v>
      </c>
      <c r="CG9" s="299">
        <v>0</v>
      </c>
      <c r="CH9" s="299">
        <v>0</v>
      </c>
      <c r="CI9" s="299">
        <v>0</v>
      </c>
      <c r="CJ9" s="299">
        <v>0</v>
      </c>
      <c r="CK9" s="299">
        <v>0</v>
      </c>
      <c r="CL9" s="299">
        <v>0</v>
      </c>
      <c r="CM9" s="299">
        <v>0</v>
      </c>
      <c r="CN9" s="299">
        <v>0</v>
      </c>
      <c r="CO9" s="299">
        <v>0</v>
      </c>
      <c r="CP9" s="299">
        <v>0</v>
      </c>
      <c r="CQ9" s="299">
        <v>0</v>
      </c>
      <c r="CR9" s="299">
        <v>0</v>
      </c>
      <c r="CS9" s="299">
        <v>0</v>
      </c>
      <c r="CT9" s="299">
        <v>0</v>
      </c>
      <c r="CU9" s="299">
        <v>0</v>
      </c>
      <c r="CV9" s="299">
        <v>0</v>
      </c>
      <c r="CW9" s="299">
        <v>0</v>
      </c>
      <c r="CX9" s="299">
        <v>0</v>
      </c>
      <c r="CY9" s="299">
        <v>0</v>
      </c>
      <c r="CZ9" s="299">
        <v>0</v>
      </c>
      <c r="DA9" s="299">
        <v>0</v>
      </c>
      <c r="DB9" s="299">
        <v>0</v>
      </c>
      <c r="DC9" s="299">
        <v>0</v>
      </c>
      <c r="DD9" s="299">
        <v>0</v>
      </c>
      <c r="DE9" s="299">
        <v>0</v>
      </c>
      <c r="DF9" s="299">
        <v>0</v>
      </c>
      <c r="DG9" s="299">
        <v>0</v>
      </c>
      <c r="DH9" s="299">
        <v>0</v>
      </c>
      <c r="DI9" s="299">
        <v>0</v>
      </c>
      <c r="DJ9" s="299">
        <v>0</v>
      </c>
      <c r="DK9" s="299">
        <v>0</v>
      </c>
      <c r="DL9" s="299">
        <v>0</v>
      </c>
      <c r="DM9" s="299">
        <v>0</v>
      </c>
      <c r="DN9" s="299">
        <v>0</v>
      </c>
      <c r="DO9" s="299">
        <v>0</v>
      </c>
      <c r="DP9" s="299">
        <v>0</v>
      </c>
      <c r="DQ9" s="299">
        <v>0</v>
      </c>
      <c r="DR9" s="299">
        <v>0</v>
      </c>
      <c r="DS9" s="299">
        <v>0</v>
      </c>
      <c r="DT9" s="299">
        <v>0</v>
      </c>
      <c r="DU9" s="299">
        <v>0</v>
      </c>
      <c r="DV9" s="299">
        <v>0.50292219211433775</v>
      </c>
      <c r="DW9" s="299">
        <v>0</v>
      </c>
      <c r="DX9" s="299">
        <v>0</v>
      </c>
      <c r="DY9" s="299">
        <v>0</v>
      </c>
      <c r="DZ9" s="299">
        <v>0</v>
      </c>
      <c r="EA9" s="299">
        <v>0</v>
      </c>
      <c r="EB9" s="299">
        <v>0</v>
      </c>
      <c r="EC9" s="299">
        <v>0</v>
      </c>
      <c r="ED9" s="299">
        <v>0</v>
      </c>
      <c r="EE9" s="299">
        <v>0</v>
      </c>
      <c r="EF9" s="299">
        <v>0</v>
      </c>
      <c r="EG9" s="299">
        <v>0</v>
      </c>
      <c r="EH9" s="299">
        <v>0</v>
      </c>
      <c r="EI9" s="299">
        <v>0</v>
      </c>
      <c r="EJ9" s="299">
        <v>0</v>
      </c>
      <c r="EK9" s="299">
        <v>0</v>
      </c>
      <c r="EL9" s="299">
        <v>0</v>
      </c>
      <c r="EM9" s="299">
        <v>0</v>
      </c>
      <c r="EN9" s="299">
        <v>0</v>
      </c>
      <c r="EO9" s="299">
        <v>0</v>
      </c>
      <c r="EP9" s="299">
        <v>0</v>
      </c>
      <c r="EQ9" s="299">
        <v>0</v>
      </c>
      <c r="ER9" s="299">
        <v>0</v>
      </c>
      <c r="ES9" s="299">
        <v>0</v>
      </c>
      <c r="ET9" s="299">
        <v>0</v>
      </c>
      <c r="EU9" s="299">
        <v>0</v>
      </c>
      <c r="EV9" s="299">
        <v>0</v>
      </c>
      <c r="EW9" s="299">
        <v>0</v>
      </c>
      <c r="EX9" s="299">
        <v>0</v>
      </c>
      <c r="EY9" s="299">
        <v>0</v>
      </c>
      <c r="EZ9" s="299">
        <v>0</v>
      </c>
      <c r="FA9" s="299">
        <v>0</v>
      </c>
      <c r="FB9" s="299">
        <v>0</v>
      </c>
      <c r="FC9" s="299">
        <v>0</v>
      </c>
      <c r="FD9" s="299">
        <v>0</v>
      </c>
      <c r="FE9" s="299">
        <v>0</v>
      </c>
      <c r="FF9" s="299">
        <v>0</v>
      </c>
      <c r="FG9" s="299">
        <v>0</v>
      </c>
      <c r="FH9" s="299">
        <v>0</v>
      </c>
      <c r="FI9" s="299">
        <v>0</v>
      </c>
      <c r="FJ9" s="299">
        <v>0</v>
      </c>
      <c r="FK9" s="299">
        <v>0</v>
      </c>
      <c r="FL9" s="299">
        <v>0</v>
      </c>
      <c r="FM9" s="299">
        <v>0</v>
      </c>
      <c r="FN9" s="299">
        <v>0</v>
      </c>
      <c r="FO9" s="299">
        <v>0</v>
      </c>
      <c r="FP9" s="299">
        <v>0</v>
      </c>
      <c r="FQ9" s="299">
        <v>0</v>
      </c>
      <c r="FR9" s="299">
        <v>0</v>
      </c>
      <c r="FS9" s="299">
        <v>0</v>
      </c>
      <c r="FT9" s="299">
        <v>0</v>
      </c>
      <c r="FU9" s="299">
        <v>0</v>
      </c>
      <c r="FV9" s="299">
        <v>0</v>
      </c>
      <c r="FW9" s="299">
        <v>0</v>
      </c>
      <c r="FX9" s="299">
        <v>0</v>
      </c>
      <c r="FY9" s="299">
        <v>0</v>
      </c>
      <c r="FZ9" s="299">
        <v>0</v>
      </c>
      <c r="GA9" s="299">
        <v>0</v>
      </c>
      <c r="GB9" s="299">
        <v>0</v>
      </c>
      <c r="GC9" s="299">
        <v>0</v>
      </c>
      <c r="GD9" s="299">
        <v>0</v>
      </c>
      <c r="GE9" s="299">
        <v>0</v>
      </c>
      <c r="GF9" s="299">
        <v>0</v>
      </c>
      <c r="GG9" s="299">
        <v>0</v>
      </c>
      <c r="GH9" s="299">
        <v>0</v>
      </c>
      <c r="GI9" s="299">
        <v>0</v>
      </c>
      <c r="GJ9" s="299">
        <v>0</v>
      </c>
      <c r="GK9" s="299">
        <v>0</v>
      </c>
      <c r="GL9" s="299">
        <v>0</v>
      </c>
      <c r="GM9" s="299">
        <v>0</v>
      </c>
      <c r="GN9" s="299">
        <v>0</v>
      </c>
      <c r="GO9" s="299">
        <v>0</v>
      </c>
      <c r="GP9" s="299">
        <v>0</v>
      </c>
      <c r="GQ9" s="299">
        <v>0</v>
      </c>
      <c r="GR9" s="299">
        <v>0</v>
      </c>
      <c r="GS9" s="299">
        <v>0</v>
      </c>
      <c r="GT9" s="299">
        <v>0</v>
      </c>
      <c r="GU9" s="299">
        <v>0</v>
      </c>
      <c r="GV9" s="299">
        <v>0</v>
      </c>
      <c r="GW9" s="299">
        <v>0</v>
      </c>
      <c r="GX9" s="299">
        <v>0</v>
      </c>
      <c r="GY9" s="299">
        <v>0</v>
      </c>
      <c r="GZ9" s="299">
        <v>0</v>
      </c>
      <c r="HA9" s="299">
        <v>0</v>
      </c>
      <c r="HB9" s="299">
        <v>0</v>
      </c>
      <c r="HC9" s="299">
        <v>0</v>
      </c>
      <c r="HD9" s="299">
        <v>0</v>
      </c>
      <c r="HE9" s="299">
        <v>0</v>
      </c>
      <c r="HF9" s="299">
        <v>0</v>
      </c>
      <c r="HG9" s="299">
        <v>0</v>
      </c>
      <c r="HH9" s="299">
        <v>0</v>
      </c>
      <c r="HI9" s="299">
        <v>0</v>
      </c>
      <c r="HJ9" s="299">
        <v>0</v>
      </c>
      <c r="HK9" s="299">
        <v>0</v>
      </c>
      <c r="HL9" s="299">
        <v>0</v>
      </c>
      <c r="HM9" s="299">
        <v>0</v>
      </c>
      <c r="HN9" s="299">
        <v>0</v>
      </c>
      <c r="HO9" s="299">
        <v>0</v>
      </c>
      <c r="HP9" s="299">
        <v>0</v>
      </c>
      <c r="HQ9" s="299">
        <v>0</v>
      </c>
      <c r="HR9" s="299">
        <v>0</v>
      </c>
      <c r="HS9" s="299">
        <v>0</v>
      </c>
      <c r="HT9" s="299">
        <v>0</v>
      </c>
      <c r="HU9" s="299">
        <v>0</v>
      </c>
      <c r="HV9" s="288"/>
      <c r="HW9" s="299" t="s">
        <v>805</v>
      </c>
      <c r="HX9" s="325">
        <v>282.3381790417651</v>
      </c>
      <c r="HY9" s="325">
        <v>492.78632648736198</v>
      </c>
      <c r="HZ9" s="112"/>
      <c r="IA9" s="33"/>
      <c r="IB9" s="326"/>
      <c r="IC9" s="326"/>
      <c r="ID9" s="326"/>
    </row>
    <row r="10" spans="1:238" ht="16.5">
      <c r="A10" s="3"/>
      <c r="B10" s="7"/>
      <c r="C10" s="71"/>
      <c r="E10" s="105"/>
      <c r="F10" s="106"/>
      <c r="G10" s="106"/>
      <c r="H10" s="106"/>
      <c r="I10" s="106"/>
      <c r="J10" s="106"/>
      <c r="K10" s="295">
        <v>17</v>
      </c>
      <c r="L10" s="296" t="s">
        <v>693</v>
      </c>
      <c r="M10" s="300">
        <v>1.0595125522431865</v>
      </c>
      <c r="N10" s="301">
        <v>0.49485208764844973</v>
      </c>
      <c r="O10" s="300">
        <v>7.7309913422529868E-3</v>
      </c>
      <c r="P10" s="299">
        <v>0</v>
      </c>
      <c r="Q10" s="299">
        <v>0</v>
      </c>
      <c r="R10" s="299">
        <v>0</v>
      </c>
      <c r="S10" s="299">
        <v>0</v>
      </c>
      <c r="T10" s="299">
        <v>0.51638874511348498</v>
      </c>
      <c r="U10" s="299">
        <v>0</v>
      </c>
      <c r="V10" s="299">
        <v>0</v>
      </c>
      <c r="W10" s="299">
        <v>0</v>
      </c>
      <c r="X10" s="299">
        <v>0</v>
      </c>
      <c r="Y10" s="299">
        <v>0</v>
      </c>
      <c r="Z10" s="299">
        <v>0</v>
      </c>
      <c r="AA10" s="299">
        <v>0</v>
      </c>
      <c r="AB10" s="299">
        <v>0</v>
      </c>
      <c r="AC10" s="299">
        <v>0</v>
      </c>
      <c r="AD10" s="299">
        <v>0</v>
      </c>
      <c r="AE10" s="299">
        <v>0</v>
      </c>
      <c r="AF10" s="299">
        <v>0</v>
      </c>
      <c r="AG10" s="299">
        <v>0</v>
      </c>
      <c r="AH10" s="299">
        <v>0</v>
      </c>
      <c r="AI10" s="299">
        <v>0</v>
      </c>
      <c r="AJ10" s="299">
        <v>0</v>
      </c>
      <c r="AK10" s="299">
        <v>0</v>
      </c>
      <c r="AL10" s="299">
        <v>0</v>
      </c>
      <c r="AM10" s="299">
        <v>0</v>
      </c>
      <c r="AN10" s="299">
        <v>0</v>
      </c>
      <c r="AO10" s="299">
        <v>0</v>
      </c>
      <c r="AP10" s="299">
        <v>0</v>
      </c>
      <c r="AQ10" s="299">
        <v>0</v>
      </c>
      <c r="AR10" s="299">
        <v>0</v>
      </c>
      <c r="AS10" s="299">
        <v>0</v>
      </c>
      <c r="AT10" s="299">
        <v>0</v>
      </c>
      <c r="AU10" s="299">
        <v>0</v>
      </c>
      <c r="AV10" s="299">
        <v>0</v>
      </c>
      <c r="AW10" s="299">
        <v>0</v>
      </c>
      <c r="AX10" s="299">
        <v>0</v>
      </c>
      <c r="AY10" s="299">
        <v>0</v>
      </c>
      <c r="AZ10" s="299">
        <v>0</v>
      </c>
      <c r="BA10" s="299">
        <v>0</v>
      </c>
      <c r="BB10" s="299">
        <v>0</v>
      </c>
      <c r="BC10" s="299">
        <v>0</v>
      </c>
      <c r="BD10" s="299">
        <v>0</v>
      </c>
      <c r="BE10" s="299">
        <v>0</v>
      </c>
      <c r="BF10" s="299">
        <v>0</v>
      </c>
      <c r="BG10" s="299">
        <v>0</v>
      </c>
      <c r="BH10" s="299">
        <v>0</v>
      </c>
      <c r="BI10" s="299">
        <v>0</v>
      </c>
      <c r="BJ10" s="299">
        <v>0</v>
      </c>
      <c r="BK10" s="299">
        <v>0</v>
      </c>
      <c r="BL10" s="299">
        <v>0</v>
      </c>
      <c r="BM10" s="299">
        <v>0</v>
      </c>
      <c r="BN10" s="299">
        <v>0</v>
      </c>
      <c r="BO10" s="299">
        <v>0</v>
      </c>
      <c r="BP10" s="299">
        <v>0</v>
      </c>
      <c r="BQ10" s="299">
        <v>0</v>
      </c>
      <c r="BR10" s="299">
        <v>0</v>
      </c>
      <c r="BS10" s="299">
        <v>0</v>
      </c>
      <c r="BT10" s="299">
        <v>0</v>
      </c>
      <c r="BU10" s="299">
        <v>0</v>
      </c>
      <c r="BV10" s="299">
        <v>0</v>
      </c>
      <c r="BW10" s="299">
        <v>0</v>
      </c>
      <c r="BX10" s="299">
        <v>0</v>
      </c>
      <c r="BY10" s="299">
        <v>0</v>
      </c>
      <c r="BZ10" s="299">
        <v>0</v>
      </c>
      <c r="CA10" s="299">
        <v>0</v>
      </c>
      <c r="CB10" s="299">
        <v>0</v>
      </c>
      <c r="CC10" s="299">
        <v>0</v>
      </c>
      <c r="CD10" s="299">
        <v>0</v>
      </c>
      <c r="CE10" s="299">
        <v>0</v>
      </c>
      <c r="CF10" s="299">
        <v>0</v>
      </c>
      <c r="CG10" s="299">
        <v>0</v>
      </c>
      <c r="CH10" s="299">
        <v>0</v>
      </c>
      <c r="CI10" s="299">
        <v>0</v>
      </c>
      <c r="CJ10" s="299">
        <v>0</v>
      </c>
      <c r="CK10" s="299">
        <v>0</v>
      </c>
      <c r="CL10" s="299">
        <v>0</v>
      </c>
      <c r="CM10" s="299">
        <v>0</v>
      </c>
      <c r="CN10" s="299">
        <v>0</v>
      </c>
      <c r="CO10" s="299">
        <v>0</v>
      </c>
      <c r="CP10" s="299">
        <v>0</v>
      </c>
      <c r="CQ10" s="299">
        <v>0</v>
      </c>
      <c r="CR10" s="299">
        <v>0</v>
      </c>
      <c r="CS10" s="299">
        <v>0</v>
      </c>
      <c r="CT10" s="299">
        <v>0</v>
      </c>
      <c r="CU10" s="299">
        <v>0</v>
      </c>
      <c r="CV10" s="299">
        <v>0</v>
      </c>
      <c r="CW10" s="299">
        <v>0</v>
      </c>
      <c r="CX10" s="299">
        <v>0</v>
      </c>
      <c r="CY10" s="299">
        <v>0</v>
      </c>
      <c r="CZ10" s="299">
        <v>0</v>
      </c>
      <c r="DA10" s="299">
        <v>0</v>
      </c>
      <c r="DB10" s="299">
        <v>0</v>
      </c>
      <c r="DC10" s="299">
        <v>0</v>
      </c>
      <c r="DD10" s="299">
        <v>0</v>
      </c>
      <c r="DE10" s="299">
        <v>0</v>
      </c>
      <c r="DF10" s="299">
        <v>0</v>
      </c>
      <c r="DG10" s="299">
        <v>0</v>
      </c>
      <c r="DH10" s="299">
        <v>0</v>
      </c>
      <c r="DI10" s="299">
        <v>0</v>
      </c>
      <c r="DJ10" s="299">
        <v>0</v>
      </c>
      <c r="DK10" s="299">
        <v>0</v>
      </c>
      <c r="DL10" s="299">
        <v>0</v>
      </c>
      <c r="DM10" s="299">
        <v>0</v>
      </c>
      <c r="DN10" s="299">
        <v>0</v>
      </c>
      <c r="DO10" s="299">
        <v>0</v>
      </c>
      <c r="DP10" s="299">
        <v>0</v>
      </c>
      <c r="DQ10" s="299">
        <v>0</v>
      </c>
      <c r="DR10" s="299">
        <v>0</v>
      </c>
      <c r="DS10" s="299">
        <v>0</v>
      </c>
      <c r="DT10" s="299">
        <v>0</v>
      </c>
      <c r="DU10" s="299">
        <v>0</v>
      </c>
      <c r="DV10" s="299">
        <v>0</v>
      </c>
      <c r="DW10" s="299">
        <v>0.51494589601499485</v>
      </c>
      <c r="DX10" s="299">
        <v>0</v>
      </c>
      <c r="DY10" s="299">
        <v>0</v>
      </c>
      <c r="DZ10" s="299">
        <v>0</v>
      </c>
      <c r="EA10" s="299">
        <v>0</v>
      </c>
      <c r="EB10" s="299">
        <v>0</v>
      </c>
      <c r="EC10" s="299">
        <v>0</v>
      </c>
      <c r="ED10" s="299">
        <v>0</v>
      </c>
      <c r="EE10" s="299">
        <v>0</v>
      </c>
      <c r="EF10" s="299">
        <v>0</v>
      </c>
      <c r="EG10" s="299">
        <v>0</v>
      </c>
      <c r="EH10" s="299">
        <v>0</v>
      </c>
      <c r="EI10" s="299">
        <v>0</v>
      </c>
      <c r="EJ10" s="299">
        <v>0</v>
      </c>
      <c r="EK10" s="299">
        <v>0</v>
      </c>
      <c r="EL10" s="299">
        <v>0</v>
      </c>
      <c r="EM10" s="299">
        <v>0</v>
      </c>
      <c r="EN10" s="299">
        <v>0</v>
      </c>
      <c r="EO10" s="299">
        <v>0</v>
      </c>
      <c r="EP10" s="299">
        <v>0</v>
      </c>
      <c r="EQ10" s="299">
        <v>0</v>
      </c>
      <c r="ER10" s="299">
        <v>0</v>
      </c>
      <c r="ES10" s="299">
        <v>0</v>
      </c>
      <c r="ET10" s="299">
        <v>0</v>
      </c>
      <c r="EU10" s="299">
        <v>0</v>
      </c>
      <c r="EV10" s="299">
        <v>0</v>
      </c>
      <c r="EW10" s="299">
        <v>0</v>
      </c>
      <c r="EX10" s="299">
        <v>0</v>
      </c>
      <c r="EY10" s="299">
        <v>0</v>
      </c>
      <c r="EZ10" s="299">
        <v>0</v>
      </c>
      <c r="FA10" s="299">
        <v>0</v>
      </c>
      <c r="FB10" s="299">
        <v>0</v>
      </c>
      <c r="FC10" s="299">
        <v>0</v>
      </c>
      <c r="FD10" s="299">
        <v>0</v>
      </c>
      <c r="FE10" s="299">
        <v>0</v>
      </c>
      <c r="FF10" s="299">
        <v>0</v>
      </c>
      <c r="FG10" s="299">
        <v>0</v>
      </c>
      <c r="FH10" s="299">
        <v>0</v>
      </c>
      <c r="FI10" s="299">
        <v>0</v>
      </c>
      <c r="FJ10" s="299">
        <v>0</v>
      </c>
      <c r="FK10" s="299">
        <v>0</v>
      </c>
      <c r="FL10" s="299">
        <v>0</v>
      </c>
      <c r="FM10" s="299">
        <v>0</v>
      </c>
      <c r="FN10" s="299">
        <v>0</v>
      </c>
      <c r="FO10" s="299">
        <v>0</v>
      </c>
      <c r="FP10" s="299">
        <v>0</v>
      </c>
      <c r="FQ10" s="299">
        <v>0</v>
      </c>
      <c r="FR10" s="299">
        <v>0</v>
      </c>
      <c r="FS10" s="299">
        <v>0</v>
      </c>
      <c r="FT10" s="299">
        <v>0</v>
      </c>
      <c r="FU10" s="299">
        <v>0</v>
      </c>
      <c r="FV10" s="299">
        <v>0</v>
      </c>
      <c r="FW10" s="299">
        <v>0</v>
      </c>
      <c r="FX10" s="299">
        <v>0</v>
      </c>
      <c r="FY10" s="299">
        <v>0</v>
      </c>
      <c r="FZ10" s="299">
        <v>0</v>
      </c>
      <c r="GA10" s="299">
        <v>0</v>
      </c>
      <c r="GB10" s="299">
        <v>0</v>
      </c>
      <c r="GC10" s="299">
        <v>0</v>
      </c>
      <c r="GD10" s="299">
        <v>0</v>
      </c>
      <c r="GE10" s="299">
        <v>0</v>
      </c>
      <c r="GF10" s="299">
        <v>0</v>
      </c>
      <c r="GG10" s="299">
        <v>0</v>
      </c>
      <c r="GH10" s="299">
        <v>0</v>
      </c>
      <c r="GI10" s="299">
        <v>0</v>
      </c>
      <c r="GJ10" s="299">
        <v>0</v>
      </c>
      <c r="GK10" s="299">
        <v>0</v>
      </c>
      <c r="GL10" s="299">
        <v>0</v>
      </c>
      <c r="GM10" s="299">
        <v>0</v>
      </c>
      <c r="GN10" s="299">
        <v>0</v>
      </c>
      <c r="GO10" s="299">
        <v>0</v>
      </c>
      <c r="GP10" s="299">
        <v>0</v>
      </c>
      <c r="GQ10" s="299">
        <v>0</v>
      </c>
      <c r="GR10" s="299">
        <v>0</v>
      </c>
      <c r="GS10" s="299">
        <v>0</v>
      </c>
      <c r="GT10" s="299">
        <v>0</v>
      </c>
      <c r="GU10" s="299">
        <v>0</v>
      </c>
      <c r="GV10" s="299">
        <v>0</v>
      </c>
      <c r="GW10" s="299">
        <v>0</v>
      </c>
      <c r="GX10" s="299">
        <v>0</v>
      </c>
      <c r="GY10" s="299">
        <v>0</v>
      </c>
      <c r="GZ10" s="299">
        <v>0</v>
      </c>
      <c r="HA10" s="299">
        <v>0</v>
      </c>
      <c r="HB10" s="299">
        <v>0</v>
      </c>
      <c r="HC10" s="299">
        <v>0</v>
      </c>
      <c r="HD10" s="299">
        <v>0</v>
      </c>
      <c r="HE10" s="299">
        <v>0</v>
      </c>
      <c r="HF10" s="299">
        <v>0</v>
      </c>
      <c r="HG10" s="299">
        <v>0</v>
      </c>
      <c r="HH10" s="299">
        <v>0</v>
      </c>
      <c r="HI10" s="299">
        <v>0</v>
      </c>
      <c r="HJ10" s="299">
        <v>0</v>
      </c>
      <c r="HK10" s="299">
        <v>0</v>
      </c>
      <c r="HL10" s="299">
        <v>0</v>
      </c>
      <c r="HM10" s="299">
        <v>0</v>
      </c>
      <c r="HN10" s="299">
        <v>0</v>
      </c>
      <c r="HO10" s="299">
        <v>0</v>
      </c>
      <c r="HP10" s="299">
        <v>0</v>
      </c>
      <c r="HQ10" s="299">
        <v>0</v>
      </c>
      <c r="HR10" s="299">
        <v>0</v>
      </c>
      <c r="HS10" s="299">
        <v>0</v>
      </c>
      <c r="HT10" s="299">
        <v>0</v>
      </c>
      <c r="HU10" s="299">
        <v>0</v>
      </c>
      <c r="HV10" s="288"/>
      <c r="HW10" s="299" t="s">
        <v>806</v>
      </c>
      <c r="HX10" s="325">
        <v>141.04705207647163</v>
      </c>
      <c r="HY10" s="325">
        <v>110.17691809896087</v>
      </c>
      <c r="HZ10" s="112"/>
      <c r="IA10" s="33"/>
      <c r="IB10" s="326"/>
      <c r="IC10" s="326"/>
      <c r="ID10" s="326"/>
    </row>
    <row r="11" spans="1:238" ht="16.5">
      <c r="A11" s="3"/>
      <c r="B11" s="44" t="str">
        <f>報告書!L2</f>
        <v>千円</v>
      </c>
      <c r="C11" s="16">
        <f>VLOOKUP($B$11,$B$6:$C$9,2,0)</f>
        <v>1000</v>
      </c>
      <c r="E11" s="105"/>
      <c r="F11" s="106"/>
      <c r="G11" s="106"/>
      <c r="H11" s="106"/>
      <c r="I11" s="106"/>
      <c r="J11" s="106"/>
      <c r="K11" s="295">
        <v>61</v>
      </c>
      <c r="L11" s="296" t="s">
        <v>694</v>
      </c>
      <c r="M11" s="300">
        <v>0.72749792322593165</v>
      </c>
      <c r="N11" s="301">
        <v>0.42664412005262392</v>
      </c>
      <c r="O11" s="300">
        <v>0</v>
      </c>
      <c r="P11" s="299">
        <v>0</v>
      </c>
      <c r="Q11" s="299">
        <v>0</v>
      </c>
      <c r="R11" s="299">
        <v>0</v>
      </c>
      <c r="S11" s="299">
        <v>0</v>
      </c>
      <c r="T11" s="299">
        <v>0</v>
      </c>
      <c r="U11" s="299">
        <v>7.50448933054947E-2</v>
      </c>
      <c r="V11" s="299">
        <v>0</v>
      </c>
      <c r="W11" s="299">
        <v>0</v>
      </c>
      <c r="X11" s="299">
        <v>0</v>
      </c>
      <c r="Y11" s="299">
        <v>0</v>
      </c>
      <c r="Z11" s="299">
        <v>0</v>
      </c>
      <c r="AA11" s="299">
        <v>0</v>
      </c>
      <c r="AB11" s="299">
        <v>0</v>
      </c>
      <c r="AC11" s="299">
        <v>0</v>
      </c>
      <c r="AD11" s="299">
        <v>0</v>
      </c>
      <c r="AE11" s="299">
        <v>0</v>
      </c>
      <c r="AF11" s="299">
        <v>0</v>
      </c>
      <c r="AG11" s="299">
        <v>0</v>
      </c>
      <c r="AH11" s="299">
        <v>0</v>
      </c>
      <c r="AI11" s="299">
        <v>0</v>
      </c>
      <c r="AJ11" s="299">
        <v>0</v>
      </c>
      <c r="AK11" s="299">
        <v>0</v>
      </c>
      <c r="AL11" s="299">
        <v>0</v>
      </c>
      <c r="AM11" s="299">
        <v>0</v>
      </c>
      <c r="AN11" s="299">
        <v>0</v>
      </c>
      <c r="AO11" s="299">
        <v>0</v>
      </c>
      <c r="AP11" s="299">
        <v>0</v>
      </c>
      <c r="AQ11" s="299">
        <v>0</v>
      </c>
      <c r="AR11" s="299">
        <v>0</v>
      </c>
      <c r="AS11" s="299">
        <v>0</v>
      </c>
      <c r="AT11" s="299">
        <v>0</v>
      </c>
      <c r="AU11" s="299">
        <v>0</v>
      </c>
      <c r="AV11" s="299">
        <v>0</v>
      </c>
      <c r="AW11" s="299">
        <v>0</v>
      </c>
      <c r="AX11" s="299">
        <v>0</v>
      </c>
      <c r="AY11" s="299">
        <v>0</v>
      </c>
      <c r="AZ11" s="299">
        <v>0</v>
      </c>
      <c r="BA11" s="299">
        <v>0</v>
      </c>
      <c r="BB11" s="299">
        <v>0</v>
      </c>
      <c r="BC11" s="299">
        <v>0</v>
      </c>
      <c r="BD11" s="299">
        <v>0</v>
      </c>
      <c r="BE11" s="299">
        <v>0</v>
      </c>
      <c r="BF11" s="299">
        <v>0</v>
      </c>
      <c r="BG11" s="299">
        <v>0</v>
      </c>
      <c r="BH11" s="299">
        <v>0</v>
      </c>
      <c r="BI11" s="299">
        <v>0</v>
      </c>
      <c r="BJ11" s="299">
        <v>0</v>
      </c>
      <c r="BK11" s="299">
        <v>0</v>
      </c>
      <c r="BL11" s="299">
        <v>0</v>
      </c>
      <c r="BM11" s="299">
        <v>0</v>
      </c>
      <c r="BN11" s="299">
        <v>0</v>
      </c>
      <c r="BO11" s="299">
        <v>0</v>
      </c>
      <c r="BP11" s="299">
        <v>0</v>
      </c>
      <c r="BQ11" s="299">
        <v>0</v>
      </c>
      <c r="BR11" s="299">
        <v>0</v>
      </c>
      <c r="BS11" s="299">
        <v>0</v>
      </c>
      <c r="BT11" s="299">
        <v>0</v>
      </c>
      <c r="BU11" s="299">
        <v>0</v>
      </c>
      <c r="BV11" s="299">
        <v>0</v>
      </c>
      <c r="BW11" s="299">
        <v>0</v>
      </c>
      <c r="BX11" s="299">
        <v>0</v>
      </c>
      <c r="BY11" s="299">
        <v>0</v>
      </c>
      <c r="BZ11" s="299">
        <v>0</v>
      </c>
      <c r="CA11" s="299">
        <v>0</v>
      </c>
      <c r="CB11" s="299">
        <v>0</v>
      </c>
      <c r="CC11" s="299">
        <v>0</v>
      </c>
      <c r="CD11" s="299">
        <v>0</v>
      </c>
      <c r="CE11" s="299">
        <v>0</v>
      </c>
      <c r="CF11" s="299">
        <v>0</v>
      </c>
      <c r="CG11" s="299">
        <v>0</v>
      </c>
      <c r="CH11" s="299">
        <v>0</v>
      </c>
      <c r="CI11" s="299">
        <v>0</v>
      </c>
      <c r="CJ11" s="299">
        <v>0</v>
      </c>
      <c r="CK11" s="299">
        <v>0</v>
      </c>
      <c r="CL11" s="299">
        <v>0</v>
      </c>
      <c r="CM11" s="299">
        <v>0</v>
      </c>
      <c r="CN11" s="299">
        <v>0</v>
      </c>
      <c r="CO11" s="299">
        <v>0</v>
      </c>
      <c r="CP11" s="299">
        <v>0</v>
      </c>
      <c r="CQ11" s="299">
        <v>0</v>
      </c>
      <c r="CR11" s="299">
        <v>0</v>
      </c>
      <c r="CS11" s="299">
        <v>0</v>
      </c>
      <c r="CT11" s="299">
        <v>0</v>
      </c>
      <c r="CU11" s="299">
        <v>0</v>
      </c>
      <c r="CV11" s="299">
        <v>0</v>
      </c>
      <c r="CW11" s="299">
        <v>0</v>
      </c>
      <c r="CX11" s="299">
        <v>0</v>
      </c>
      <c r="CY11" s="299">
        <v>0</v>
      </c>
      <c r="CZ11" s="299">
        <v>0</v>
      </c>
      <c r="DA11" s="299">
        <v>0</v>
      </c>
      <c r="DB11" s="299">
        <v>0</v>
      </c>
      <c r="DC11" s="299">
        <v>0</v>
      </c>
      <c r="DD11" s="299">
        <v>0</v>
      </c>
      <c r="DE11" s="299">
        <v>0</v>
      </c>
      <c r="DF11" s="299">
        <v>0</v>
      </c>
      <c r="DG11" s="299">
        <v>0</v>
      </c>
      <c r="DH11" s="299">
        <v>0</v>
      </c>
      <c r="DI11" s="299">
        <v>0</v>
      </c>
      <c r="DJ11" s="299">
        <v>0</v>
      </c>
      <c r="DK11" s="299">
        <v>0</v>
      </c>
      <c r="DL11" s="299">
        <v>0</v>
      </c>
      <c r="DM11" s="299">
        <v>0</v>
      </c>
      <c r="DN11" s="299">
        <v>0</v>
      </c>
      <c r="DO11" s="299">
        <v>0</v>
      </c>
      <c r="DP11" s="299">
        <v>0</v>
      </c>
      <c r="DQ11" s="299">
        <v>0</v>
      </c>
      <c r="DR11" s="299">
        <v>0</v>
      </c>
      <c r="DS11" s="299">
        <v>0</v>
      </c>
      <c r="DT11" s="299">
        <v>0</v>
      </c>
      <c r="DU11" s="299">
        <v>0</v>
      </c>
      <c r="DV11" s="299">
        <v>0</v>
      </c>
      <c r="DW11" s="299">
        <v>0</v>
      </c>
      <c r="DX11" s="299">
        <v>7.4618256710624831E-2</v>
      </c>
      <c r="DY11" s="299">
        <v>0</v>
      </c>
      <c r="DZ11" s="299">
        <v>0</v>
      </c>
      <c r="EA11" s="299">
        <v>0</v>
      </c>
      <c r="EB11" s="299">
        <v>0</v>
      </c>
      <c r="EC11" s="299">
        <v>0</v>
      </c>
      <c r="ED11" s="299">
        <v>0</v>
      </c>
      <c r="EE11" s="299">
        <v>0</v>
      </c>
      <c r="EF11" s="299">
        <v>0</v>
      </c>
      <c r="EG11" s="299">
        <v>0</v>
      </c>
      <c r="EH11" s="299">
        <v>0</v>
      </c>
      <c r="EI11" s="299">
        <v>0</v>
      </c>
      <c r="EJ11" s="299">
        <v>0</v>
      </c>
      <c r="EK11" s="299">
        <v>0</v>
      </c>
      <c r="EL11" s="299">
        <v>0</v>
      </c>
      <c r="EM11" s="299">
        <v>0</v>
      </c>
      <c r="EN11" s="299">
        <v>0</v>
      </c>
      <c r="EO11" s="299">
        <v>0</v>
      </c>
      <c r="EP11" s="299">
        <v>0</v>
      </c>
      <c r="EQ11" s="299">
        <v>0</v>
      </c>
      <c r="ER11" s="299">
        <v>0</v>
      </c>
      <c r="ES11" s="299">
        <v>0</v>
      </c>
      <c r="ET11" s="299">
        <v>0</v>
      </c>
      <c r="EU11" s="299">
        <v>0</v>
      </c>
      <c r="EV11" s="299">
        <v>0</v>
      </c>
      <c r="EW11" s="299">
        <v>0</v>
      </c>
      <c r="EX11" s="299">
        <v>0</v>
      </c>
      <c r="EY11" s="299">
        <v>0</v>
      </c>
      <c r="EZ11" s="299">
        <v>0</v>
      </c>
      <c r="FA11" s="299">
        <v>0</v>
      </c>
      <c r="FB11" s="299">
        <v>0</v>
      </c>
      <c r="FC11" s="299">
        <v>0</v>
      </c>
      <c r="FD11" s="299">
        <v>0</v>
      </c>
      <c r="FE11" s="299">
        <v>0</v>
      </c>
      <c r="FF11" s="299">
        <v>0</v>
      </c>
      <c r="FG11" s="299">
        <v>0</v>
      </c>
      <c r="FH11" s="299">
        <v>0</v>
      </c>
      <c r="FI11" s="299">
        <v>0</v>
      </c>
      <c r="FJ11" s="299">
        <v>0</v>
      </c>
      <c r="FK11" s="299">
        <v>0</v>
      </c>
      <c r="FL11" s="299">
        <v>0</v>
      </c>
      <c r="FM11" s="299">
        <v>0</v>
      </c>
      <c r="FN11" s="299">
        <v>0</v>
      </c>
      <c r="FO11" s="299">
        <v>0</v>
      </c>
      <c r="FP11" s="299">
        <v>0</v>
      </c>
      <c r="FQ11" s="299">
        <v>0</v>
      </c>
      <c r="FR11" s="299">
        <v>0</v>
      </c>
      <c r="FS11" s="299">
        <v>0</v>
      </c>
      <c r="FT11" s="299">
        <v>0</v>
      </c>
      <c r="FU11" s="299">
        <v>0</v>
      </c>
      <c r="FV11" s="299">
        <v>0</v>
      </c>
      <c r="FW11" s="299">
        <v>0</v>
      </c>
      <c r="FX11" s="299">
        <v>0</v>
      </c>
      <c r="FY11" s="299">
        <v>0</v>
      </c>
      <c r="FZ11" s="299">
        <v>0</v>
      </c>
      <c r="GA11" s="299">
        <v>0</v>
      </c>
      <c r="GB11" s="299">
        <v>0</v>
      </c>
      <c r="GC11" s="299">
        <v>0</v>
      </c>
      <c r="GD11" s="299">
        <v>0</v>
      </c>
      <c r="GE11" s="299">
        <v>0</v>
      </c>
      <c r="GF11" s="299">
        <v>0</v>
      </c>
      <c r="GG11" s="299">
        <v>0</v>
      </c>
      <c r="GH11" s="299">
        <v>0</v>
      </c>
      <c r="GI11" s="299">
        <v>0</v>
      </c>
      <c r="GJ11" s="299">
        <v>0</v>
      </c>
      <c r="GK11" s="299">
        <v>0</v>
      </c>
      <c r="GL11" s="299">
        <v>0</v>
      </c>
      <c r="GM11" s="299">
        <v>0</v>
      </c>
      <c r="GN11" s="299">
        <v>0</v>
      </c>
      <c r="GO11" s="299">
        <v>0</v>
      </c>
      <c r="GP11" s="299">
        <v>0</v>
      </c>
      <c r="GQ11" s="299">
        <v>0</v>
      </c>
      <c r="GR11" s="299">
        <v>0</v>
      </c>
      <c r="GS11" s="299">
        <v>0</v>
      </c>
      <c r="GT11" s="299">
        <v>0</v>
      </c>
      <c r="GU11" s="299">
        <v>0</v>
      </c>
      <c r="GV11" s="299">
        <v>0</v>
      </c>
      <c r="GW11" s="299">
        <v>0</v>
      </c>
      <c r="GX11" s="299">
        <v>0</v>
      </c>
      <c r="GY11" s="299">
        <v>0</v>
      </c>
      <c r="GZ11" s="299">
        <v>0</v>
      </c>
      <c r="HA11" s="299">
        <v>0</v>
      </c>
      <c r="HB11" s="299">
        <v>0</v>
      </c>
      <c r="HC11" s="299">
        <v>0</v>
      </c>
      <c r="HD11" s="299">
        <v>0</v>
      </c>
      <c r="HE11" s="299">
        <v>0</v>
      </c>
      <c r="HF11" s="299">
        <v>0</v>
      </c>
      <c r="HG11" s="299">
        <v>0</v>
      </c>
      <c r="HH11" s="299">
        <v>0</v>
      </c>
      <c r="HI11" s="299">
        <v>0</v>
      </c>
      <c r="HJ11" s="299">
        <v>0</v>
      </c>
      <c r="HK11" s="299">
        <v>0</v>
      </c>
      <c r="HL11" s="299">
        <v>0</v>
      </c>
      <c r="HM11" s="299">
        <v>0</v>
      </c>
      <c r="HN11" s="299">
        <v>0</v>
      </c>
      <c r="HO11" s="299">
        <v>0</v>
      </c>
      <c r="HP11" s="299">
        <v>0</v>
      </c>
      <c r="HQ11" s="299">
        <v>0</v>
      </c>
      <c r="HR11" s="299">
        <v>0</v>
      </c>
      <c r="HS11" s="299">
        <v>0</v>
      </c>
      <c r="HT11" s="299">
        <v>0</v>
      </c>
      <c r="HU11" s="299">
        <v>0</v>
      </c>
      <c r="HV11" s="288"/>
      <c r="HW11" s="299" t="s">
        <v>1118</v>
      </c>
      <c r="HX11" s="325">
        <v>405.09943537960851</v>
      </c>
      <c r="HY11" s="325">
        <v>162.06102396634222</v>
      </c>
      <c r="HZ11" s="112"/>
      <c r="IA11" s="33"/>
      <c r="IB11" s="326"/>
      <c r="IC11" s="326"/>
      <c r="ID11" s="326"/>
    </row>
    <row r="12" spans="1:238" ht="16.5">
      <c r="A12" s="3"/>
      <c r="B12" s="6"/>
      <c r="C12" s="6"/>
      <c r="E12" s="105"/>
      <c r="F12" s="106"/>
      <c r="G12" s="106"/>
      <c r="H12" s="106"/>
      <c r="I12" s="106"/>
      <c r="J12" s="106"/>
      <c r="K12" s="295">
        <v>62</v>
      </c>
      <c r="L12" s="296" t="s">
        <v>695</v>
      </c>
      <c r="M12" s="300">
        <v>1.052872863658173</v>
      </c>
      <c r="N12" s="301">
        <v>0.51252649735189948</v>
      </c>
      <c r="O12" s="300">
        <v>0.14434957687262143</v>
      </c>
      <c r="P12" s="299">
        <v>0</v>
      </c>
      <c r="Q12" s="299">
        <v>0</v>
      </c>
      <c r="R12" s="299">
        <v>0</v>
      </c>
      <c r="S12" s="299">
        <v>0</v>
      </c>
      <c r="T12" s="299">
        <v>0</v>
      </c>
      <c r="U12" s="299">
        <v>0</v>
      </c>
      <c r="V12" s="299">
        <v>0.15556929206709771</v>
      </c>
      <c r="W12" s="299">
        <v>0</v>
      </c>
      <c r="X12" s="299">
        <v>0</v>
      </c>
      <c r="Y12" s="299">
        <v>0</v>
      </c>
      <c r="Z12" s="299">
        <v>0</v>
      </c>
      <c r="AA12" s="299">
        <v>0</v>
      </c>
      <c r="AB12" s="299">
        <v>0</v>
      </c>
      <c r="AC12" s="299">
        <v>0</v>
      </c>
      <c r="AD12" s="299">
        <v>0</v>
      </c>
      <c r="AE12" s="299">
        <v>0</v>
      </c>
      <c r="AF12" s="299">
        <v>0</v>
      </c>
      <c r="AG12" s="299">
        <v>0</v>
      </c>
      <c r="AH12" s="299">
        <v>0</v>
      </c>
      <c r="AI12" s="299">
        <v>0</v>
      </c>
      <c r="AJ12" s="299">
        <v>0</v>
      </c>
      <c r="AK12" s="299">
        <v>0</v>
      </c>
      <c r="AL12" s="299">
        <v>0</v>
      </c>
      <c r="AM12" s="299">
        <v>0</v>
      </c>
      <c r="AN12" s="299">
        <v>0</v>
      </c>
      <c r="AO12" s="299">
        <v>0</v>
      </c>
      <c r="AP12" s="299">
        <v>0</v>
      </c>
      <c r="AQ12" s="299">
        <v>0</v>
      </c>
      <c r="AR12" s="299">
        <v>0</v>
      </c>
      <c r="AS12" s="299">
        <v>0</v>
      </c>
      <c r="AT12" s="299">
        <v>0</v>
      </c>
      <c r="AU12" s="299">
        <v>0</v>
      </c>
      <c r="AV12" s="299">
        <v>0</v>
      </c>
      <c r="AW12" s="299">
        <v>0</v>
      </c>
      <c r="AX12" s="299">
        <v>0</v>
      </c>
      <c r="AY12" s="299">
        <v>0</v>
      </c>
      <c r="AZ12" s="299">
        <v>0</v>
      </c>
      <c r="BA12" s="299">
        <v>0</v>
      </c>
      <c r="BB12" s="299">
        <v>0</v>
      </c>
      <c r="BC12" s="299">
        <v>0</v>
      </c>
      <c r="BD12" s="299">
        <v>0</v>
      </c>
      <c r="BE12" s="299">
        <v>0</v>
      </c>
      <c r="BF12" s="299">
        <v>0</v>
      </c>
      <c r="BG12" s="299">
        <v>0</v>
      </c>
      <c r="BH12" s="299">
        <v>0</v>
      </c>
      <c r="BI12" s="299">
        <v>0</v>
      </c>
      <c r="BJ12" s="299">
        <v>0</v>
      </c>
      <c r="BK12" s="299">
        <v>0</v>
      </c>
      <c r="BL12" s="299">
        <v>0</v>
      </c>
      <c r="BM12" s="299">
        <v>0</v>
      </c>
      <c r="BN12" s="299">
        <v>0</v>
      </c>
      <c r="BO12" s="299">
        <v>0</v>
      </c>
      <c r="BP12" s="299">
        <v>0</v>
      </c>
      <c r="BQ12" s="299">
        <v>0</v>
      </c>
      <c r="BR12" s="299">
        <v>0</v>
      </c>
      <c r="BS12" s="299">
        <v>0</v>
      </c>
      <c r="BT12" s="299">
        <v>0</v>
      </c>
      <c r="BU12" s="299">
        <v>0</v>
      </c>
      <c r="BV12" s="299">
        <v>0</v>
      </c>
      <c r="BW12" s="299">
        <v>0</v>
      </c>
      <c r="BX12" s="299">
        <v>0</v>
      </c>
      <c r="BY12" s="299">
        <v>0</v>
      </c>
      <c r="BZ12" s="299">
        <v>0</v>
      </c>
      <c r="CA12" s="299">
        <v>0</v>
      </c>
      <c r="CB12" s="299">
        <v>0</v>
      </c>
      <c r="CC12" s="299">
        <v>0</v>
      </c>
      <c r="CD12" s="299">
        <v>0</v>
      </c>
      <c r="CE12" s="299">
        <v>0</v>
      </c>
      <c r="CF12" s="299">
        <v>0</v>
      </c>
      <c r="CG12" s="299">
        <v>0</v>
      </c>
      <c r="CH12" s="299">
        <v>0</v>
      </c>
      <c r="CI12" s="299">
        <v>0</v>
      </c>
      <c r="CJ12" s="299">
        <v>0</v>
      </c>
      <c r="CK12" s="299">
        <v>0</v>
      </c>
      <c r="CL12" s="299">
        <v>0</v>
      </c>
      <c r="CM12" s="299">
        <v>0</v>
      </c>
      <c r="CN12" s="299">
        <v>0</v>
      </c>
      <c r="CO12" s="299">
        <v>0</v>
      </c>
      <c r="CP12" s="299">
        <v>0</v>
      </c>
      <c r="CQ12" s="299">
        <v>0</v>
      </c>
      <c r="CR12" s="299">
        <v>0</v>
      </c>
      <c r="CS12" s="299">
        <v>0</v>
      </c>
      <c r="CT12" s="299">
        <v>0</v>
      </c>
      <c r="CU12" s="299">
        <v>0</v>
      </c>
      <c r="CV12" s="299">
        <v>0</v>
      </c>
      <c r="CW12" s="299">
        <v>0</v>
      </c>
      <c r="CX12" s="299">
        <v>0</v>
      </c>
      <c r="CY12" s="299">
        <v>0</v>
      </c>
      <c r="CZ12" s="299">
        <v>0</v>
      </c>
      <c r="DA12" s="299">
        <v>0</v>
      </c>
      <c r="DB12" s="299">
        <v>0</v>
      </c>
      <c r="DC12" s="299">
        <v>0</v>
      </c>
      <c r="DD12" s="299">
        <v>0</v>
      </c>
      <c r="DE12" s="299">
        <v>0</v>
      </c>
      <c r="DF12" s="299">
        <v>0</v>
      </c>
      <c r="DG12" s="299">
        <v>0</v>
      </c>
      <c r="DH12" s="299">
        <v>0</v>
      </c>
      <c r="DI12" s="299">
        <v>0</v>
      </c>
      <c r="DJ12" s="299">
        <v>0</v>
      </c>
      <c r="DK12" s="299">
        <v>0</v>
      </c>
      <c r="DL12" s="299">
        <v>0</v>
      </c>
      <c r="DM12" s="299">
        <v>0</v>
      </c>
      <c r="DN12" s="299">
        <v>0</v>
      </c>
      <c r="DO12" s="299">
        <v>0</v>
      </c>
      <c r="DP12" s="299">
        <v>0</v>
      </c>
      <c r="DQ12" s="299">
        <v>0</v>
      </c>
      <c r="DR12" s="299">
        <v>0</v>
      </c>
      <c r="DS12" s="299">
        <v>0</v>
      </c>
      <c r="DT12" s="299">
        <v>0</v>
      </c>
      <c r="DU12" s="299">
        <v>0</v>
      </c>
      <c r="DV12" s="299">
        <v>0</v>
      </c>
      <c r="DW12" s="299">
        <v>0</v>
      </c>
      <c r="DX12" s="299">
        <v>0</v>
      </c>
      <c r="DY12" s="299">
        <v>0.15512268980640259</v>
      </c>
      <c r="DZ12" s="299">
        <v>0</v>
      </c>
      <c r="EA12" s="299">
        <v>0</v>
      </c>
      <c r="EB12" s="299">
        <v>0</v>
      </c>
      <c r="EC12" s="299">
        <v>0</v>
      </c>
      <c r="ED12" s="299">
        <v>0</v>
      </c>
      <c r="EE12" s="299">
        <v>0</v>
      </c>
      <c r="EF12" s="299">
        <v>0</v>
      </c>
      <c r="EG12" s="299">
        <v>0</v>
      </c>
      <c r="EH12" s="299">
        <v>0</v>
      </c>
      <c r="EI12" s="299">
        <v>0</v>
      </c>
      <c r="EJ12" s="299">
        <v>0</v>
      </c>
      <c r="EK12" s="299">
        <v>0</v>
      </c>
      <c r="EL12" s="299">
        <v>0</v>
      </c>
      <c r="EM12" s="299">
        <v>0</v>
      </c>
      <c r="EN12" s="299">
        <v>0</v>
      </c>
      <c r="EO12" s="299">
        <v>0</v>
      </c>
      <c r="EP12" s="299">
        <v>0</v>
      </c>
      <c r="EQ12" s="299">
        <v>0</v>
      </c>
      <c r="ER12" s="299">
        <v>0</v>
      </c>
      <c r="ES12" s="299">
        <v>0</v>
      </c>
      <c r="ET12" s="299">
        <v>0</v>
      </c>
      <c r="EU12" s="299">
        <v>0</v>
      </c>
      <c r="EV12" s="299">
        <v>0</v>
      </c>
      <c r="EW12" s="299">
        <v>0</v>
      </c>
      <c r="EX12" s="299">
        <v>0</v>
      </c>
      <c r="EY12" s="299">
        <v>0</v>
      </c>
      <c r="EZ12" s="299">
        <v>0</v>
      </c>
      <c r="FA12" s="299">
        <v>0</v>
      </c>
      <c r="FB12" s="299">
        <v>0</v>
      </c>
      <c r="FC12" s="299">
        <v>0</v>
      </c>
      <c r="FD12" s="299">
        <v>0</v>
      </c>
      <c r="FE12" s="299">
        <v>0</v>
      </c>
      <c r="FF12" s="299">
        <v>0</v>
      </c>
      <c r="FG12" s="299">
        <v>0</v>
      </c>
      <c r="FH12" s="299">
        <v>0</v>
      </c>
      <c r="FI12" s="299">
        <v>0</v>
      </c>
      <c r="FJ12" s="299">
        <v>0</v>
      </c>
      <c r="FK12" s="299">
        <v>0</v>
      </c>
      <c r="FL12" s="299">
        <v>0</v>
      </c>
      <c r="FM12" s="299">
        <v>0</v>
      </c>
      <c r="FN12" s="299">
        <v>0</v>
      </c>
      <c r="FO12" s="299">
        <v>0</v>
      </c>
      <c r="FP12" s="299">
        <v>0</v>
      </c>
      <c r="FQ12" s="299">
        <v>0</v>
      </c>
      <c r="FR12" s="299">
        <v>0</v>
      </c>
      <c r="FS12" s="299">
        <v>0</v>
      </c>
      <c r="FT12" s="299">
        <v>0</v>
      </c>
      <c r="FU12" s="299">
        <v>0</v>
      </c>
      <c r="FV12" s="299">
        <v>0</v>
      </c>
      <c r="FW12" s="299">
        <v>0</v>
      </c>
      <c r="FX12" s="299">
        <v>0</v>
      </c>
      <c r="FY12" s="299">
        <v>0</v>
      </c>
      <c r="FZ12" s="299">
        <v>0</v>
      </c>
      <c r="GA12" s="299">
        <v>0</v>
      </c>
      <c r="GB12" s="299">
        <v>0</v>
      </c>
      <c r="GC12" s="299">
        <v>0</v>
      </c>
      <c r="GD12" s="299">
        <v>0</v>
      </c>
      <c r="GE12" s="299">
        <v>0</v>
      </c>
      <c r="GF12" s="299">
        <v>0</v>
      </c>
      <c r="GG12" s="299">
        <v>0</v>
      </c>
      <c r="GH12" s="299">
        <v>0</v>
      </c>
      <c r="GI12" s="299">
        <v>0</v>
      </c>
      <c r="GJ12" s="299">
        <v>0</v>
      </c>
      <c r="GK12" s="299">
        <v>0</v>
      </c>
      <c r="GL12" s="299">
        <v>0</v>
      </c>
      <c r="GM12" s="299">
        <v>0</v>
      </c>
      <c r="GN12" s="299">
        <v>0</v>
      </c>
      <c r="GO12" s="299">
        <v>0</v>
      </c>
      <c r="GP12" s="299">
        <v>0</v>
      </c>
      <c r="GQ12" s="299">
        <v>0</v>
      </c>
      <c r="GR12" s="299">
        <v>0</v>
      </c>
      <c r="GS12" s="299">
        <v>0</v>
      </c>
      <c r="GT12" s="299">
        <v>0</v>
      </c>
      <c r="GU12" s="299">
        <v>0</v>
      </c>
      <c r="GV12" s="299">
        <v>0</v>
      </c>
      <c r="GW12" s="299">
        <v>0</v>
      </c>
      <c r="GX12" s="299">
        <v>0</v>
      </c>
      <c r="GY12" s="299">
        <v>0</v>
      </c>
      <c r="GZ12" s="299">
        <v>0</v>
      </c>
      <c r="HA12" s="299">
        <v>0</v>
      </c>
      <c r="HB12" s="299">
        <v>0</v>
      </c>
      <c r="HC12" s="299">
        <v>0</v>
      </c>
      <c r="HD12" s="299">
        <v>0</v>
      </c>
      <c r="HE12" s="299">
        <v>0</v>
      </c>
      <c r="HF12" s="299">
        <v>0</v>
      </c>
      <c r="HG12" s="299">
        <v>0</v>
      </c>
      <c r="HH12" s="299">
        <v>0</v>
      </c>
      <c r="HI12" s="299">
        <v>0</v>
      </c>
      <c r="HJ12" s="299">
        <v>0</v>
      </c>
      <c r="HK12" s="299">
        <v>0</v>
      </c>
      <c r="HL12" s="299">
        <v>0</v>
      </c>
      <c r="HM12" s="299">
        <v>0</v>
      </c>
      <c r="HN12" s="299">
        <v>0</v>
      </c>
      <c r="HO12" s="299">
        <v>0</v>
      </c>
      <c r="HP12" s="299">
        <v>0</v>
      </c>
      <c r="HQ12" s="299">
        <v>0</v>
      </c>
      <c r="HR12" s="299">
        <v>0</v>
      </c>
      <c r="HS12" s="299">
        <v>0</v>
      </c>
      <c r="HT12" s="299">
        <v>0</v>
      </c>
      <c r="HU12" s="299">
        <v>0</v>
      </c>
      <c r="HV12" s="288"/>
      <c r="HW12" s="299" t="s">
        <v>1119</v>
      </c>
      <c r="HX12" s="325">
        <v>1051.5387252195715</v>
      </c>
      <c r="HY12" s="325">
        <v>1758.5403939246216</v>
      </c>
      <c r="HZ12" s="112"/>
      <c r="IA12" s="33"/>
      <c r="IB12" s="326"/>
      <c r="IC12" s="326"/>
      <c r="ID12" s="326"/>
    </row>
    <row r="13" spans="1:238" ht="17.25" thickBot="1">
      <c r="A13" s="3"/>
      <c r="B13" s="75"/>
      <c r="E13" s="105"/>
      <c r="F13" s="106"/>
      <c r="G13" s="106"/>
      <c r="H13" s="106"/>
      <c r="I13" s="106"/>
      <c r="J13" s="106"/>
      <c r="K13" s="295">
        <v>111</v>
      </c>
      <c r="L13" s="296" t="s">
        <v>696</v>
      </c>
      <c r="M13" s="300">
        <v>1.0084843754513064</v>
      </c>
      <c r="N13" s="301">
        <v>0.6479393002325069</v>
      </c>
      <c r="O13" s="300">
        <v>0.16172582167787222</v>
      </c>
      <c r="P13" s="299">
        <v>0</v>
      </c>
      <c r="Q13" s="299">
        <v>0</v>
      </c>
      <c r="R13" s="299">
        <v>0</v>
      </c>
      <c r="S13" s="299">
        <v>0</v>
      </c>
      <c r="T13" s="299">
        <v>0</v>
      </c>
      <c r="U13" s="299">
        <v>0</v>
      </c>
      <c r="V13" s="299">
        <v>0</v>
      </c>
      <c r="W13" s="299">
        <v>0.57928392744987822</v>
      </c>
      <c r="X13" s="299">
        <v>0</v>
      </c>
      <c r="Y13" s="299">
        <v>0</v>
      </c>
      <c r="Z13" s="299">
        <v>0</v>
      </c>
      <c r="AA13" s="299">
        <v>0</v>
      </c>
      <c r="AB13" s="299">
        <v>0</v>
      </c>
      <c r="AC13" s="299">
        <v>0</v>
      </c>
      <c r="AD13" s="299">
        <v>0</v>
      </c>
      <c r="AE13" s="299">
        <v>0</v>
      </c>
      <c r="AF13" s="299">
        <v>0</v>
      </c>
      <c r="AG13" s="299">
        <v>0</v>
      </c>
      <c r="AH13" s="299">
        <v>0</v>
      </c>
      <c r="AI13" s="299">
        <v>0</v>
      </c>
      <c r="AJ13" s="299">
        <v>0</v>
      </c>
      <c r="AK13" s="299">
        <v>0</v>
      </c>
      <c r="AL13" s="299">
        <v>0</v>
      </c>
      <c r="AM13" s="299">
        <v>0</v>
      </c>
      <c r="AN13" s="299">
        <v>0</v>
      </c>
      <c r="AO13" s="299">
        <v>0</v>
      </c>
      <c r="AP13" s="299">
        <v>0</v>
      </c>
      <c r="AQ13" s="299">
        <v>0</v>
      </c>
      <c r="AR13" s="299">
        <v>0</v>
      </c>
      <c r="AS13" s="299">
        <v>0</v>
      </c>
      <c r="AT13" s="299">
        <v>0</v>
      </c>
      <c r="AU13" s="299">
        <v>0</v>
      </c>
      <c r="AV13" s="299">
        <v>0</v>
      </c>
      <c r="AW13" s="299">
        <v>0</v>
      </c>
      <c r="AX13" s="299">
        <v>0</v>
      </c>
      <c r="AY13" s="299">
        <v>0</v>
      </c>
      <c r="AZ13" s="299">
        <v>0</v>
      </c>
      <c r="BA13" s="299">
        <v>0</v>
      </c>
      <c r="BB13" s="299">
        <v>0</v>
      </c>
      <c r="BC13" s="299">
        <v>0</v>
      </c>
      <c r="BD13" s="299">
        <v>0</v>
      </c>
      <c r="BE13" s="299">
        <v>0</v>
      </c>
      <c r="BF13" s="299">
        <v>0</v>
      </c>
      <c r="BG13" s="299">
        <v>0</v>
      </c>
      <c r="BH13" s="299">
        <v>0</v>
      </c>
      <c r="BI13" s="299">
        <v>0</v>
      </c>
      <c r="BJ13" s="299">
        <v>0</v>
      </c>
      <c r="BK13" s="299">
        <v>0</v>
      </c>
      <c r="BL13" s="299">
        <v>0</v>
      </c>
      <c r="BM13" s="299">
        <v>0</v>
      </c>
      <c r="BN13" s="299">
        <v>0</v>
      </c>
      <c r="BO13" s="299">
        <v>0</v>
      </c>
      <c r="BP13" s="299">
        <v>0</v>
      </c>
      <c r="BQ13" s="299">
        <v>0</v>
      </c>
      <c r="BR13" s="299">
        <v>0</v>
      </c>
      <c r="BS13" s="299">
        <v>0</v>
      </c>
      <c r="BT13" s="299">
        <v>0</v>
      </c>
      <c r="BU13" s="299">
        <v>0</v>
      </c>
      <c r="BV13" s="299">
        <v>0</v>
      </c>
      <c r="BW13" s="299">
        <v>0</v>
      </c>
      <c r="BX13" s="299">
        <v>0</v>
      </c>
      <c r="BY13" s="299">
        <v>0</v>
      </c>
      <c r="BZ13" s="299">
        <v>0</v>
      </c>
      <c r="CA13" s="299">
        <v>0</v>
      </c>
      <c r="CB13" s="299">
        <v>0</v>
      </c>
      <c r="CC13" s="299">
        <v>0</v>
      </c>
      <c r="CD13" s="299">
        <v>0</v>
      </c>
      <c r="CE13" s="299">
        <v>0</v>
      </c>
      <c r="CF13" s="299">
        <v>0</v>
      </c>
      <c r="CG13" s="299">
        <v>0</v>
      </c>
      <c r="CH13" s="299">
        <v>0</v>
      </c>
      <c r="CI13" s="299">
        <v>0</v>
      </c>
      <c r="CJ13" s="299">
        <v>0</v>
      </c>
      <c r="CK13" s="299">
        <v>0</v>
      </c>
      <c r="CL13" s="299">
        <v>0</v>
      </c>
      <c r="CM13" s="299">
        <v>0</v>
      </c>
      <c r="CN13" s="299">
        <v>0</v>
      </c>
      <c r="CO13" s="299">
        <v>0</v>
      </c>
      <c r="CP13" s="299">
        <v>0</v>
      </c>
      <c r="CQ13" s="299">
        <v>0</v>
      </c>
      <c r="CR13" s="299">
        <v>0</v>
      </c>
      <c r="CS13" s="299">
        <v>0</v>
      </c>
      <c r="CT13" s="299">
        <v>0</v>
      </c>
      <c r="CU13" s="299">
        <v>0</v>
      </c>
      <c r="CV13" s="299">
        <v>0</v>
      </c>
      <c r="CW13" s="299">
        <v>0</v>
      </c>
      <c r="CX13" s="299">
        <v>0</v>
      </c>
      <c r="CY13" s="299">
        <v>0</v>
      </c>
      <c r="CZ13" s="299">
        <v>0</v>
      </c>
      <c r="DA13" s="299">
        <v>0</v>
      </c>
      <c r="DB13" s="299">
        <v>0</v>
      </c>
      <c r="DC13" s="299">
        <v>0</v>
      </c>
      <c r="DD13" s="299">
        <v>0</v>
      </c>
      <c r="DE13" s="299">
        <v>0</v>
      </c>
      <c r="DF13" s="299">
        <v>0</v>
      </c>
      <c r="DG13" s="299">
        <v>0</v>
      </c>
      <c r="DH13" s="299">
        <v>0</v>
      </c>
      <c r="DI13" s="299">
        <v>0</v>
      </c>
      <c r="DJ13" s="299">
        <v>0</v>
      </c>
      <c r="DK13" s="299">
        <v>0</v>
      </c>
      <c r="DL13" s="299">
        <v>0</v>
      </c>
      <c r="DM13" s="299">
        <v>0</v>
      </c>
      <c r="DN13" s="299">
        <v>0</v>
      </c>
      <c r="DO13" s="299">
        <v>0</v>
      </c>
      <c r="DP13" s="299">
        <v>0</v>
      </c>
      <c r="DQ13" s="299">
        <v>0</v>
      </c>
      <c r="DR13" s="299">
        <v>0</v>
      </c>
      <c r="DS13" s="299">
        <v>0</v>
      </c>
      <c r="DT13" s="299">
        <v>0</v>
      </c>
      <c r="DU13" s="299">
        <v>0</v>
      </c>
      <c r="DV13" s="299">
        <v>0</v>
      </c>
      <c r="DW13" s="299">
        <v>0</v>
      </c>
      <c r="DX13" s="299">
        <v>0</v>
      </c>
      <c r="DY13" s="299">
        <v>0</v>
      </c>
      <c r="DZ13" s="299">
        <v>0.58002547807645177</v>
      </c>
      <c r="EA13" s="299">
        <v>0</v>
      </c>
      <c r="EB13" s="299">
        <v>0</v>
      </c>
      <c r="EC13" s="299">
        <v>0</v>
      </c>
      <c r="ED13" s="299">
        <v>0</v>
      </c>
      <c r="EE13" s="299">
        <v>0</v>
      </c>
      <c r="EF13" s="299">
        <v>0</v>
      </c>
      <c r="EG13" s="299">
        <v>0</v>
      </c>
      <c r="EH13" s="299">
        <v>0</v>
      </c>
      <c r="EI13" s="299">
        <v>0</v>
      </c>
      <c r="EJ13" s="299">
        <v>0</v>
      </c>
      <c r="EK13" s="299">
        <v>0</v>
      </c>
      <c r="EL13" s="299">
        <v>0</v>
      </c>
      <c r="EM13" s="299">
        <v>0</v>
      </c>
      <c r="EN13" s="299">
        <v>0</v>
      </c>
      <c r="EO13" s="299">
        <v>0</v>
      </c>
      <c r="EP13" s="299">
        <v>0</v>
      </c>
      <c r="EQ13" s="299">
        <v>0</v>
      </c>
      <c r="ER13" s="299">
        <v>0</v>
      </c>
      <c r="ES13" s="299">
        <v>0</v>
      </c>
      <c r="ET13" s="299">
        <v>0</v>
      </c>
      <c r="EU13" s="299">
        <v>0</v>
      </c>
      <c r="EV13" s="299">
        <v>0</v>
      </c>
      <c r="EW13" s="299">
        <v>0</v>
      </c>
      <c r="EX13" s="299">
        <v>0</v>
      </c>
      <c r="EY13" s="299">
        <v>0</v>
      </c>
      <c r="EZ13" s="299">
        <v>0</v>
      </c>
      <c r="FA13" s="299">
        <v>0</v>
      </c>
      <c r="FB13" s="299">
        <v>0</v>
      </c>
      <c r="FC13" s="299">
        <v>0</v>
      </c>
      <c r="FD13" s="299">
        <v>0</v>
      </c>
      <c r="FE13" s="299">
        <v>0</v>
      </c>
      <c r="FF13" s="299">
        <v>0</v>
      </c>
      <c r="FG13" s="299">
        <v>0</v>
      </c>
      <c r="FH13" s="299">
        <v>0</v>
      </c>
      <c r="FI13" s="299">
        <v>0</v>
      </c>
      <c r="FJ13" s="299">
        <v>0</v>
      </c>
      <c r="FK13" s="299">
        <v>0</v>
      </c>
      <c r="FL13" s="299">
        <v>0</v>
      </c>
      <c r="FM13" s="299">
        <v>0</v>
      </c>
      <c r="FN13" s="299">
        <v>0</v>
      </c>
      <c r="FO13" s="299">
        <v>0</v>
      </c>
      <c r="FP13" s="299">
        <v>0</v>
      </c>
      <c r="FQ13" s="299">
        <v>0</v>
      </c>
      <c r="FR13" s="299">
        <v>0</v>
      </c>
      <c r="FS13" s="299">
        <v>0</v>
      </c>
      <c r="FT13" s="299">
        <v>0</v>
      </c>
      <c r="FU13" s="299">
        <v>0</v>
      </c>
      <c r="FV13" s="299">
        <v>0</v>
      </c>
      <c r="FW13" s="299">
        <v>0</v>
      </c>
      <c r="FX13" s="299">
        <v>0</v>
      </c>
      <c r="FY13" s="299">
        <v>0</v>
      </c>
      <c r="FZ13" s="299">
        <v>0</v>
      </c>
      <c r="GA13" s="299">
        <v>0</v>
      </c>
      <c r="GB13" s="299">
        <v>0</v>
      </c>
      <c r="GC13" s="299">
        <v>0</v>
      </c>
      <c r="GD13" s="299">
        <v>0</v>
      </c>
      <c r="GE13" s="299">
        <v>0</v>
      </c>
      <c r="GF13" s="299">
        <v>0</v>
      </c>
      <c r="GG13" s="299">
        <v>0</v>
      </c>
      <c r="GH13" s="299">
        <v>0</v>
      </c>
      <c r="GI13" s="299">
        <v>0</v>
      </c>
      <c r="GJ13" s="299">
        <v>0</v>
      </c>
      <c r="GK13" s="299">
        <v>0</v>
      </c>
      <c r="GL13" s="299">
        <v>0</v>
      </c>
      <c r="GM13" s="299">
        <v>0</v>
      </c>
      <c r="GN13" s="299">
        <v>0</v>
      </c>
      <c r="GO13" s="299">
        <v>0</v>
      </c>
      <c r="GP13" s="299">
        <v>0</v>
      </c>
      <c r="GQ13" s="299">
        <v>0</v>
      </c>
      <c r="GR13" s="299">
        <v>0</v>
      </c>
      <c r="GS13" s="299">
        <v>0</v>
      </c>
      <c r="GT13" s="299">
        <v>0</v>
      </c>
      <c r="GU13" s="299">
        <v>0</v>
      </c>
      <c r="GV13" s="299">
        <v>0</v>
      </c>
      <c r="GW13" s="299">
        <v>0</v>
      </c>
      <c r="GX13" s="299">
        <v>0</v>
      </c>
      <c r="GY13" s="299">
        <v>0</v>
      </c>
      <c r="GZ13" s="299">
        <v>0</v>
      </c>
      <c r="HA13" s="299">
        <v>0</v>
      </c>
      <c r="HB13" s="299">
        <v>0</v>
      </c>
      <c r="HC13" s="299">
        <v>0</v>
      </c>
      <c r="HD13" s="299">
        <v>0</v>
      </c>
      <c r="HE13" s="299">
        <v>0</v>
      </c>
      <c r="HF13" s="299">
        <v>0</v>
      </c>
      <c r="HG13" s="299">
        <v>0</v>
      </c>
      <c r="HH13" s="299">
        <v>0</v>
      </c>
      <c r="HI13" s="299">
        <v>0</v>
      </c>
      <c r="HJ13" s="299">
        <v>0</v>
      </c>
      <c r="HK13" s="299">
        <v>0</v>
      </c>
      <c r="HL13" s="299">
        <v>0</v>
      </c>
      <c r="HM13" s="299">
        <v>0</v>
      </c>
      <c r="HN13" s="299">
        <v>0</v>
      </c>
      <c r="HO13" s="299">
        <v>0</v>
      </c>
      <c r="HP13" s="299">
        <v>0</v>
      </c>
      <c r="HQ13" s="299">
        <v>0</v>
      </c>
      <c r="HR13" s="299">
        <v>0</v>
      </c>
      <c r="HS13" s="299">
        <v>0</v>
      </c>
      <c r="HT13" s="299">
        <v>0</v>
      </c>
      <c r="HU13" s="299">
        <v>0</v>
      </c>
      <c r="HV13" s="288"/>
      <c r="HW13" s="299" t="s">
        <v>337</v>
      </c>
      <c r="HX13" s="325">
        <v>1065.0329743562097</v>
      </c>
      <c r="HY13" s="325">
        <v>1547.3992144046242</v>
      </c>
      <c r="HZ13" s="112"/>
      <c r="IA13" s="33"/>
      <c r="IB13" s="326"/>
      <c r="IC13" s="326"/>
      <c r="ID13" s="326"/>
    </row>
    <row r="14" spans="1:238" ht="16.5">
      <c r="A14" s="3"/>
      <c r="C14" s="961" t="s">
        <v>297</v>
      </c>
      <c r="E14" s="105"/>
      <c r="F14" s="106"/>
      <c r="G14" s="106"/>
      <c r="H14" s="106"/>
      <c r="I14" s="106"/>
      <c r="J14" s="106"/>
      <c r="K14" s="295">
        <v>112</v>
      </c>
      <c r="L14" s="296" t="s">
        <v>697</v>
      </c>
      <c r="M14" s="300">
        <v>0.97318317345916849</v>
      </c>
      <c r="N14" s="301">
        <v>0.60240634060102205</v>
      </c>
      <c r="O14" s="300">
        <v>8.7306647395417172E-2</v>
      </c>
      <c r="P14" s="299">
        <v>0</v>
      </c>
      <c r="Q14" s="299">
        <v>0</v>
      </c>
      <c r="R14" s="299">
        <v>0</v>
      </c>
      <c r="S14" s="299">
        <v>0</v>
      </c>
      <c r="T14" s="299">
        <v>0</v>
      </c>
      <c r="U14" s="299">
        <v>0</v>
      </c>
      <c r="V14" s="299">
        <v>0</v>
      </c>
      <c r="W14" s="299">
        <v>0</v>
      </c>
      <c r="X14" s="299">
        <v>0.60293164534065502</v>
      </c>
      <c r="Y14" s="299">
        <v>0</v>
      </c>
      <c r="Z14" s="299">
        <v>0</v>
      </c>
      <c r="AA14" s="299">
        <v>0</v>
      </c>
      <c r="AB14" s="299">
        <v>0</v>
      </c>
      <c r="AC14" s="299">
        <v>0</v>
      </c>
      <c r="AD14" s="299">
        <v>0</v>
      </c>
      <c r="AE14" s="299">
        <v>0</v>
      </c>
      <c r="AF14" s="299">
        <v>0</v>
      </c>
      <c r="AG14" s="299">
        <v>0</v>
      </c>
      <c r="AH14" s="299">
        <v>0</v>
      </c>
      <c r="AI14" s="299">
        <v>0</v>
      </c>
      <c r="AJ14" s="299">
        <v>0</v>
      </c>
      <c r="AK14" s="299">
        <v>0</v>
      </c>
      <c r="AL14" s="299">
        <v>0</v>
      </c>
      <c r="AM14" s="299">
        <v>0</v>
      </c>
      <c r="AN14" s="299">
        <v>0</v>
      </c>
      <c r="AO14" s="299">
        <v>0</v>
      </c>
      <c r="AP14" s="299">
        <v>0</v>
      </c>
      <c r="AQ14" s="299">
        <v>0</v>
      </c>
      <c r="AR14" s="299">
        <v>0</v>
      </c>
      <c r="AS14" s="299">
        <v>0</v>
      </c>
      <c r="AT14" s="299">
        <v>0</v>
      </c>
      <c r="AU14" s="299">
        <v>0</v>
      </c>
      <c r="AV14" s="299">
        <v>0</v>
      </c>
      <c r="AW14" s="299">
        <v>0</v>
      </c>
      <c r="AX14" s="299">
        <v>0</v>
      </c>
      <c r="AY14" s="299">
        <v>0</v>
      </c>
      <c r="AZ14" s="299">
        <v>0</v>
      </c>
      <c r="BA14" s="299">
        <v>0</v>
      </c>
      <c r="BB14" s="299">
        <v>0</v>
      </c>
      <c r="BC14" s="299">
        <v>0</v>
      </c>
      <c r="BD14" s="299">
        <v>0</v>
      </c>
      <c r="BE14" s="299">
        <v>0</v>
      </c>
      <c r="BF14" s="299">
        <v>0</v>
      </c>
      <c r="BG14" s="299">
        <v>0</v>
      </c>
      <c r="BH14" s="299">
        <v>0</v>
      </c>
      <c r="BI14" s="299">
        <v>0</v>
      </c>
      <c r="BJ14" s="299">
        <v>0</v>
      </c>
      <c r="BK14" s="299">
        <v>0</v>
      </c>
      <c r="BL14" s="299">
        <v>0</v>
      </c>
      <c r="BM14" s="299">
        <v>0</v>
      </c>
      <c r="BN14" s="299">
        <v>0</v>
      </c>
      <c r="BO14" s="299">
        <v>0</v>
      </c>
      <c r="BP14" s="299">
        <v>0</v>
      </c>
      <c r="BQ14" s="299">
        <v>0</v>
      </c>
      <c r="BR14" s="299">
        <v>0</v>
      </c>
      <c r="BS14" s="299">
        <v>0</v>
      </c>
      <c r="BT14" s="299">
        <v>0</v>
      </c>
      <c r="BU14" s="299">
        <v>0</v>
      </c>
      <c r="BV14" s="299">
        <v>0</v>
      </c>
      <c r="BW14" s="299">
        <v>0</v>
      </c>
      <c r="BX14" s="299">
        <v>0</v>
      </c>
      <c r="BY14" s="299">
        <v>0</v>
      </c>
      <c r="BZ14" s="299">
        <v>0</v>
      </c>
      <c r="CA14" s="299">
        <v>0</v>
      </c>
      <c r="CB14" s="299">
        <v>0</v>
      </c>
      <c r="CC14" s="299">
        <v>0</v>
      </c>
      <c r="CD14" s="299">
        <v>0</v>
      </c>
      <c r="CE14" s="299">
        <v>0</v>
      </c>
      <c r="CF14" s="299">
        <v>0</v>
      </c>
      <c r="CG14" s="299">
        <v>0</v>
      </c>
      <c r="CH14" s="299">
        <v>0</v>
      </c>
      <c r="CI14" s="299">
        <v>0</v>
      </c>
      <c r="CJ14" s="299">
        <v>0</v>
      </c>
      <c r="CK14" s="299">
        <v>0</v>
      </c>
      <c r="CL14" s="299">
        <v>0</v>
      </c>
      <c r="CM14" s="299">
        <v>0</v>
      </c>
      <c r="CN14" s="299">
        <v>0</v>
      </c>
      <c r="CO14" s="299">
        <v>0</v>
      </c>
      <c r="CP14" s="299">
        <v>0</v>
      </c>
      <c r="CQ14" s="299">
        <v>0</v>
      </c>
      <c r="CR14" s="299">
        <v>0</v>
      </c>
      <c r="CS14" s="299">
        <v>0</v>
      </c>
      <c r="CT14" s="299">
        <v>0</v>
      </c>
      <c r="CU14" s="299">
        <v>0</v>
      </c>
      <c r="CV14" s="299">
        <v>0</v>
      </c>
      <c r="CW14" s="299">
        <v>0</v>
      </c>
      <c r="CX14" s="299">
        <v>0</v>
      </c>
      <c r="CY14" s="299">
        <v>0</v>
      </c>
      <c r="CZ14" s="299">
        <v>0</v>
      </c>
      <c r="DA14" s="299">
        <v>0</v>
      </c>
      <c r="DB14" s="299">
        <v>0</v>
      </c>
      <c r="DC14" s="299">
        <v>0</v>
      </c>
      <c r="DD14" s="299">
        <v>0</v>
      </c>
      <c r="DE14" s="299">
        <v>0</v>
      </c>
      <c r="DF14" s="299">
        <v>0</v>
      </c>
      <c r="DG14" s="299">
        <v>0</v>
      </c>
      <c r="DH14" s="299">
        <v>0</v>
      </c>
      <c r="DI14" s="299">
        <v>0</v>
      </c>
      <c r="DJ14" s="299">
        <v>0</v>
      </c>
      <c r="DK14" s="299">
        <v>0</v>
      </c>
      <c r="DL14" s="299">
        <v>0</v>
      </c>
      <c r="DM14" s="299">
        <v>0</v>
      </c>
      <c r="DN14" s="299">
        <v>0</v>
      </c>
      <c r="DO14" s="299">
        <v>0</v>
      </c>
      <c r="DP14" s="299">
        <v>0</v>
      </c>
      <c r="DQ14" s="299">
        <v>0</v>
      </c>
      <c r="DR14" s="299">
        <v>0</v>
      </c>
      <c r="DS14" s="299">
        <v>0</v>
      </c>
      <c r="DT14" s="299">
        <v>0</v>
      </c>
      <c r="DU14" s="299">
        <v>0</v>
      </c>
      <c r="DV14" s="299">
        <v>0</v>
      </c>
      <c r="DW14" s="299">
        <v>0</v>
      </c>
      <c r="DX14" s="299">
        <v>0</v>
      </c>
      <c r="DY14" s="299">
        <v>0</v>
      </c>
      <c r="DZ14" s="299">
        <v>0</v>
      </c>
      <c r="EA14" s="299">
        <v>0.59451800793426346</v>
      </c>
      <c r="EB14" s="299">
        <v>0</v>
      </c>
      <c r="EC14" s="299">
        <v>0</v>
      </c>
      <c r="ED14" s="299">
        <v>0</v>
      </c>
      <c r="EE14" s="299">
        <v>0</v>
      </c>
      <c r="EF14" s="299">
        <v>0</v>
      </c>
      <c r="EG14" s="299">
        <v>0</v>
      </c>
      <c r="EH14" s="299">
        <v>0</v>
      </c>
      <c r="EI14" s="299">
        <v>0</v>
      </c>
      <c r="EJ14" s="299">
        <v>0</v>
      </c>
      <c r="EK14" s="299">
        <v>0</v>
      </c>
      <c r="EL14" s="299">
        <v>0</v>
      </c>
      <c r="EM14" s="299">
        <v>0</v>
      </c>
      <c r="EN14" s="299">
        <v>0</v>
      </c>
      <c r="EO14" s="299">
        <v>0</v>
      </c>
      <c r="EP14" s="299">
        <v>0</v>
      </c>
      <c r="EQ14" s="299">
        <v>0</v>
      </c>
      <c r="ER14" s="299">
        <v>0</v>
      </c>
      <c r="ES14" s="299">
        <v>0</v>
      </c>
      <c r="ET14" s="299">
        <v>0</v>
      </c>
      <c r="EU14" s="299">
        <v>0</v>
      </c>
      <c r="EV14" s="299">
        <v>0</v>
      </c>
      <c r="EW14" s="299">
        <v>0</v>
      </c>
      <c r="EX14" s="299">
        <v>0</v>
      </c>
      <c r="EY14" s="299">
        <v>0</v>
      </c>
      <c r="EZ14" s="299">
        <v>0</v>
      </c>
      <c r="FA14" s="299">
        <v>0</v>
      </c>
      <c r="FB14" s="299">
        <v>0</v>
      </c>
      <c r="FC14" s="299">
        <v>0</v>
      </c>
      <c r="FD14" s="299">
        <v>0</v>
      </c>
      <c r="FE14" s="299">
        <v>0</v>
      </c>
      <c r="FF14" s="299">
        <v>0</v>
      </c>
      <c r="FG14" s="299">
        <v>0</v>
      </c>
      <c r="FH14" s="299">
        <v>0</v>
      </c>
      <c r="FI14" s="299">
        <v>0</v>
      </c>
      <c r="FJ14" s="299">
        <v>0</v>
      </c>
      <c r="FK14" s="299">
        <v>0</v>
      </c>
      <c r="FL14" s="299">
        <v>0</v>
      </c>
      <c r="FM14" s="299">
        <v>0</v>
      </c>
      <c r="FN14" s="299">
        <v>0</v>
      </c>
      <c r="FO14" s="299">
        <v>0</v>
      </c>
      <c r="FP14" s="299">
        <v>0</v>
      </c>
      <c r="FQ14" s="299">
        <v>0</v>
      </c>
      <c r="FR14" s="299">
        <v>0</v>
      </c>
      <c r="FS14" s="299">
        <v>0</v>
      </c>
      <c r="FT14" s="299">
        <v>0</v>
      </c>
      <c r="FU14" s="299">
        <v>0</v>
      </c>
      <c r="FV14" s="299">
        <v>0</v>
      </c>
      <c r="FW14" s="299">
        <v>0</v>
      </c>
      <c r="FX14" s="299">
        <v>0</v>
      </c>
      <c r="FY14" s="299">
        <v>0</v>
      </c>
      <c r="FZ14" s="299">
        <v>0</v>
      </c>
      <c r="GA14" s="299">
        <v>0</v>
      </c>
      <c r="GB14" s="299">
        <v>0</v>
      </c>
      <c r="GC14" s="299">
        <v>0</v>
      </c>
      <c r="GD14" s="299">
        <v>0</v>
      </c>
      <c r="GE14" s="299">
        <v>0</v>
      </c>
      <c r="GF14" s="299">
        <v>0</v>
      </c>
      <c r="GG14" s="299">
        <v>0</v>
      </c>
      <c r="GH14" s="299">
        <v>0</v>
      </c>
      <c r="GI14" s="299">
        <v>0</v>
      </c>
      <c r="GJ14" s="299">
        <v>0</v>
      </c>
      <c r="GK14" s="299">
        <v>0</v>
      </c>
      <c r="GL14" s="299">
        <v>0</v>
      </c>
      <c r="GM14" s="299">
        <v>0</v>
      </c>
      <c r="GN14" s="299">
        <v>0</v>
      </c>
      <c r="GO14" s="299">
        <v>0</v>
      </c>
      <c r="GP14" s="299">
        <v>0</v>
      </c>
      <c r="GQ14" s="299">
        <v>0</v>
      </c>
      <c r="GR14" s="299">
        <v>0</v>
      </c>
      <c r="GS14" s="299">
        <v>0</v>
      </c>
      <c r="GT14" s="299">
        <v>0</v>
      </c>
      <c r="GU14" s="299">
        <v>0</v>
      </c>
      <c r="GV14" s="299">
        <v>0</v>
      </c>
      <c r="GW14" s="299">
        <v>0</v>
      </c>
      <c r="GX14" s="299">
        <v>0</v>
      </c>
      <c r="GY14" s="299">
        <v>0</v>
      </c>
      <c r="GZ14" s="299">
        <v>0</v>
      </c>
      <c r="HA14" s="299">
        <v>0</v>
      </c>
      <c r="HB14" s="299">
        <v>0</v>
      </c>
      <c r="HC14" s="299">
        <v>0</v>
      </c>
      <c r="HD14" s="299">
        <v>0</v>
      </c>
      <c r="HE14" s="299">
        <v>0</v>
      </c>
      <c r="HF14" s="299">
        <v>0</v>
      </c>
      <c r="HG14" s="299">
        <v>0</v>
      </c>
      <c r="HH14" s="299">
        <v>0</v>
      </c>
      <c r="HI14" s="299">
        <v>0</v>
      </c>
      <c r="HJ14" s="299">
        <v>0</v>
      </c>
      <c r="HK14" s="299">
        <v>0</v>
      </c>
      <c r="HL14" s="299">
        <v>0</v>
      </c>
      <c r="HM14" s="299">
        <v>0</v>
      </c>
      <c r="HN14" s="299">
        <v>0</v>
      </c>
      <c r="HO14" s="299">
        <v>0</v>
      </c>
      <c r="HP14" s="299">
        <v>0</v>
      </c>
      <c r="HQ14" s="299">
        <v>0</v>
      </c>
      <c r="HR14" s="299">
        <v>0</v>
      </c>
      <c r="HS14" s="299">
        <v>0</v>
      </c>
      <c r="HT14" s="299">
        <v>0</v>
      </c>
      <c r="HU14" s="299">
        <v>0</v>
      </c>
      <c r="HV14" s="288"/>
      <c r="HW14" s="299" t="s">
        <v>339</v>
      </c>
      <c r="HX14" s="325">
        <v>2923.4542376743962</v>
      </c>
      <c r="HY14" s="325">
        <v>2179.3211210877071</v>
      </c>
      <c r="HZ14" s="112"/>
      <c r="IA14" s="33"/>
      <c r="IB14" s="326"/>
      <c r="IC14" s="326"/>
      <c r="ID14" s="326"/>
    </row>
    <row r="15" spans="1:238" ht="16.5">
      <c r="A15" s="3"/>
      <c r="C15" s="962"/>
      <c r="E15" s="105"/>
      <c r="F15" s="106"/>
      <c r="G15" s="106"/>
      <c r="H15" s="106"/>
      <c r="I15" s="106"/>
      <c r="J15" s="106"/>
      <c r="K15" s="295">
        <v>113</v>
      </c>
      <c r="L15" s="296" t="s">
        <v>698</v>
      </c>
      <c r="M15" s="300">
        <v>0.95666400345639768</v>
      </c>
      <c r="N15" s="301">
        <v>0.55689158282976359</v>
      </c>
      <c r="O15" s="300">
        <v>3.9362039495117539E-2</v>
      </c>
      <c r="P15" s="299">
        <v>0</v>
      </c>
      <c r="Q15" s="299">
        <v>0</v>
      </c>
      <c r="R15" s="299">
        <v>0</v>
      </c>
      <c r="S15" s="299">
        <v>0</v>
      </c>
      <c r="T15" s="299">
        <v>0</v>
      </c>
      <c r="U15" s="299">
        <v>0</v>
      </c>
      <c r="V15" s="299">
        <v>0</v>
      </c>
      <c r="W15" s="299">
        <v>0</v>
      </c>
      <c r="X15" s="299">
        <v>0</v>
      </c>
      <c r="Y15" s="299">
        <v>0.23789581432924675</v>
      </c>
      <c r="Z15" s="299">
        <v>0</v>
      </c>
      <c r="AA15" s="299">
        <v>0</v>
      </c>
      <c r="AB15" s="299">
        <v>0</v>
      </c>
      <c r="AC15" s="299">
        <v>0</v>
      </c>
      <c r="AD15" s="299">
        <v>0</v>
      </c>
      <c r="AE15" s="299">
        <v>0</v>
      </c>
      <c r="AF15" s="299">
        <v>0</v>
      </c>
      <c r="AG15" s="299">
        <v>0</v>
      </c>
      <c r="AH15" s="299">
        <v>0</v>
      </c>
      <c r="AI15" s="299">
        <v>0</v>
      </c>
      <c r="AJ15" s="299">
        <v>0</v>
      </c>
      <c r="AK15" s="299">
        <v>0</v>
      </c>
      <c r="AL15" s="299">
        <v>0</v>
      </c>
      <c r="AM15" s="299">
        <v>0</v>
      </c>
      <c r="AN15" s="299">
        <v>0</v>
      </c>
      <c r="AO15" s="299">
        <v>0</v>
      </c>
      <c r="AP15" s="299">
        <v>0</v>
      </c>
      <c r="AQ15" s="299">
        <v>0</v>
      </c>
      <c r="AR15" s="299">
        <v>0</v>
      </c>
      <c r="AS15" s="299">
        <v>0</v>
      </c>
      <c r="AT15" s="299">
        <v>0</v>
      </c>
      <c r="AU15" s="299">
        <v>0</v>
      </c>
      <c r="AV15" s="299">
        <v>0</v>
      </c>
      <c r="AW15" s="299">
        <v>0</v>
      </c>
      <c r="AX15" s="299">
        <v>0</v>
      </c>
      <c r="AY15" s="299">
        <v>0</v>
      </c>
      <c r="AZ15" s="299">
        <v>0</v>
      </c>
      <c r="BA15" s="299">
        <v>0</v>
      </c>
      <c r="BB15" s="299">
        <v>0</v>
      </c>
      <c r="BC15" s="299">
        <v>0</v>
      </c>
      <c r="BD15" s="299">
        <v>0</v>
      </c>
      <c r="BE15" s="299">
        <v>0</v>
      </c>
      <c r="BF15" s="299">
        <v>0</v>
      </c>
      <c r="BG15" s="299">
        <v>0</v>
      </c>
      <c r="BH15" s="299">
        <v>0</v>
      </c>
      <c r="BI15" s="299">
        <v>0</v>
      </c>
      <c r="BJ15" s="299">
        <v>0</v>
      </c>
      <c r="BK15" s="299">
        <v>0</v>
      </c>
      <c r="BL15" s="299">
        <v>0</v>
      </c>
      <c r="BM15" s="299">
        <v>0</v>
      </c>
      <c r="BN15" s="299">
        <v>0</v>
      </c>
      <c r="BO15" s="299">
        <v>0</v>
      </c>
      <c r="BP15" s="299">
        <v>0</v>
      </c>
      <c r="BQ15" s="299">
        <v>0</v>
      </c>
      <c r="BR15" s="299">
        <v>0</v>
      </c>
      <c r="BS15" s="299">
        <v>0</v>
      </c>
      <c r="BT15" s="299">
        <v>0</v>
      </c>
      <c r="BU15" s="299">
        <v>0</v>
      </c>
      <c r="BV15" s="299">
        <v>0</v>
      </c>
      <c r="BW15" s="299">
        <v>0</v>
      </c>
      <c r="BX15" s="299">
        <v>0</v>
      </c>
      <c r="BY15" s="299">
        <v>0</v>
      </c>
      <c r="BZ15" s="299">
        <v>0</v>
      </c>
      <c r="CA15" s="299">
        <v>0</v>
      </c>
      <c r="CB15" s="299">
        <v>0</v>
      </c>
      <c r="CC15" s="299">
        <v>0</v>
      </c>
      <c r="CD15" s="299">
        <v>0</v>
      </c>
      <c r="CE15" s="299">
        <v>0</v>
      </c>
      <c r="CF15" s="299">
        <v>0</v>
      </c>
      <c r="CG15" s="299">
        <v>0</v>
      </c>
      <c r="CH15" s="299">
        <v>0</v>
      </c>
      <c r="CI15" s="299">
        <v>0</v>
      </c>
      <c r="CJ15" s="299">
        <v>0</v>
      </c>
      <c r="CK15" s="299">
        <v>0</v>
      </c>
      <c r="CL15" s="299">
        <v>0</v>
      </c>
      <c r="CM15" s="299">
        <v>0</v>
      </c>
      <c r="CN15" s="299">
        <v>0</v>
      </c>
      <c r="CO15" s="299">
        <v>0</v>
      </c>
      <c r="CP15" s="299">
        <v>0</v>
      </c>
      <c r="CQ15" s="299">
        <v>0</v>
      </c>
      <c r="CR15" s="299">
        <v>0</v>
      </c>
      <c r="CS15" s="299">
        <v>0</v>
      </c>
      <c r="CT15" s="299">
        <v>0</v>
      </c>
      <c r="CU15" s="299">
        <v>0</v>
      </c>
      <c r="CV15" s="299">
        <v>0</v>
      </c>
      <c r="CW15" s="299">
        <v>0</v>
      </c>
      <c r="CX15" s="299">
        <v>0</v>
      </c>
      <c r="CY15" s="299">
        <v>0</v>
      </c>
      <c r="CZ15" s="299">
        <v>0</v>
      </c>
      <c r="DA15" s="299">
        <v>0</v>
      </c>
      <c r="DB15" s="299">
        <v>0</v>
      </c>
      <c r="DC15" s="299">
        <v>0</v>
      </c>
      <c r="DD15" s="299">
        <v>0</v>
      </c>
      <c r="DE15" s="299">
        <v>0</v>
      </c>
      <c r="DF15" s="299">
        <v>0</v>
      </c>
      <c r="DG15" s="299">
        <v>0</v>
      </c>
      <c r="DH15" s="299">
        <v>0</v>
      </c>
      <c r="DI15" s="299">
        <v>0</v>
      </c>
      <c r="DJ15" s="299">
        <v>0</v>
      </c>
      <c r="DK15" s="299">
        <v>0</v>
      </c>
      <c r="DL15" s="299">
        <v>0</v>
      </c>
      <c r="DM15" s="299">
        <v>0</v>
      </c>
      <c r="DN15" s="299">
        <v>0</v>
      </c>
      <c r="DO15" s="299">
        <v>0</v>
      </c>
      <c r="DP15" s="299">
        <v>0</v>
      </c>
      <c r="DQ15" s="299">
        <v>0</v>
      </c>
      <c r="DR15" s="299">
        <v>0</v>
      </c>
      <c r="DS15" s="299">
        <v>0</v>
      </c>
      <c r="DT15" s="299">
        <v>0</v>
      </c>
      <c r="DU15" s="299">
        <v>0</v>
      </c>
      <c r="DV15" s="299">
        <v>0</v>
      </c>
      <c r="DW15" s="299">
        <v>0</v>
      </c>
      <c r="DX15" s="299">
        <v>0</v>
      </c>
      <c r="DY15" s="299">
        <v>0</v>
      </c>
      <c r="DZ15" s="299">
        <v>0</v>
      </c>
      <c r="EA15" s="299">
        <v>0</v>
      </c>
      <c r="EB15" s="299">
        <v>0.23908903675706464</v>
      </c>
      <c r="EC15" s="299">
        <v>0</v>
      </c>
      <c r="ED15" s="299">
        <v>0</v>
      </c>
      <c r="EE15" s="299">
        <v>0</v>
      </c>
      <c r="EF15" s="299">
        <v>0</v>
      </c>
      <c r="EG15" s="299">
        <v>0</v>
      </c>
      <c r="EH15" s="299">
        <v>0</v>
      </c>
      <c r="EI15" s="299">
        <v>0</v>
      </c>
      <c r="EJ15" s="299">
        <v>0</v>
      </c>
      <c r="EK15" s="299">
        <v>0</v>
      </c>
      <c r="EL15" s="299">
        <v>0</v>
      </c>
      <c r="EM15" s="299">
        <v>0</v>
      </c>
      <c r="EN15" s="299">
        <v>0</v>
      </c>
      <c r="EO15" s="299">
        <v>0</v>
      </c>
      <c r="EP15" s="299">
        <v>0</v>
      </c>
      <c r="EQ15" s="299">
        <v>0</v>
      </c>
      <c r="ER15" s="299">
        <v>0</v>
      </c>
      <c r="ES15" s="299">
        <v>0</v>
      </c>
      <c r="ET15" s="299">
        <v>0</v>
      </c>
      <c r="EU15" s="299">
        <v>0</v>
      </c>
      <c r="EV15" s="299">
        <v>0</v>
      </c>
      <c r="EW15" s="299">
        <v>0</v>
      </c>
      <c r="EX15" s="299">
        <v>0</v>
      </c>
      <c r="EY15" s="299">
        <v>0</v>
      </c>
      <c r="EZ15" s="299">
        <v>0</v>
      </c>
      <c r="FA15" s="299">
        <v>0</v>
      </c>
      <c r="FB15" s="299">
        <v>0</v>
      </c>
      <c r="FC15" s="299">
        <v>0</v>
      </c>
      <c r="FD15" s="299">
        <v>0</v>
      </c>
      <c r="FE15" s="299">
        <v>0</v>
      </c>
      <c r="FF15" s="299">
        <v>0</v>
      </c>
      <c r="FG15" s="299">
        <v>0</v>
      </c>
      <c r="FH15" s="299">
        <v>0</v>
      </c>
      <c r="FI15" s="299">
        <v>0</v>
      </c>
      <c r="FJ15" s="299">
        <v>0</v>
      </c>
      <c r="FK15" s="299">
        <v>0</v>
      </c>
      <c r="FL15" s="299">
        <v>0</v>
      </c>
      <c r="FM15" s="299">
        <v>0</v>
      </c>
      <c r="FN15" s="299">
        <v>0</v>
      </c>
      <c r="FO15" s="299">
        <v>0</v>
      </c>
      <c r="FP15" s="299">
        <v>0</v>
      </c>
      <c r="FQ15" s="299">
        <v>0</v>
      </c>
      <c r="FR15" s="299">
        <v>0</v>
      </c>
      <c r="FS15" s="299">
        <v>0</v>
      </c>
      <c r="FT15" s="299">
        <v>0</v>
      </c>
      <c r="FU15" s="299">
        <v>0</v>
      </c>
      <c r="FV15" s="299">
        <v>0</v>
      </c>
      <c r="FW15" s="299">
        <v>0</v>
      </c>
      <c r="FX15" s="299">
        <v>0</v>
      </c>
      <c r="FY15" s="299">
        <v>0</v>
      </c>
      <c r="FZ15" s="299">
        <v>0</v>
      </c>
      <c r="GA15" s="299">
        <v>0</v>
      </c>
      <c r="GB15" s="299">
        <v>0</v>
      </c>
      <c r="GC15" s="299">
        <v>0</v>
      </c>
      <c r="GD15" s="299">
        <v>0</v>
      </c>
      <c r="GE15" s="299">
        <v>0</v>
      </c>
      <c r="GF15" s="299">
        <v>0</v>
      </c>
      <c r="GG15" s="299">
        <v>0</v>
      </c>
      <c r="GH15" s="299">
        <v>0</v>
      </c>
      <c r="GI15" s="299">
        <v>0</v>
      </c>
      <c r="GJ15" s="299">
        <v>0</v>
      </c>
      <c r="GK15" s="299">
        <v>0</v>
      </c>
      <c r="GL15" s="299">
        <v>0</v>
      </c>
      <c r="GM15" s="299">
        <v>0</v>
      </c>
      <c r="GN15" s="299">
        <v>0</v>
      </c>
      <c r="GO15" s="299">
        <v>0</v>
      </c>
      <c r="GP15" s="299">
        <v>0</v>
      </c>
      <c r="GQ15" s="299">
        <v>0</v>
      </c>
      <c r="GR15" s="299">
        <v>0</v>
      </c>
      <c r="GS15" s="299">
        <v>0</v>
      </c>
      <c r="GT15" s="299">
        <v>0</v>
      </c>
      <c r="GU15" s="299">
        <v>0</v>
      </c>
      <c r="GV15" s="299">
        <v>0</v>
      </c>
      <c r="GW15" s="299">
        <v>0</v>
      </c>
      <c r="GX15" s="299">
        <v>0</v>
      </c>
      <c r="GY15" s="299">
        <v>0</v>
      </c>
      <c r="GZ15" s="299">
        <v>0</v>
      </c>
      <c r="HA15" s="299">
        <v>0</v>
      </c>
      <c r="HB15" s="299">
        <v>0</v>
      </c>
      <c r="HC15" s="299">
        <v>0</v>
      </c>
      <c r="HD15" s="299">
        <v>0</v>
      </c>
      <c r="HE15" s="299">
        <v>0</v>
      </c>
      <c r="HF15" s="299">
        <v>0</v>
      </c>
      <c r="HG15" s="299">
        <v>0</v>
      </c>
      <c r="HH15" s="299">
        <v>0</v>
      </c>
      <c r="HI15" s="299">
        <v>0</v>
      </c>
      <c r="HJ15" s="299">
        <v>0</v>
      </c>
      <c r="HK15" s="299">
        <v>0</v>
      </c>
      <c r="HL15" s="299">
        <v>0</v>
      </c>
      <c r="HM15" s="299">
        <v>0</v>
      </c>
      <c r="HN15" s="299">
        <v>0</v>
      </c>
      <c r="HO15" s="299">
        <v>0</v>
      </c>
      <c r="HP15" s="299">
        <v>0</v>
      </c>
      <c r="HQ15" s="299">
        <v>0</v>
      </c>
      <c r="HR15" s="299">
        <v>0</v>
      </c>
      <c r="HS15" s="299">
        <v>0</v>
      </c>
      <c r="HT15" s="299">
        <v>0</v>
      </c>
      <c r="HU15" s="299">
        <v>0</v>
      </c>
      <c r="HV15" s="288"/>
      <c r="HW15" s="299" t="s">
        <v>1120</v>
      </c>
      <c r="HX15" s="325">
        <v>140.48137542267824</v>
      </c>
      <c r="HY15" s="325">
        <v>301.58095394956229</v>
      </c>
      <c r="HZ15" s="112"/>
      <c r="IA15" s="33"/>
      <c r="IB15" s="326"/>
      <c r="IC15" s="326"/>
      <c r="ID15" s="326"/>
    </row>
    <row r="16" spans="1:238" ht="16.5">
      <c r="A16" s="3"/>
      <c r="C16" s="962"/>
      <c r="E16" s="105"/>
      <c r="F16" s="106"/>
      <c r="G16" s="106"/>
      <c r="H16" s="106"/>
      <c r="I16" s="106"/>
      <c r="J16" s="106"/>
      <c r="K16" s="295">
        <v>114</v>
      </c>
      <c r="L16" s="296" t="s">
        <v>4</v>
      </c>
      <c r="M16" s="300">
        <v>1.2080786075141372</v>
      </c>
      <c r="N16" s="301">
        <v>0</v>
      </c>
      <c r="O16" s="300">
        <v>0</v>
      </c>
      <c r="P16" s="299">
        <v>0</v>
      </c>
      <c r="Q16" s="299">
        <v>0</v>
      </c>
      <c r="R16" s="299">
        <v>0</v>
      </c>
      <c r="S16" s="299">
        <v>0</v>
      </c>
      <c r="T16" s="299">
        <v>0</v>
      </c>
      <c r="U16" s="299">
        <v>0</v>
      </c>
      <c r="V16" s="299">
        <v>0</v>
      </c>
      <c r="W16" s="299">
        <v>0</v>
      </c>
      <c r="X16" s="299">
        <v>0</v>
      </c>
      <c r="Y16" s="299">
        <v>0</v>
      </c>
      <c r="Z16" s="299">
        <v>0.74728826036489604</v>
      </c>
      <c r="AA16" s="299">
        <v>0</v>
      </c>
      <c r="AB16" s="299">
        <v>0</v>
      </c>
      <c r="AC16" s="299">
        <v>0</v>
      </c>
      <c r="AD16" s="299">
        <v>0</v>
      </c>
      <c r="AE16" s="299">
        <v>0</v>
      </c>
      <c r="AF16" s="299">
        <v>0</v>
      </c>
      <c r="AG16" s="299">
        <v>0</v>
      </c>
      <c r="AH16" s="299">
        <v>0</v>
      </c>
      <c r="AI16" s="299">
        <v>0</v>
      </c>
      <c r="AJ16" s="299">
        <v>0</v>
      </c>
      <c r="AK16" s="299">
        <v>0</v>
      </c>
      <c r="AL16" s="299">
        <v>0</v>
      </c>
      <c r="AM16" s="299">
        <v>0</v>
      </c>
      <c r="AN16" s="299">
        <v>0</v>
      </c>
      <c r="AO16" s="299">
        <v>0</v>
      </c>
      <c r="AP16" s="299">
        <v>0</v>
      </c>
      <c r="AQ16" s="299">
        <v>0</v>
      </c>
      <c r="AR16" s="299">
        <v>0</v>
      </c>
      <c r="AS16" s="299">
        <v>0</v>
      </c>
      <c r="AT16" s="299">
        <v>0</v>
      </c>
      <c r="AU16" s="299">
        <v>0</v>
      </c>
      <c r="AV16" s="299">
        <v>0</v>
      </c>
      <c r="AW16" s="299">
        <v>0</v>
      </c>
      <c r="AX16" s="299">
        <v>0</v>
      </c>
      <c r="AY16" s="299">
        <v>0</v>
      </c>
      <c r="AZ16" s="299">
        <v>0</v>
      </c>
      <c r="BA16" s="299">
        <v>0</v>
      </c>
      <c r="BB16" s="299">
        <v>0</v>
      </c>
      <c r="BC16" s="299">
        <v>0</v>
      </c>
      <c r="BD16" s="299">
        <v>0</v>
      </c>
      <c r="BE16" s="299">
        <v>0</v>
      </c>
      <c r="BF16" s="299">
        <v>0</v>
      </c>
      <c r="BG16" s="299">
        <v>0</v>
      </c>
      <c r="BH16" s="299">
        <v>0</v>
      </c>
      <c r="BI16" s="299">
        <v>0</v>
      </c>
      <c r="BJ16" s="299">
        <v>0</v>
      </c>
      <c r="BK16" s="299">
        <v>0</v>
      </c>
      <c r="BL16" s="299">
        <v>0</v>
      </c>
      <c r="BM16" s="299">
        <v>0</v>
      </c>
      <c r="BN16" s="299">
        <v>0</v>
      </c>
      <c r="BO16" s="299">
        <v>0</v>
      </c>
      <c r="BP16" s="299">
        <v>0</v>
      </c>
      <c r="BQ16" s="299">
        <v>0</v>
      </c>
      <c r="BR16" s="299">
        <v>0</v>
      </c>
      <c r="BS16" s="299">
        <v>0</v>
      </c>
      <c r="BT16" s="299">
        <v>0</v>
      </c>
      <c r="BU16" s="299">
        <v>0</v>
      </c>
      <c r="BV16" s="299">
        <v>0</v>
      </c>
      <c r="BW16" s="299">
        <v>0</v>
      </c>
      <c r="BX16" s="299">
        <v>0</v>
      </c>
      <c r="BY16" s="299">
        <v>0</v>
      </c>
      <c r="BZ16" s="299">
        <v>0</v>
      </c>
      <c r="CA16" s="299">
        <v>0</v>
      </c>
      <c r="CB16" s="299">
        <v>0</v>
      </c>
      <c r="CC16" s="299">
        <v>0</v>
      </c>
      <c r="CD16" s="299">
        <v>0</v>
      </c>
      <c r="CE16" s="299">
        <v>0</v>
      </c>
      <c r="CF16" s="299">
        <v>0</v>
      </c>
      <c r="CG16" s="299">
        <v>0</v>
      </c>
      <c r="CH16" s="299">
        <v>0</v>
      </c>
      <c r="CI16" s="299">
        <v>0</v>
      </c>
      <c r="CJ16" s="299">
        <v>0</v>
      </c>
      <c r="CK16" s="299">
        <v>0</v>
      </c>
      <c r="CL16" s="299">
        <v>0</v>
      </c>
      <c r="CM16" s="299">
        <v>0</v>
      </c>
      <c r="CN16" s="299">
        <v>0</v>
      </c>
      <c r="CO16" s="299">
        <v>0</v>
      </c>
      <c r="CP16" s="299">
        <v>0</v>
      </c>
      <c r="CQ16" s="299">
        <v>0</v>
      </c>
      <c r="CR16" s="299">
        <v>0</v>
      </c>
      <c r="CS16" s="299">
        <v>0</v>
      </c>
      <c r="CT16" s="299">
        <v>0</v>
      </c>
      <c r="CU16" s="299">
        <v>0</v>
      </c>
      <c r="CV16" s="299">
        <v>0</v>
      </c>
      <c r="CW16" s="299">
        <v>0</v>
      </c>
      <c r="CX16" s="299">
        <v>0</v>
      </c>
      <c r="CY16" s="299">
        <v>0</v>
      </c>
      <c r="CZ16" s="299">
        <v>0</v>
      </c>
      <c r="DA16" s="299">
        <v>0</v>
      </c>
      <c r="DB16" s="299">
        <v>0</v>
      </c>
      <c r="DC16" s="299">
        <v>0</v>
      </c>
      <c r="DD16" s="299">
        <v>0</v>
      </c>
      <c r="DE16" s="299">
        <v>0</v>
      </c>
      <c r="DF16" s="299">
        <v>0</v>
      </c>
      <c r="DG16" s="299">
        <v>0</v>
      </c>
      <c r="DH16" s="299">
        <v>0</v>
      </c>
      <c r="DI16" s="299">
        <v>0</v>
      </c>
      <c r="DJ16" s="299">
        <v>0</v>
      </c>
      <c r="DK16" s="299">
        <v>0</v>
      </c>
      <c r="DL16" s="299">
        <v>0</v>
      </c>
      <c r="DM16" s="299">
        <v>0</v>
      </c>
      <c r="DN16" s="299">
        <v>0</v>
      </c>
      <c r="DO16" s="299">
        <v>0</v>
      </c>
      <c r="DP16" s="299">
        <v>0</v>
      </c>
      <c r="DQ16" s="299">
        <v>0</v>
      </c>
      <c r="DR16" s="299">
        <v>0</v>
      </c>
      <c r="DS16" s="299">
        <v>0</v>
      </c>
      <c r="DT16" s="299">
        <v>0</v>
      </c>
      <c r="DU16" s="299">
        <v>0</v>
      </c>
      <c r="DV16" s="299">
        <v>0</v>
      </c>
      <c r="DW16" s="299">
        <v>0</v>
      </c>
      <c r="DX16" s="299">
        <v>0</v>
      </c>
      <c r="DY16" s="299">
        <v>0</v>
      </c>
      <c r="DZ16" s="299">
        <v>0</v>
      </c>
      <c r="EA16" s="299">
        <v>0</v>
      </c>
      <c r="EB16" s="299">
        <v>0</v>
      </c>
      <c r="EC16" s="299">
        <v>0.7471101069189342</v>
      </c>
      <c r="ED16" s="299">
        <v>0</v>
      </c>
      <c r="EE16" s="299">
        <v>0</v>
      </c>
      <c r="EF16" s="299">
        <v>0</v>
      </c>
      <c r="EG16" s="299">
        <v>0</v>
      </c>
      <c r="EH16" s="299">
        <v>0</v>
      </c>
      <c r="EI16" s="299">
        <v>0</v>
      </c>
      <c r="EJ16" s="299">
        <v>0</v>
      </c>
      <c r="EK16" s="299">
        <v>0</v>
      </c>
      <c r="EL16" s="299">
        <v>0</v>
      </c>
      <c r="EM16" s="299">
        <v>0</v>
      </c>
      <c r="EN16" s="299">
        <v>0</v>
      </c>
      <c r="EO16" s="299">
        <v>0</v>
      </c>
      <c r="EP16" s="299">
        <v>0</v>
      </c>
      <c r="EQ16" s="299">
        <v>0</v>
      </c>
      <c r="ER16" s="299">
        <v>0</v>
      </c>
      <c r="ES16" s="299">
        <v>0</v>
      </c>
      <c r="ET16" s="299">
        <v>0</v>
      </c>
      <c r="EU16" s="299">
        <v>0</v>
      </c>
      <c r="EV16" s="299">
        <v>0</v>
      </c>
      <c r="EW16" s="299">
        <v>0</v>
      </c>
      <c r="EX16" s="299">
        <v>0</v>
      </c>
      <c r="EY16" s="299">
        <v>0</v>
      </c>
      <c r="EZ16" s="299">
        <v>0</v>
      </c>
      <c r="FA16" s="299">
        <v>0</v>
      </c>
      <c r="FB16" s="299">
        <v>0</v>
      </c>
      <c r="FC16" s="299">
        <v>0</v>
      </c>
      <c r="FD16" s="299">
        <v>0</v>
      </c>
      <c r="FE16" s="299">
        <v>0</v>
      </c>
      <c r="FF16" s="299">
        <v>0</v>
      </c>
      <c r="FG16" s="299">
        <v>0</v>
      </c>
      <c r="FH16" s="299">
        <v>0</v>
      </c>
      <c r="FI16" s="299">
        <v>0</v>
      </c>
      <c r="FJ16" s="299">
        <v>0</v>
      </c>
      <c r="FK16" s="299">
        <v>0</v>
      </c>
      <c r="FL16" s="299">
        <v>0</v>
      </c>
      <c r="FM16" s="299">
        <v>0</v>
      </c>
      <c r="FN16" s="299">
        <v>0</v>
      </c>
      <c r="FO16" s="299">
        <v>0</v>
      </c>
      <c r="FP16" s="299">
        <v>0</v>
      </c>
      <c r="FQ16" s="299">
        <v>0</v>
      </c>
      <c r="FR16" s="299">
        <v>0</v>
      </c>
      <c r="FS16" s="299">
        <v>0</v>
      </c>
      <c r="FT16" s="299">
        <v>0</v>
      </c>
      <c r="FU16" s="299">
        <v>0</v>
      </c>
      <c r="FV16" s="299">
        <v>0</v>
      </c>
      <c r="FW16" s="299">
        <v>0</v>
      </c>
      <c r="FX16" s="299">
        <v>0</v>
      </c>
      <c r="FY16" s="299">
        <v>0</v>
      </c>
      <c r="FZ16" s="299">
        <v>0</v>
      </c>
      <c r="GA16" s="299">
        <v>0</v>
      </c>
      <c r="GB16" s="299">
        <v>0</v>
      </c>
      <c r="GC16" s="299">
        <v>0</v>
      </c>
      <c r="GD16" s="299">
        <v>0</v>
      </c>
      <c r="GE16" s="299">
        <v>0</v>
      </c>
      <c r="GF16" s="299">
        <v>0</v>
      </c>
      <c r="GG16" s="299">
        <v>0</v>
      </c>
      <c r="GH16" s="299">
        <v>0</v>
      </c>
      <c r="GI16" s="299">
        <v>0</v>
      </c>
      <c r="GJ16" s="299">
        <v>0</v>
      </c>
      <c r="GK16" s="299">
        <v>0</v>
      </c>
      <c r="GL16" s="299">
        <v>0</v>
      </c>
      <c r="GM16" s="299">
        <v>0</v>
      </c>
      <c r="GN16" s="299">
        <v>0</v>
      </c>
      <c r="GO16" s="299">
        <v>0</v>
      </c>
      <c r="GP16" s="299">
        <v>0</v>
      </c>
      <c r="GQ16" s="299">
        <v>0</v>
      </c>
      <c r="GR16" s="299">
        <v>0</v>
      </c>
      <c r="GS16" s="299">
        <v>0</v>
      </c>
      <c r="GT16" s="299">
        <v>0</v>
      </c>
      <c r="GU16" s="299">
        <v>0</v>
      </c>
      <c r="GV16" s="299">
        <v>0</v>
      </c>
      <c r="GW16" s="299">
        <v>0</v>
      </c>
      <c r="GX16" s="299">
        <v>0</v>
      </c>
      <c r="GY16" s="299">
        <v>0</v>
      </c>
      <c r="GZ16" s="299">
        <v>0</v>
      </c>
      <c r="HA16" s="299">
        <v>0</v>
      </c>
      <c r="HB16" s="299">
        <v>0</v>
      </c>
      <c r="HC16" s="299">
        <v>0</v>
      </c>
      <c r="HD16" s="299">
        <v>0</v>
      </c>
      <c r="HE16" s="299">
        <v>0</v>
      </c>
      <c r="HF16" s="299">
        <v>0</v>
      </c>
      <c r="HG16" s="299">
        <v>0</v>
      </c>
      <c r="HH16" s="299">
        <v>0</v>
      </c>
      <c r="HI16" s="299">
        <v>0</v>
      </c>
      <c r="HJ16" s="299">
        <v>0</v>
      </c>
      <c r="HK16" s="299">
        <v>0</v>
      </c>
      <c r="HL16" s="299">
        <v>0</v>
      </c>
      <c r="HM16" s="299">
        <v>0</v>
      </c>
      <c r="HN16" s="299">
        <v>0</v>
      </c>
      <c r="HO16" s="299">
        <v>0</v>
      </c>
      <c r="HP16" s="299">
        <v>0</v>
      </c>
      <c r="HQ16" s="299">
        <v>0</v>
      </c>
      <c r="HR16" s="299">
        <v>0</v>
      </c>
      <c r="HS16" s="299">
        <v>0</v>
      </c>
      <c r="HT16" s="299">
        <v>0</v>
      </c>
      <c r="HU16" s="299">
        <v>0</v>
      </c>
      <c r="HV16" s="288"/>
      <c r="HW16" s="299" t="s">
        <v>1121</v>
      </c>
      <c r="HX16" s="325">
        <v>155.65225708850804</v>
      </c>
      <c r="HY16" s="325">
        <v>233.77171983164794</v>
      </c>
      <c r="HZ16" s="112"/>
      <c r="IA16" s="33"/>
      <c r="IB16" s="326"/>
      <c r="IC16" s="326"/>
      <c r="ID16" s="326"/>
    </row>
    <row r="17" spans="1:238" ht="16.5">
      <c r="A17" s="3"/>
      <c r="C17" s="962"/>
      <c r="E17" s="105"/>
      <c r="F17" s="106"/>
      <c r="G17" s="106"/>
      <c r="H17" s="106"/>
      <c r="I17" s="106"/>
      <c r="J17" s="106"/>
      <c r="K17" s="295">
        <v>151</v>
      </c>
      <c r="L17" s="296" t="s">
        <v>699</v>
      </c>
      <c r="M17" s="300">
        <v>0.93550431480165808</v>
      </c>
      <c r="N17" s="301">
        <v>0.39312582993617434</v>
      </c>
      <c r="O17" s="300">
        <v>5.3686055395581952E-2</v>
      </c>
      <c r="P17" s="299">
        <v>0</v>
      </c>
      <c r="Q17" s="299">
        <v>0</v>
      </c>
      <c r="R17" s="299">
        <v>0</v>
      </c>
      <c r="S17" s="299">
        <v>0</v>
      </c>
      <c r="T17" s="299">
        <v>0</v>
      </c>
      <c r="U17" s="299">
        <v>0</v>
      </c>
      <c r="V17" s="299">
        <v>0</v>
      </c>
      <c r="W17" s="299">
        <v>0</v>
      </c>
      <c r="X17" s="299">
        <v>0</v>
      </c>
      <c r="Y17" s="299">
        <v>0</v>
      </c>
      <c r="Z17" s="299">
        <v>0</v>
      </c>
      <c r="AA17" s="299">
        <v>0.37741030286204852</v>
      </c>
      <c r="AB17" s="299">
        <v>0</v>
      </c>
      <c r="AC17" s="299">
        <v>0</v>
      </c>
      <c r="AD17" s="299">
        <v>0</v>
      </c>
      <c r="AE17" s="299">
        <v>0</v>
      </c>
      <c r="AF17" s="299">
        <v>0</v>
      </c>
      <c r="AG17" s="299">
        <v>0</v>
      </c>
      <c r="AH17" s="299">
        <v>0</v>
      </c>
      <c r="AI17" s="299">
        <v>0</v>
      </c>
      <c r="AJ17" s="299">
        <v>0</v>
      </c>
      <c r="AK17" s="299">
        <v>0</v>
      </c>
      <c r="AL17" s="299">
        <v>0</v>
      </c>
      <c r="AM17" s="299">
        <v>0</v>
      </c>
      <c r="AN17" s="299">
        <v>0</v>
      </c>
      <c r="AO17" s="299">
        <v>0</v>
      </c>
      <c r="AP17" s="299">
        <v>0</v>
      </c>
      <c r="AQ17" s="299">
        <v>0</v>
      </c>
      <c r="AR17" s="299">
        <v>0</v>
      </c>
      <c r="AS17" s="299">
        <v>0</v>
      </c>
      <c r="AT17" s="299">
        <v>0</v>
      </c>
      <c r="AU17" s="299">
        <v>0</v>
      </c>
      <c r="AV17" s="299">
        <v>0</v>
      </c>
      <c r="AW17" s="299">
        <v>0</v>
      </c>
      <c r="AX17" s="299">
        <v>0</v>
      </c>
      <c r="AY17" s="299">
        <v>0</v>
      </c>
      <c r="AZ17" s="299">
        <v>0</v>
      </c>
      <c r="BA17" s="299">
        <v>0</v>
      </c>
      <c r="BB17" s="299">
        <v>0</v>
      </c>
      <c r="BC17" s="299">
        <v>0</v>
      </c>
      <c r="BD17" s="299">
        <v>0</v>
      </c>
      <c r="BE17" s="299">
        <v>0</v>
      </c>
      <c r="BF17" s="299">
        <v>0</v>
      </c>
      <c r="BG17" s="299">
        <v>0</v>
      </c>
      <c r="BH17" s="299">
        <v>0</v>
      </c>
      <c r="BI17" s="299">
        <v>0</v>
      </c>
      <c r="BJ17" s="299">
        <v>0</v>
      </c>
      <c r="BK17" s="299">
        <v>0</v>
      </c>
      <c r="BL17" s="299">
        <v>0</v>
      </c>
      <c r="BM17" s="299">
        <v>0</v>
      </c>
      <c r="BN17" s="299">
        <v>0</v>
      </c>
      <c r="BO17" s="299">
        <v>0</v>
      </c>
      <c r="BP17" s="299">
        <v>0</v>
      </c>
      <c r="BQ17" s="299">
        <v>0</v>
      </c>
      <c r="BR17" s="299">
        <v>0</v>
      </c>
      <c r="BS17" s="299">
        <v>0</v>
      </c>
      <c r="BT17" s="299">
        <v>0</v>
      </c>
      <c r="BU17" s="299">
        <v>0</v>
      </c>
      <c r="BV17" s="299">
        <v>0</v>
      </c>
      <c r="BW17" s="299">
        <v>0</v>
      </c>
      <c r="BX17" s="299">
        <v>0</v>
      </c>
      <c r="BY17" s="299">
        <v>0</v>
      </c>
      <c r="BZ17" s="299">
        <v>0</v>
      </c>
      <c r="CA17" s="299">
        <v>0</v>
      </c>
      <c r="CB17" s="299">
        <v>0</v>
      </c>
      <c r="CC17" s="299">
        <v>0</v>
      </c>
      <c r="CD17" s="299">
        <v>0</v>
      </c>
      <c r="CE17" s="299">
        <v>0</v>
      </c>
      <c r="CF17" s="299">
        <v>0</v>
      </c>
      <c r="CG17" s="299">
        <v>0</v>
      </c>
      <c r="CH17" s="299">
        <v>0</v>
      </c>
      <c r="CI17" s="299">
        <v>0</v>
      </c>
      <c r="CJ17" s="299">
        <v>0</v>
      </c>
      <c r="CK17" s="299">
        <v>0</v>
      </c>
      <c r="CL17" s="299">
        <v>0</v>
      </c>
      <c r="CM17" s="299">
        <v>0</v>
      </c>
      <c r="CN17" s="299">
        <v>0</v>
      </c>
      <c r="CO17" s="299">
        <v>0</v>
      </c>
      <c r="CP17" s="299">
        <v>0</v>
      </c>
      <c r="CQ17" s="299">
        <v>0</v>
      </c>
      <c r="CR17" s="299">
        <v>0</v>
      </c>
      <c r="CS17" s="299">
        <v>0</v>
      </c>
      <c r="CT17" s="299">
        <v>0</v>
      </c>
      <c r="CU17" s="299">
        <v>0</v>
      </c>
      <c r="CV17" s="299">
        <v>0</v>
      </c>
      <c r="CW17" s="299">
        <v>0</v>
      </c>
      <c r="CX17" s="299">
        <v>0</v>
      </c>
      <c r="CY17" s="299">
        <v>0</v>
      </c>
      <c r="CZ17" s="299">
        <v>0</v>
      </c>
      <c r="DA17" s="299">
        <v>0</v>
      </c>
      <c r="DB17" s="299">
        <v>0</v>
      </c>
      <c r="DC17" s="299">
        <v>0</v>
      </c>
      <c r="DD17" s="299">
        <v>0</v>
      </c>
      <c r="DE17" s="299">
        <v>0</v>
      </c>
      <c r="DF17" s="299">
        <v>0</v>
      </c>
      <c r="DG17" s="299">
        <v>0</v>
      </c>
      <c r="DH17" s="299">
        <v>0</v>
      </c>
      <c r="DI17" s="299">
        <v>0</v>
      </c>
      <c r="DJ17" s="299">
        <v>0</v>
      </c>
      <c r="DK17" s="299">
        <v>0</v>
      </c>
      <c r="DL17" s="299">
        <v>0</v>
      </c>
      <c r="DM17" s="299">
        <v>0</v>
      </c>
      <c r="DN17" s="299">
        <v>0</v>
      </c>
      <c r="DO17" s="299">
        <v>0</v>
      </c>
      <c r="DP17" s="299">
        <v>0</v>
      </c>
      <c r="DQ17" s="299">
        <v>0</v>
      </c>
      <c r="DR17" s="299">
        <v>0</v>
      </c>
      <c r="DS17" s="299">
        <v>0</v>
      </c>
      <c r="DT17" s="299">
        <v>0</v>
      </c>
      <c r="DU17" s="299">
        <v>0</v>
      </c>
      <c r="DV17" s="299">
        <v>0</v>
      </c>
      <c r="DW17" s="299">
        <v>0</v>
      </c>
      <c r="DX17" s="299">
        <v>0</v>
      </c>
      <c r="DY17" s="299">
        <v>0</v>
      </c>
      <c r="DZ17" s="299">
        <v>0</v>
      </c>
      <c r="EA17" s="299">
        <v>0</v>
      </c>
      <c r="EB17" s="299">
        <v>0</v>
      </c>
      <c r="EC17" s="299">
        <v>0</v>
      </c>
      <c r="ED17" s="299">
        <v>0.37632886759176593</v>
      </c>
      <c r="EE17" s="299">
        <v>0</v>
      </c>
      <c r="EF17" s="299">
        <v>0</v>
      </c>
      <c r="EG17" s="299">
        <v>0</v>
      </c>
      <c r="EH17" s="299">
        <v>0</v>
      </c>
      <c r="EI17" s="299">
        <v>0</v>
      </c>
      <c r="EJ17" s="299">
        <v>0</v>
      </c>
      <c r="EK17" s="299">
        <v>0</v>
      </c>
      <c r="EL17" s="299">
        <v>0</v>
      </c>
      <c r="EM17" s="299">
        <v>0</v>
      </c>
      <c r="EN17" s="299">
        <v>0</v>
      </c>
      <c r="EO17" s="299">
        <v>0</v>
      </c>
      <c r="EP17" s="299">
        <v>0</v>
      </c>
      <c r="EQ17" s="299">
        <v>0</v>
      </c>
      <c r="ER17" s="299">
        <v>0</v>
      </c>
      <c r="ES17" s="299">
        <v>0</v>
      </c>
      <c r="ET17" s="299">
        <v>0</v>
      </c>
      <c r="EU17" s="299">
        <v>0</v>
      </c>
      <c r="EV17" s="299">
        <v>0</v>
      </c>
      <c r="EW17" s="299">
        <v>0</v>
      </c>
      <c r="EX17" s="299">
        <v>0</v>
      </c>
      <c r="EY17" s="299">
        <v>0</v>
      </c>
      <c r="EZ17" s="299">
        <v>0</v>
      </c>
      <c r="FA17" s="299">
        <v>0</v>
      </c>
      <c r="FB17" s="299">
        <v>0</v>
      </c>
      <c r="FC17" s="299">
        <v>0</v>
      </c>
      <c r="FD17" s="299">
        <v>0</v>
      </c>
      <c r="FE17" s="299">
        <v>0</v>
      </c>
      <c r="FF17" s="299">
        <v>0</v>
      </c>
      <c r="FG17" s="299">
        <v>0</v>
      </c>
      <c r="FH17" s="299">
        <v>0</v>
      </c>
      <c r="FI17" s="299">
        <v>0</v>
      </c>
      <c r="FJ17" s="299">
        <v>0</v>
      </c>
      <c r="FK17" s="299">
        <v>0</v>
      </c>
      <c r="FL17" s="299">
        <v>0</v>
      </c>
      <c r="FM17" s="299">
        <v>0</v>
      </c>
      <c r="FN17" s="299">
        <v>0</v>
      </c>
      <c r="FO17" s="299">
        <v>0</v>
      </c>
      <c r="FP17" s="299">
        <v>0</v>
      </c>
      <c r="FQ17" s="299">
        <v>0</v>
      </c>
      <c r="FR17" s="299">
        <v>0</v>
      </c>
      <c r="FS17" s="299">
        <v>0</v>
      </c>
      <c r="FT17" s="299">
        <v>0</v>
      </c>
      <c r="FU17" s="299">
        <v>0</v>
      </c>
      <c r="FV17" s="299">
        <v>0</v>
      </c>
      <c r="FW17" s="299">
        <v>0</v>
      </c>
      <c r="FX17" s="299">
        <v>0</v>
      </c>
      <c r="FY17" s="299">
        <v>0</v>
      </c>
      <c r="FZ17" s="299">
        <v>0</v>
      </c>
      <c r="GA17" s="299">
        <v>0</v>
      </c>
      <c r="GB17" s="299">
        <v>0</v>
      </c>
      <c r="GC17" s="299">
        <v>0</v>
      </c>
      <c r="GD17" s="299">
        <v>0</v>
      </c>
      <c r="GE17" s="299">
        <v>0</v>
      </c>
      <c r="GF17" s="299">
        <v>0</v>
      </c>
      <c r="GG17" s="299">
        <v>0</v>
      </c>
      <c r="GH17" s="299">
        <v>0</v>
      </c>
      <c r="GI17" s="299">
        <v>0</v>
      </c>
      <c r="GJ17" s="299">
        <v>0</v>
      </c>
      <c r="GK17" s="299">
        <v>0</v>
      </c>
      <c r="GL17" s="299">
        <v>0</v>
      </c>
      <c r="GM17" s="299">
        <v>0</v>
      </c>
      <c r="GN17" s="299">
        <v>0</v>
      </c>
      <c r="GO17" s="299">
        <v>0</v>
      </c>
      <c r="GP17" s="299">
        <v>0</v>
      </c>
      <c r="GQ17" s="299">
        <v>0</v>
      </c>
      <c r="GR17" s="299">
        <v>0</v>
      </c>
      <c r="GS17" s="299">
        <v>0</v>
      </c>
      <c r="GT17" s="299">
        <v>0</v>
      </c>
      <c r="GU17" s="299">
        <v>0</v>
      </c>
      <c r="GV17" s="299">
        <v>0</v>
      </c>
      <c r="GW17" s="299">
        <v>0</v>
      </c>
      <c r="GX17" s="299">
        <v>0</v>
      </c>
      <c r="GY17" s="299">
        <v>0</v>
      </c>
      <c r="GZ17" s="299">
        <v>0</v>
      </c>
      <c r="HA17" s="299">
        <v>0</v>
      </c>
      <c r="HB17" s="299">
        <v>0</v>
      </c>
      <c r="HC17" s="299">
        <v>0</v>
      </c>
      <c r="HD17" s="299">
        <v>0</v>
      </c>
      <c r="HE17" s="299">
        <v>0</v>
      </c>
      <c r="HF17" s="299">
        <v>0</v>
      </c>
      <c r="HG17" s="299">
        <v>0</v>
      </c>
      <c r="HH17" s="299">
        <v>0</v>
      </c>
      <c r="HI17" s="299">
        <v>0</v>
      </c>
      <c r="HJ17" s="299">
        <v>0</v>
      </c>
      <c r="HK17" s="299">
        <v>0</v>
      </c>
      <c r="HL17" s="299">
        <v>0</v>
      </c>
      <c r="HM17" s="299">
        <v>0</v>
      </c>
      <c r="HN17" s="299">
        <v>0</v>
      </c>
      <c r="HO17" s="299">
        <v>0</v>
      </c>
      <c r="HP17" s="299">
        <v>0</v>
      </c>
      <c r="HQ17" s="299">
        <v>0</v>
      </c>
      <c r="HR17" s="299">
        <v>0</v>
      </c>
      <c r="HS17" s="299">
        <v>0</v>
      </c>
      <c r="HT17" s="299">
        <v>0</v>
      </c>
      <c r="HU17" s="299">
        <v>0</v>
      </c>
      <c r="HV17" s="288"/>
      <c r="HW17" s="299" t="s">
        <v>334</v>
      </c>
      <c r="HX17" s="325">
        <v>540.49084584773755</v>
      </c>
      <c r="HY17" s="325">
        <v>577.27842672124689</v>
      </c>
      <c r="HZ17" s="112"/>
      <c r="IA17" s="33"/>
      <c r="IB17" s="326"/>
      <c r="IC17" s="326"/>
      <c r="ID17" s="326"/>
    </row>
    <row r="18" spans="1:238" ht="16.5">
      <c r="A18" s="3"/>
      <c r="C18" s="962"/>
      <c r="E18" s="105"/>
      <c r="F18" s="106"/>
      <c r="G18" s="106"/>
      <c r="H18" s="106"/>
      <c r="I18" s="106"/>
      <c r="J18" s="106"/>
      <c r="K18" s="295">
        <v>152</v>
      </c>
      <c r="L18" s="302" t="s">
        <v>700</v>
      </c>
      <c r="M18" s="300">
        <v>0.96028582555071107</v>
      </c>
      <c r="N18" s="301">
        <v>0.68924039958617955</v>
      </c>
      <c r="O18" s="300">
        <v>4.6970078779296598E-2</v>
      </c>
      <c r="P18" s="299">
        <v>0</v>
      </c>
      <c r="Q18" s="299">
        <v>0</v>
      </c>
      <c r="R18" s="299">
        <v>0</v>
      </c>
      <c r="S18" s="299">
        <v>0</v>
      </c>
      <c r="T18" s="299">
        <v>0</v>
      </c>
      <c r="U18" s="299">
        <v>0</v>
      </c>
      <c r="V18" s="299">
        <v>0</v>
      </c>
      <c r="W18" s="299">
        <v>0</v>
      </c>
      <c r="X18" s="299">
        <v>0</v>
      </c>
      <c r="Y18" s="299">
        <v>0</v>
      </c>
      <c r="Z18" s="299">
        <v>0</v>
      </c>
      <c r="AA18" s="299">
        <v>0</v>
      </c>
      <c r="AB18" s="299">
        <v>0.39428151444244353</v>
      </c>
      <c r="AC18" s="299">
        <v>0</v>
      </c>
      <c r="AD18" s="299">
        <v>0</v>
      </c>
      <c r="AE18" s="299">
        <v>0</v>
      </c>
      <c r="AF18" s="299">
        <v>0</v>
      </c>
      <c r="AG18" s="299">
        <v>0</v>
      </c>
      <c r="AH18" s="299">
        <v>0</v>
      </c>
      <c r="AI18" s="299">
        <v>0</v>
      </c>
      <c r="AJ18" s="299">
        <v>0</v>
      </c>
      <c r="AK18" s="299">
        <v>0</v>
      </c>
      <c r="AL18" s="299">
        <v>0</v>
      </c>
      <c r="AM18" s="299">
        <v>0</v>
      </c>
      <c r="AN18" s="299">
        <v>0</v>
      </c>
      <c r="AO18" s="299">
        <v>0</v>
      </c>
      <c r="AP18" s="299">
        <v>0</v>
      </c>
      <c r="AQ18" s="299">
        <v>0</v>
      </c>
      <c r="AR18" s="299">
        <v>0</v>
      </c>
      <c r="AS18" s="299">
        <v>0</v>
      </c>
      <c r="AT18" s="299">
        <v>0</v>
      </c>
      <c r="AU18" s="299">
        <v>0</v>
      </c>
      <c r="AV18" s="299">
        <v>0</v>
      </c>
      <c r="AW18" s="299">
        <v>0</v>
      </c>
      <c r="AX18" s="299">
        <v>0</v>
      </c>
      <c r="AY18" s="299">
        <v>0</v>
      </c>
      <c r="AZ18" s="299">
        <v>0</v>
      </c>
      <c r="BA18" s="299">
        <v>0</v>
      </c>
      <c r="BB18" s="299">
        <v>0</v>
      </c>
      <c r="BC18" s="299">
        <v>0</v>
      </c>
      <c r="BD18" s="299">
        <v>0</v>
      </c>
      <c r="BE18" s="299">
        <v>0</v>
      </c>
      <c r="BF18" s="299">
        <v>0</v>
      </c>
      <c r="BG18" s="299">
        <v>0</v>
      </c>
      <c r="BH18" s="299">
        <v>0</v>
      </c>
      <c r="BI18" s="299">
        <v>0</v>
      </c>
      <c r="BJ18" s="299">
        <v>0</v>
      </c>
      <c r="BK18" s="299">
        <v>0</v>
      </c>
      <c r="BL18" s="299">
        <v>0</v>
      </c>
      <c r="BM18" s="299">
        <v>0</v>
      </c>
      <c r="BN18" s="299">
        <v>0</v>
      </c>
      <c r="BO18" s="299">
        <v>0</v>
      </c>
      <c r="BP18" s="299">
        <v>0</v>
      </c>
      <c r="BQ18" s="299">
        <v>0</v>
      </c>
      <c r="BR18" s="299">
        <v>0</v>
      </c>
      <c r="BS18" s="299">
        <v>0</v>
      </c>
      <c r="BT18" s="299">
        <v>0</v>
      </c>
      <c r="BU18" s="299">
        <v>0</v>
      </c>
      <c r="BV18" s="299">
        <v>0</v>
      </c>
      <c r="BW18" s="299">
        <v>0</v>
      </c>
      <c r="BX18" s="299">
        <v>0</v>
      </c>
      <c r="BY18" s="299">
        <v>0</v>
      </c>
      <c r="BZ18" s="299">
        <v>0</v>
      </c>
      <c r="CA18" s="299">
        <v>0</v>
      </c>
      <c r="CB18" s="299">
        <v>0</v>
      </c>
      <c r="CC18" s="299">
        <v>0</v>
      </c>
      <c r="CD18" s="299">
        <v>0</v>
      </c>
      <c r="CE18" s="299">
        <v>0</v>
      </c>
      <c r="CF18" s="299">
        <v>0</v>
      </c>
      <c r="CG18" s="299">
        <v>0</v>
      </c>
      <c r="CH18" s="299">
        <v>0</v>
      </c>
      <c r="CI18" s="299">
        <v>0</v>
      </c>
      <c r="CJ18" s="299">
        <v>0</v>
      </c>
      <c r="CK18" s="299">
        <v>0</v>
      </c>
      <c r="CL18" s="299">
        <v>0</v>
      </c>
      <c r="CM18" s="299">
        <v>0</v>
      </c>
      <c r="CN18" s="299">
        <v>0</v>
      </c>
      <c r="CO18" s="299">
        <v>0</v>
      </c>
      <c r="CP18" s="299">
        <v>0</v>
      </c>
      <c r="CQ18" s="299">
        <v>0</v>
      </c>
      <c r="CR18" s="299">
        <v>0</v>
      </c>
      <c r="CS18" s="299">
        <v>0</v>
      </c>
      <c r="CT18" s="299">
        <v>0</v>
      </c>
      <c r="CU18" s="299">
        <v>0</v>
      </c>
      <c r="CV18" s="299">
        <v>0</v>
      </c>
      <c r="CW18" s="299">
        <v>0</v>
      </c>
      <c r="CX18" s="299">
        <v>0</v>
      </c>
      <c r="CY18" s="299">
        <v>0</v>
      </c>
      <c r="CZ18" s="299">
        <v>0</v>
      </c>
      <c r="DA18" s="299">
        <v>0</v>
      </c>
      <c r="DB18" s="299">
        <v>0</v>
      </c>
      <c r="DC18" s="299">
        <v>0</v>
      </c>
      <c r="DD18" s="299">
        <v>0</v>
      </c>
      <c r="DE18" s="299">
        <v>0</v>
      </c>
      <c r="DF18" s="299">
        <v>0</v>
      </c>
      <c r="DG18" s="299">
        <v>0</v>
      </c>
      <c r="DH18" s="299">
        <v>0</v>
      </c>
      <c r="DI18" s="299">
        <v>0</v>
      </c>
      <c r="DJ18" s="299">
        <v>0</v>
      </c>
      <c r="DK18" s="299">
        <v>0</v>
      </c>
      <c r="DL18" s="299">
        <v>0</v>
      </c>
      <c r="DM18" s="299">
        <v>0</v>
      </c>
      <c r="DN18" s="299">
        <v>0</v>
      </c>
      <c r="DO18" s="299">
        <v>0</v>
      </c>
      <c r="DP18" s="299">
        <v>0</v>
      </c>
      <c r="DQ18" s="299">
        <v>0</v>
      </c>
      <c r="DR18" s="299">
        <v>0</v>
      </c>
      <c r="DS18" s="299">
        <v>0</v>
      </c>
      <c r="DT18" s="299">
        <v>0</v>
      </c>
      <c r="DU18" s="299">
        <v>0</v>
      </c>
      <c r="DV18" s="299">
        <v>0</v>
      </c>
      <c r="DW18" s="299">
        <v>0</v>
      </c>
      <c r="DX18" s="299">
        <v>0</v>
      </c>
      <c r="DY18" s="299">
        <v>0</v>
      </c>
      <c r="DZ18" s="299">
        <v>0</v>
      </c>
      <c r="EA18" s="299">
        <v>0</v>
      </c>
      <c r="EB18" s="299">
        <v>0</v>
      </c>
      <c r="EC18" s="299">
        <v>0</v>
      </c>
      <c r="ED18" s="299">
        <v>0</v>
      </c>
      <c r="EE18" s="299">
        <v>0.39717745386318737</v>
      </c>
      <c r="EF18" s="299">
        <v>0</v>
      </c>
      <c r="EG18" s="299">
        <v>0</v>
      </c>
      <c r="EH18" s="299">
        <v>0</v>
      </c>
      <c r="EI18" s="299">
        <v>0</v>
      </c>
      <c r="EJ18" s="299">
        <v>0</v>
      </c>
      <c r="EK18" s="299">
        <v>0</v>
      </c>
      <c r="EL18" s="299">
        <v>0</v>
      </c>
      <c r="EM18" s="299">
        <v>0</v>
      </c>
      <c r="EN18" s="299">
        <v>0</v>
      </c>
      <c r="EO18" s="299">
        <v>0</v>
      </c>
      <c r="EP18" s="299">
        <v>0</v>
      </c>
      <c r="EQ18" s="299">
        <v>0</v>
      </c>
      <c r="ER18" s="299">
        <v>0</v>
      </c>
      <c r="ES18" s="299">
        <v>0</v>
      </c>
      <c r="ET18" s="299">
        <v>0</v>
      </c>
      <c r="EU18" s="299">
        <v>0</v>
      </c>
      <c r="EV18" s="299">
        <v>0</v>
      </c>
      <c r="EW18" s="299">
        <v>0</v>
      </c>
      <c r="EX18" s="299">
        <v>0</v>
      </c>
      <c r="EY18" s="299">
        <v>0</v>
      </c>
      <c r="EZ18" s="299">
        <v>0</v>
      </c>
      <c r="FA18" s="299">
        <v>0</v>
      </c>
      <c r="FB18" s="299">
        <v>0</v>
      </c>
      <c r="FC18" s="299">
        <v>0</v>
      </c>
      <c r="FD18" s="299">
        <v>0</v>
      </c>
      <c r="FE18" s="299">
        <v>0</v>
      </c>
      <c r="FF18" s="299">
        <v>0</v>
      </c>
      <c r="FG18" s="299">
        <v>0</v>
      </c>
      <c r="FH18" s="299">
        <v>0</v>
      </c>
      <c r="FI18" s="299">
        <v>0</v>
      </c>
      <c r="FJ18" s="299">
        <v>0</v>
      </c>
      <c r="FK18" s="299">
        <v>0</v>
      </c>
      <c r="FL18" s="299">
        <v>0</v>
      </c>
      <c r="FM18" s="299">
        <v>0</v>
      </c>
      <c r="FN18" s="299">
        <v>0</v>
      </c>
      <c r="FO18" s="299">
        <v>0</v>
      </c>
      <c r="FP18" s="299">
        <v>0</v>
      </c>
      <c r="FQ18" s="299">
        <v>0</v>
      </c>
      <c r="FR18" s="299">
        <v>0</v>
      </c>
      <c r="FS18" s="299">
        <v>0</v>
      </c>
      <c r="FT18" s="299">
        <v>0</v>
      </c>
      <c r="FU18" s="299">
        <v>0</v>
      </c>
      <c r="FV18" s="299">
        <v>0</v>
      </c>
      <c r="FW18" s="299">
        <v>0</v>
      </c>
      <c r="FX18" s="299">
        <v>0</v>
      </c>
      <c r="FY18" s="299">
        <v>0</v>
      </c>
      <c r="FZ18" s="299">
        <v>0</v>
      </c>
      <c r="GA18" s="299">
        <v>0</v>
      </c>
      <c r="GB18" s="299">
        <v>0</v>
      </c>
      <c r="GC18" s="299">
        <v>0</v>
      </c>
      <c r="GD18" s="299">
        <v>0</v>
      </c>
      <c r="GE18" s="299">
        <v>0</v>
      </c>
      <c r="GF18" s="299">
        <v>0</v>
      </c>
      <c r="GG18" s="299">
        <v>0</v>
      </c>
      <c r="GH18" s="299">
        <v>0</v>
      </c>
      <c r="GI18" s="299">
        <v>0</v>
      </c>
      <c r="GJ18" s="299">
        <v>0</v>
      </c>
      <c r="GK18" s="299">
        <v>0</v>
      </c>
      <c r="GL18" s="299">
        <v>0</v>
      </c>
      <c r="GM18" s="299">
        <v>0</v>
      </c>
      <c r="GN18" s="299">
        <v>0</v>
      </c>
      <c r="GO18" s="299">
        <v>0</v>
      </c>
      <c r="GP18" s="299">
        <v>0</v>
      </c>
      <c r="GQ18" s="299">
        <v>0</v>
      </c>
      <c r="GR18" s="299">
        <v>0</v>
      </c>
      <c r="GS18" s="299">
        <v>0</v>
      </c>
      <c r="GT18" s="299">
        <v>0</v>
      </c>
      <c r="GU18" s="299">
        <v>0</v>
      </c>
      <c r="GV18" s="299">
        <v>0</v>
      </c>
      <c r="GW18" s="299">
        <v>0</v>
      </c>
      <c r="GX18" s="299">
        <v>0</v>
      </c>
      <c r="GY18" s="299">
        <v>0</v>
      </c>
      <c r="GZ18" s="299">
        <v>0</v>
      </c>
      <c r="HA18" s="299">
        <v>0</v>
      </c>
      <c r="HB18" s="299">
        <v>0</v>
      </c>
      <c r="HC18" s="299">
        <v>0</v>
      </c>
      <c r="HD18" s="299">
        <v>0</v>
      </c>
      <c r="HE18" s="299">
        <v>0</v>
      </c>
      <c r="HF18" s="299">
        <v>0</v>
      </c>
      <c r="HG18" s="299">
        <v>0</v>
      </c>
      <c r="HH18" s="299">
        <v>0</v>
      </c>
      <c r="HI18" s="299">
        <v>0</v>
      </c>
      <c r="HJ18" s="299">
        <v>0</v>
      </c>
      <c r="HK18" s="299">
        <v>0</v>
      </c>
      <c r="HL18" s="299">
        <v>0</v>
      </c>
      <c r="HM18" s="299">
        <v>0</v>
      </c>
      <c r="HN18" s="299">
        <v>0</v>
      </c>
      <c r="HO18" s="299">
        <v>0</v>
      </c>
      <c r="HP18" s="299">
        <v>0</v>
      </c>
      <c r="HQ18" s="299">
        <v>0</v>
      </c>
      <c r="HR18" s="299">
        <v>0</v>
      </c>
      <c r="HS18" s="299">
        <v>0</v>
      </c>
      <c r="HT18" s="299">
        <v>0</v>
      </c>
      <c r="HU18" s="299">
        <v>0</v>
      </c>
      <c r="HV18" s="288"/>
      <c r="HW18" s="299" t="s">
        <v>340</v>
      </c>
      <c r="HX18" s="325">
        <v>158.64231447837585</v>
      </c>
      <c r="HY18" s="325">
        <v>182.89679371175089</v>
      </c>
      <c r="HZ18" s="112"/>
      <c r="IA18" s="33"/>
      <c r="IB18" s="326"/>
      <c r="IC18" s="326"/>
      <c r="ID18" s="326"/>
    </row>
    <row r="19" spans="1:238" ht="16.5">
      <c r="A19" s="3"/>
      <c r="C19" s="962"/>
      <c r="E19" s="105"/>
      <c r="F19" s="106"/>
      <c r="G19" s="106"/>
      <c r="H19" s="106"/>
      <c r="I19" s="106"/>
      <c r="J19" s="106"/>
      <c r="K19" s="295">
        <v>161</v>
      </c>
      <c r="L19" s="296" t="s">
        <v>701</v>
      </c>
      <c r="M19" s="300">
        <v>0.95420621577134634</v>
      </c>
      <c r="N19" s="301">
        <v>0.59943368002669017</v>
      </c>
      <c r="O19" s="300">
        <v>0.12252255262494992</v>
      </c>
      <c r="P19" s="299">
        <v>0</v>
      </c>
      <c r="Q19" s="299">
        <v>0</v>
      </c>
      <c r="R19" s="299">
        <v>0</v>
      </c>
      <c r="S19" s="299">
        <v>0</v>
      </c>
      <c r="T19" s="299">
        <v>0</v>
      </c>
      <c r="U19" s="299">
        <v>0</v>
      </c>
      <c r="V19" s="299">
        <v>0</v>
      </c>
      <c r="W19" s="299">
        <v>0</v>
      </c>
      <c r="X19" s="299">
        <v>0</v>
      </c>
      <c r="Y19" s="299">
        <v>0</v>
      </c>
      <c r="Z19" s="299">
        <v>0</v>
      </c>
      <c r="AA19" s="299">
        <v>0</v>
      </c>
      <c r="AB19" s="299">
        <v>0</v>
      </c>
      <c r="AC19" s="299">
        <v>0.39375546750097262</v>
      </c>
      <c r="AD19" s="299">
        <v>0</v>
      </c>
      <c r="AE19" s="299">
        <v>0</v>
      </c>
      <c r="AF19" s="299">
        <v>0</v>
      </c>
      <c r="AG19" s="299">
        <v>0</v>
      </c>
      <c r="AH19" s="299">
        <v>0</v>
      </c>
      <c r="AI19" s="299">
        <v>0</v>
      </c>
      <c r="AJ19" s="299">
        <v>0</v>
      </c>
      <c r="AK19" s="299">
        <v>0</v>
      </c>
      <c r="AL19" s="299">
        <v>0</v>
      </c>
      <c r="AM19" s="299">
        <v>0</v>
      </c>
      <c r="AN19" s="299">
        <v>0</v>
      </c>
      <c r="AO19" s="299">
        <v>0</v>
      </c>
      <c r="AP19" s="299">
        <v>0</v>
      </c>
      <c r="AQ19" s="299">
        <v>0</v>
      </c>
      <c r="AR19" s="299">
        <v>0</v>
      </c>
      <c r="AS19" s="299">
        <v>0</v>
      </c>
      <c r="AT19" s="299">
        <v>0</v>
      </c>
      <c r="AU19" s="299">
        <v>0</v>
      </c>
      <c r="AV19" s="299">
        <v>0</v>
      </c>
      <c r="AW19" s="299">
        <v>0</v>
      </c>
      <c r="AX19" s="299">
        <v>0</v>
      </c>
      <c r="AY19" s="299">
        <v>0</v>
      </c>
      <c r="AZ19" s="299">
        <v>0</v>
      </c>
      <c r="BA19" s="299">
        <v>0</v>
      </c>
      <c r="BB19" s="299">
        <v>0</v>
      </c>
      <c r="BC19" s="299">
        <v>0</v>
      </c>
      <c r="BD19" s="299">
        <v>0</v>
      </c>
      <c r="BE19" s="299">
        <v>0</v>
      </c>
      <c r="BF19" s="299">
        <v>0</v>
      </c>
      <c r="BG19" s="299">
        <v>0</v>
      </c>
      <c r="BH19" s="299">
        <v>0</v>
      </c>
      <c r="BI19" s="299">
        <v>0</v>
      </c>
      <c r="BJ19" s="299">
        <v>0</v>
      </c>
      <c r="BK19" s="299">
        <v>0</v>
      </c>
      <c r="BL19" s="299">
        <v>0</v>
      </c>
      <c r="BM19" s="299">
        <v>0</v>
      </c>
      <c r="BN19" s="299">
        <v>0</v>
      </c>
      <c r="BO19" s="299">
        <v>0</v>
      </c>
      <c r="BP19" s="299">
        <v>0</v>
      </c>
      <c r="BQ19" s="299">
        <v>0</v>
      </c>
      <c r="BR19" s="299">
        <v>0</v>
      </c>
      <c r="BS19" s="299">
        <v>0</v>
      </c>
      <c r="BT19" s="299">
        <v>0</v>
      </c>
      <c r="BU19" s="299">
        <v>0</v>
      </c>
      <c r="BV19" s="299">
        <v>0</v>
      </c>
      <c r="BW19" s="299">
        <v>0</v>
      </c>
      <c r="BX19" s="299">
        <v>0</v>
      </c>
      <c r="BY19" s="299">
        <v>0</v>
      </c>
      <c r="BZ19" s="299">
        <v>0</v>
      </c>
      <c r="CA19" s="299">
        <v>0</v>
      </c>
      <c r="CB19" s="299">
        <v>0</v>
      </c>
      <c r="CC19" s="299">
        <v>0</v>
      </c>
      <c r="CD19" s="299">
        <v>0</v>
      </c>
      <c r="CE19" s="299">
        <v>0</v>
      </c>
      <c r="CF19" s="299">
        <v>0</v>
      </c>
      <c r="CG19" s="299">
        <v>0</v>
      </c>
      <c r="CH19" s="299">
        <v>0</v>
      </c>
      <c r="CI19" s="299">
        <v>0</v>
      </c>
      <c r="CJ19" s="299">
        <v>0</v>
      </c>
      <c r="CK19" s="299">
        <v>0</v>
      </c>
      <c r="CL19" s="299">
        <v>0</v>
      </c>
      <c r="CM19" s="299">
        <v>0</v>
      </c>
      <c r="CN19" s="299">
        <v>0</v>
      </c>
      <c r="CO19" s="299">
        <v>0</v>
      </c>
      <c r="CP19" s="299">
        <v>0</v>
      </c>
      <c r="CQ19" s="299">
        <v>0</v>
      </c>
      <c r="CR19" s="299">
        <v>0</v>
      </c>
      <c r="CS19" s="299">
        <v>0</v>
      </c>
      <c r="CT19" s="299">
        <v>0</v>
      </c>
      <c r="CU19" s="299">
        <v>0</v>
      </c>
      <c r="CV19" s="299">
        <v>0</v>
      </c>
      <c r="CW19" s="299">
        <v>0</v>
      </c>
      <c r="CX19" s="299">
        <v>0</v>
      </c>
      <c r="CY19" s="299">
        <v>0</v>
      </c>
      <c r="CZ19" s="299">
        <v>0</v>
      </c>
      <c r="DA19" s="299">
        <v>0</v>
      </c>
      <c r="DB19" s="299">
        <v>0</v>
      </c>
      <c r="DC19" s="299">
        <v>0</v>
      </c>
      <c r="DD19" s="299">
        <v>0</v>
      </c>
      <c r="DE19" s="299">
        <v>0</v>
      </c>
      <c r="DF19" s="299">
        <v>0</v>
      </c>
      <c r="DG19" s="299">
        <v>0</v>
      </c>
      <c r="DH19" s="299">
        <v>0</v>
      </c>
      <c r="DI19" s="299">
        <v>0</v>
      </c>
      <c r="DJ19" s="299">
        <v>0</v>
      </c>
      <c r="DK19" s="299">
        <v>0</v>
      </c>
      <c r="DL19" s="299">
        <v>0</v>
      </c>
      <c r="DM19" s="299">
        <v>0</v>
      </c>
      <c r="DN19" s="299">
        <v>0</v>
      </c>
      <c r="DO19" s="299">
        <v>0</v>
      </c>
      <c r="DP19" s="299">
        <v>0</v>
      </c>
      <c r="DQ19" s="299">
        <v>0</v>
      </c>
      <c r="DR19" s="299">
        <v>0</v>
      </c>
      <c r="DS19" s="299">
        <v>0</v>
      </c>
      <c r="DT19" s="299">
        <v>0</v>
      </c>
      <c r="DU19" s="299">
        <v>0</v>
      </c>
      <c r="DV19" s="299">
        <v>0</v>
      </c>
      <c r="DW19" s="299">
        <v>0</v>
      </c>
      <c r="DX19" s="299">
        <v>0</v>
      </c>
      <c r="DY19" s="299">
        <v>0</v>
      </c>
      <c r="DZ19" s="299">
        <v>0</v>
      </c>
      <c r="EA19" s="299">
        <v>0</v>
      </c>
      <c r="EB19" s="299">
        <v>0</v>
      </c>
      <c r="EC19" s="299">
        <v>0</v>
      </c>
      <c r="ED19" s="299">
        <v>0</v>
      </c>
      <c r="EE19" s="299">
        <v>0</v>
      </c>
      <c r="EF19" s="299">
        <v>0.39338316400922313</v>
      </c>
      <c r="EG19" s="299">
        <v>0</v>
      </c>
      <c r="EH19" s="299">
        <v>0</v>
      </c>
      <c r="EI19" s="299">
        <v>0</v>
      </c>
      <c r="EJ19" s="299">
        <v>0</v>
      </c>
      <c r="EK19" s="299">
        <v>0</v>
      </c>
      <c r="EL19" s="299">
        <v>0</v>
      </c>
      <c r="EM19" s="299">
        <v>0</v>
      </c>
      <c r="EN19" s="299">
        <v>0</v>
      </c>
      <c r="EO19" s="299">
        <v>0</v>
      </c>
      <c r="EP19" s="299">
        <v>0</v>
      </c>
      <c r="EQ19" s="299">
        <v>0</v>
      </c>
      <c r="ER19" s="299">
        <v>0</v>
      </c>
      <c r="ES19" s="299">
        <v>0</v>
      </c>
      <c r="ET19" s="299">
        <v>0</v>
      </c>
      <c r="EU19" s="299">
        <v>0</v>
      </c>
      <c r="EV19" s="299">
        <v>0</v>
      </c>
      <c r="EW19" s="299">
        <v>0</v>
      </c>
      <c r="EX19" s="299">
        <v>0</v>
      </c>
      <c r="EY19" s="299">
        <v>0</v>
      </c>
      <c r="EZ19" s="299">
        <v>0</v>
      </c>
      <c r="FA19" s="299">
        <v>0</v>
      </c>
      <c r="FB19" s="299">
        <v>0</v>
      </c>
      <c r="FC19" s="299">
        <v>0</v>
      </c>
      <c r="FD19" s="299">
        <v>0</v>
      </c>
      <c r="FE19" s="299">
        <v>0</v>
      </c>
      <c r="FF19" s="299">
        <v>0</v>
      </c>
      <c r="FG19" s="299">
        <v>0</v>
      </c>
      <c r="FH19" s="299">
        <v>0</v>
      </c>
      <c r="FI19" s="299">
        <v>0</v>
      </c>
      <c r="FJ19" s="299">
        <v>0</v>
      </c>
      <c r="FK19" s="299">
        <v>0</v>
      </c>
      <c r="FL19" s="299">
        <v>0</v>
      </c>
      <c r="FM19" s="299">
        <v>0</v>
      </c>
      <c r="FN19" s="299">
        <v>0</v>
      </c>
      <c r="FO19" s="299">
        <v>0</v>
      </c>
      <c r="FP19" s="299">
        <v>0</v>
      </c>
      <c r="FQ19" s="299">
        <v>0</v>
      </c>
      <c r="FR19" s="299">
        <v>0</v>
      </c>
      <c r="FS19" s="299">
        <v>0</v>
      </c>
      <c r="FT19" s="299">
        <v>0</v>
      </c>
      <c r="FU19" s="299">
        <v>0</v>
      </c>
      <c r="FV19" s="299">
        <v>0</v>
      </c>
      <c r="FW19" s="299">
        <v>0</v>
      </c>
      <c r="FX19" s="299">
        <v>0</v>
      </c>
      <c r="FY19" s="299">
        <v>0</v>
      </c>
      <c r="FZ19" s="299">
        <v>0</v>
      </c>
      <c r="GA19" s="299">
        <v>0</v>
      </c>
      <c r="GB19" s="299">
        <v>0</v>
      </c>
      <c r="GC19" s="299">
        <v>0</v>
      </c>
      <c r="GD19" s="299">
        <v>0</v>
      </c>
      <c r="GE19" s="299">
        <v>0</v>
      </c>
      <c r="GF19" s="299">
        <v>0</v>
      </c>
      <c r="GG19" s="299">
        <v>0</v>
      </c>
      <c r="GH19" s="299">
        <v>0</v>
      </c>
      <c r="GI19" s="299">
        <v>0</v>
      </c>
      <c r="GJ19" s="299">
        <v>0</v>
      </c>
      <c r="GK19" s="299">
        <v>0</v>
      </c>
      <c r="GL19" s="299">
        <v>0</v>
      </c>
      <c r="GM19" s="299">
        <v>0</v>
      </c>
      <c r="GN19" s="299">
        <v>0</v>
      </c>
      <c r="GO19" s="299">
        <v>0</v>
      </c>
      <c r="GP19" s="299">
        <v>0</v>
      </c>
      <c r="GQ19" s="299">
        <v>0</v>
      </c>
      <c r="GR19" s="299">
        <v>0</v>
      </c>
      <c r="GS19" s="299">
        <v>0</v>
      </c>
      <c r="GT19" s="299">
        <v>0</v>
      </c>
      <c r="GU19" s="299">
        <v>0</v>
      </c>
      <c r="GV19" s="299">
        <v>0</v>
      </c>
      <c r="GW19" s="299">
        <v>0</v>
      </c>
      <c r="GX19" s="299">
        <v>0</v>
      </c>
      <c r="GY19" s="299">
        <v>0</v>
      </c>
      <c r="GZ19" s="299">
        <v>0</v>
      </c>
      <c r="HA19" s="299">
        <v>0</v>
      </c>
      <c r="HB19" s="299">
        <v>0</v>
      </c>
      <c r="HC19" s="299">
        <v>0</v>
      </c>
      <c r="HD19" s="299">
        <v>0</v>
      </c>
      <c r="HE19" s="299">
        <v>0</v>
      </c>
      <c r="HF19" s="299">
        <v>0</v>
      </c>
      <c r="HG19" s="299">
        <v>0</v>
      </c>
      <c r="HH19" s="299">
        <v>0</v>
      </c>
      <c r="HI19" s="299">
        <v>0</v>
      </c>
      <c r="HJ19" s="299">
        <v>0</v>
      </c>
      <c r="HK19" s="299">
        <v>0</v>
      </c>
      <c r="HL19" s="299">
        <v>0</v>
      </c>
      <c r="HM19" s="299">
        <v>0</v>
      </c>
      <c r="HN19" s="299">
        <v>0</v>
      </c>
      <c r="HO19" s="299">
        <v>0</v>
      </c>
      <c r="HP19" s="299">
        <v>0</v>
      </c>
      <c r="HQ19" s="299">
        <v>0</v>
      </c>
      <c r="HR19" s="299">
        <v>0</v>
      </c>
      <c r="HS19" s="299">
        <v>0</v>
      </c>
      <c r="HT19" s="299">
        <v>0</v>
      </c>
      <c r="HU19" s="299">
        <v>0</v>
      </c>
      <c r="HV19" s="288"/>
      <c r="HW19" s="299" t="s">
        <v>1122</v>
      </c>
      <c r="HX19" s="325">
        <v>218.81211089195361</v>
      </c>
      <c r="HY19" s="325">
        <v>252.2658197406306</v>
      </c>
      <c r="HZ19" s="112"/>
      <c r="IA19" s="33"/>
      <c r="IB19" s="326"/>
      <c r="IC19" s="326"/>
      <c r="ID19" s="326"/>
    </row>
    <row r="20" spans="1:238" ht="16.5">
      <c r="A20" s="3"/>
      <c r="C20" s="962"/>
      <c r="E20" s="105"/>
      <c r="F20" s="106"/>
      <c r="G20" s="106"/>
      <c r="H20" s="106"/>
      <c r="I20" s="106"/>
      <c r="J20" s="106"/>
      <c r="K20" s="295">
        <v>162</v>
      </c>
      <c r="L20" s="296" t="s">
        <v>702</v>
      </c>
      <c r="M20" s="300">
        <v>1.0287339768778467</v>
      </c>
      <c r="N20" s="301">
        <v>0.6111935296430111</v>
      </c>
      <c r="O20" s="300">
        <v>0.10686461087983137</v>
      </c>
      <c r="P20" s="299">
        <v>0</v>
      </c>
      <c r="Q20" s="299">
        <v>0</v>
      </c>
      <c r="R20" s="299">
        <v>0</v>
      </c>
      <c r="S20" s="299">
        <v>0</v>
      </c>
      <c r="T20" s="299">
        <v>0</v>
      </c>
      <c r="U20" s="299">
        <v>0</v>
      </c>
      <c r="V20" s="299">
        <v>0</v>
      </c>
      <c r="W20" s="299">
        <v>0</v>
      </c>
      <c r="X20" s="299">
        <v>0</v>
      </c>
      <c r="Y20" s="299">
        <v>0</v>
      </c>
      <c r="Z20" s="299">
        <v>0</v>
      </c>
      <c r="AA20" s="299">
        <v>0</v>
      </c>
      <c r="AB20" s="299">
        <v>0</v>
      </c>
      <c r="AC20" s="299">
        <v>0</v>
      </c>
      <c r="AD20" s="299">
        <v>0.27359650053187612</v>
      </c>
      <c r="AE20" s="299">
        <v>0</v>
      </c>
      <c r="AF20" s="299">
        <v>0</v>
      </c>
      <c r="AG20" s="299">
        <v>0</v>
      </c>
      <c r="AH20" s="299">
        <v>0</v>
      </c>
      <c r="AI20" s="299">
        <v>0</v>
      </c>
      <c r="AJ20" s="299">
        <v>0</v>
      </c>
      <c r="AK20" s="299">
        <v>0</v>
      </c>
      <c r="AL20" s="299">
        <v>0</v>
      </c>
      <c r="AM20" s="299">
        <v>0</v>
      </c>
      <c r="AN20" s="299">
        <v>0</v>
      </c>
      <c r="AO20" s="299">
        <v>0</v>
      </c>
      <c r="AP20" s="299">
        <v>0</v>
      </c>
      <c r="AQ20" s="299">
        <v>0</v>
      </c>
      <c r="AR20" s="299">
        <v>0</v>
      </c>
      <c r="AS20" s="299">
        <v>0</v>
      </c>
      <c r="AT20" s="299">
        <v>0</v>
      </c>
      <c r="AU20" s="299">
        <v>0</v>
      </c>
      <c r="AV20" s="299">
        <v>0</v>
      </c>
      <c r="AW20" s="299">
        <v>0</v>
      </c>
      <c r="AX20" s="299">
        <v>0</v>
      </c>
      <c r="AY20" s="299">
        <v>0</v>
      </c>
      <c r="AZ20" s="299">
        <v>0</v>
      </c>
      <c r="BA20" s="299">
        <v>0</v>
      </c>
      <c r="BB20" s="299">
        <v>0</v>
      </c>
      <c r="BC20" s="299">
        <v>0</v>
      </c>
      <c r="BD20" s="299">
        <v>0</v>
      </c>
      <c r="BE20" s="299">
        <v>0</v>
      </c>
      <c r="BF20" s="299">
        <v>0</v>
      </c>
      <c r="BG20" s="299">
        <v>0</v>
      </c>
      <c r="BH20" s="299">
        <v>0</v>
      </c>
      <c r="BI20" s="299">
        <v>0</v>
      </c>
      <c r="BJ20" s="299">
        <v>0</v>
      </c>
      <c r="BK20" s="299">
        <v>0</v>
      </c>
      <c r="BL20" s="299">
        <v>0</v>
      </c>
      <c r="BM20" s="299">
        <v>0</v>
      </c>
      <c r="BN20" s="299">
        <v>0</v>
      </c>
      <c r="BO20" s="299">
        <v>0</v>
      </c>
      <c r="BP20" s="299">
        <v>0</v>
      </c>
      <c r="BQ20" s="299">
        <v>0</v>
      </c>
      <c r="BR20" s="299">
        <v>0</v>
      </c>
      <c r="BS20" s="299">
        <v>0</v>
      </c>
      <c r="BT20" s="299">
        <v>0</v>
      </c>
      <c r="BU20" s="299">
        <v>0</v>
      </c>
      <c r="BV20" s="299">
        <v>0</v>
      </c>
      <c r="BW20" s="299">
        <v>0</v>
      </c>
      <c r="BX20" s="299">
        <v>0</v>
      </c>
      <c r="BY20" s="299">
        <v>0</v>
      </c>
      <c r="BZ20" s="299">
        <v>0</v>
      </c>
      <c r="CA20" s="299">
        <v>0</v>
      </c>
      <c r="CB20" s="299">
        <v>0</v>
      </c>
      <c r="CC20" s="299">
        <v>0</v>
      </c>
      <c r="CD20" s="299">
        <v>0</v>
      </c>
      <c r="CE20" s="299">
        <v>0</v>
      </c>
      <c r="CF20" s="299">
        <v>0</v>
      </c>
      <c r="CG20" s="299">
        <v>0</v>
      </c>
      <c r="CH20" s="299">
        <v>0</v>
      </c>
      <c r="CI20" s="299">
        <v>0</v>
      </c>
      <c r="CJ20" s="299">
        <v>0</v>
      </c>
      <c r="CK20" s="299">
        <v>0</v>
      </c>
      <c r="CL20" s="299">
        <v>0</v>
      </c>
      <c r="CM20" s="299">
        <v>0</v>
      </c>
      <c r="CN20" s="299">
        <v>0</v>
      </c>
      <c r="CO20" s="299">
        <v>0</v>
      </c>
      <c r="CP20" s="299">
        <v>0</v>
      </c>
      <c r="CQ20" s="299">
        <v>0</v>
      </c>
      <c r="CR20" s="299">
        <v>0</v>
      </c>
      <c r="CS20" s="299">
        <v>0</v>
      </c>
      <c r="CT20" s="299">
        <v>0</v>
      </c>
      <c r="CU20" s="299">
        <v>0</v>
      </c>
      <c r="CV20" s="299">
        <v>0</v>
      </c>
      <c r="CW20" s="299">
        <v>0</v>
      </c>
      <c r="CX20" s="299">
        <v>0</v>
      </c>
      <c r="CY20" s="299">
        <v>0</v>
      </c>
      <c r="CZ20" s="299">
        <v>0</v>
      </c>
      <c r="DA20" s="299">
        <v>0</v>
      </c>
      <c r="DB20" s="299">
        <v>0</v>
      </c>
      <c r="DC20" s="299">
        <v>0</v>
      </c>
      <c r="DD20" s="299">
        <v>0</v>
      </c>
      <c r="DE20" s="299">
        <v>0</v>
      </c>
      <c r="DF20" s="299">
        <v>0</v>
      </c>
      <c r="DG20" s="299">
        <v>0</v>
      </c>
      <c r="DH20" s="299">
        <v>0</v>
      </c>
      <c r="DI20" s="299">
        <v>0</v>
      </c>
      <c r="DJ20" s="299">
        <v>0</v>
      </c>
      <c r="DK20" s="299">
        <v>0</v>
      </c>
      <c r="DL20" s="299">
        <v>0</v>
      </c>
      <c r="DM20" s="299">
        <v>0</v>
      </c>
      <c r="DN20" s="299">
        <v>0</v>
      </c>
      <c r="DO20" s="299">
        <v>0</v>
      </c>
      <c r="DP20" s="299">
        <v>0</v>
      </c>
      <c r="DQ20" s="299">
        <v>0</v>
      </c>
      <c r="DR20" s="299">
        <v>0</v>
      </c>
      <c r="DS20" s="299">
        <v>0</v>
      </c>
      <c r="DT20" s="299">
        <v>0</v>
      </c>
      <c r="DU20" s="299">
        <v>0</v>
      </c>
      <c r="DV20" s="299">
        <v>0</v>
      </c>
      <c r="DW20" s="299">
        <v>0</v>
      </c>
      <c r="DX20" s="299">
        <v>0</v>
      </c>
      <c r="DY20" s="299">
        <v>0</v>
      </c>
      <c r="DZ20" s="299">
        <v>0</v>
      </c>
      <c r="EA20" s="299">
        <v>0</v>
      </c>
      <c r="EB20" s="299">
        <v>0</v>
      </c>
      <c r="EC20" s="299">
        <v>0</v>
      </c>
      <c r="ED20" s="299">
        <v>0</v>
      </c>
      <c r="EE20" s="299">
        <v>0</v>
      </c>
      <c r="EF20" s="299">
        <v>0</v>
      </c>
      <c r="EG20" s="299">
        <v>0.27302900720587803</v>
      </c>
      <c r="EH20" s="299">
        <v>0</v>
      </c>
      <c r="EI20" s="299">
        <v>0</v>
      </c>
      <c r="EJ20" s="299">
        <v>0</v>
      </c>
      <c r="EK20" s="299">
        <v>0</v>
      </c>
      <c r="EL20" s="299">
        <v>0</v>
      </c>
      <c r="EM20" s="299">
        <v>0</v>
      </c>
      <c r="EN20" s="299">
        <v>0</v>
      </c>
      <c r="EO20" s="299">
        <v>0</v>
      </c>
      <c r="EP20" s="299">
        <v>0</v>
      </c>
      <c r="EQ20" s="299">
        <v>0</v>
      </c>
      <c r="ER20" s="299">
        <v>0</v>
      </c>
      <c r="ES20" s="299">
        <v>0</v>
      </c>
      <c r="ET20" s="299">
        <v>0</v>
      </c>
      <c r="EU20" s="299">
        <v>0</v>
      </c>
      <c r="EV20" s="299">
        <v>0</v>
      </c>
      <c r="EW20" s="299">
        <v>0</v>
      </c>
      <c r="EX20" s="299">
        <v>0</v>
      </c>
      <c r="EY20" s="299">
        <v>0</v>
      </c>
      <c r="EZ20" s="299">
        <v>0</v>
      </c>
      <c r="FA20" s="299">
        <v>0</v>
      </c>
      <c r="FB20" s="299">
        <v>0</v>
      </c>
      <c r="FC20" s="299">
        <v>0</v>
      </c>
      <c r="FD20" s="299">
        <v>0</v>
      </c>
      <c r="FE20" s="299">
        <v>0</v>
      </c>
      <c r="FF20" s="299">
        <v>0</v>
      </c>
      <c r="FG20" s="299">
        <v>0</v>
      </c>
      <c r="FH20" s="299">
        <v>0</v>
      </c>
      <c r="FI20" s="299">
        <v>0</v>
      </c>
      <c r="FJ20" s="299">
        <v>0</v>
      </c>
      <c r="FK20" s="299">
        <v>0</v>
      </c>
      <c r="FL20" s="299">
        <v>0</v>
      </c>
      <c r="FM20" s="299">
        <v>0</v>
      </c>
      <c r="FN20" s="299">
        <v>0</v>
      </c>
      <c r="FO20" s="299">
        <v>0</v>
      </c>
      <c r="FP20" s="299">
        <v>0</v>
      </c>
      <c r="FQ20" s="299">
        <v>0</v>
      </c>
      <c r="FR20" s="299">
        <v>0</v>
      </c>
      <c r="FS20" s="299">
        <v>0</v>
      </c>
      <c r="FT20" s="299">
        <v>0</v>
      </c>
      <c r="FU20" s="299">
        <v>0</v>
      </c>
      <c r="FV20" s="299">
        <v>0</v>
      </c>
      <c r="FW20" s="299">
        <v>0</v>
      </c>
      <c r="FX20" s="299">
        <v>0</v>
      </c>
      <c r="FY20" s="299">
        <v>0</v>
      </c>
      <c r="FZ20" s="299">
        <v>0</v>
      </c>
      <c r="GA20" s="299">
        <v>0</v>
      </c>
      <c r="GB20" s="299">
        <v>0</v>
      </c>
      <c r="GC20" s="299">
        <v>0</v>
      </c>
      <c r="GD20" s="299">
        <v>0</v>
      </c>
      <c r="GE20" s="299">
        <v>0</v>
      </c>
      <c r="GF20" s="299">
        <v>0</v>
      </c>
      <c r="GG20" s="299">
        <v>0</v>
      </c>
      <c r="GH20" s="299">
        <v>0</v>
      </c>
      <c r="GI20" s="299">
        <v>0</v>
      </c>
      <c r="GJ20" s="299">
        <v>0</v>
      </c>
      <c r="GK20" s="299">
        <v>0</v>
      </c>
      <c r="GL20" s="299">
        <v>0</v>
      </c>
      <c r="GM20" s="299">
        <v>0</v>
      </c>
      <c r="GN20" s="299">
        <v>0</v>
      </c>
      <c r="GO20" s="299">
        <v>0</v>
      </c>
      <c r="GP20" s="299">
        <v>0</v>
      </c>
      <c r="GQ20" s="299">
        <v>0</v>
      </c>
      <c r="GR20" s="299">
        <v>0</v>
      </c>
      <c r="GS20" s="299">
        <v>0</v>
      </c>
      <c r="GT20" s="299">
        <v>0</v>
      </c>
      <c r="GU20" s="299">
        <v>0</v>
      </c>
      <c r="GV20" s="299">
        <v>0</v>
      </c>
      <c r="GW20" s="299">
        <v>0</v>
      </c>
      <c r="GX20" s="299">
        <v>0</v>
      </c>
      <c r="GY20" s="299">
        <v>0</v>
      </c>
      <c r="GZ20" s="299">
        <v>0</v>
      </c>
      <c r="HA20" s="299">
        <v>0</v>
      </c>
      <c r="HB20" s="299">
        <v>0</v>
      </c>
      <c r="HC20" s="299">
        <v>0</v>
      </c>
      <c r="HD20" s="299">
        <v>0</v>
      </c>
      <c r="HE20" s="299">
        <v>0</v>
      </c>
      <c r="HF20" s="299">
        <v>0</v>
      </c>
      <c r="HG20" s="299">
        <v>0</v>
      </c>
      <c r="HH20" s="299">
        <v>0</v>
      </c>
      <c r="HI20" s="299">
        <v>0</v>
      </c>
      <c r="HJ20" s="299">
        <v>0</v>
      </c>
      <c r="HK20" s="299">
        <v>0</v>
      </c>
      <c r="HL20" s="299">
        <v>0</v>
      </c>
      <c r="HM20" s="299">
        <v>0</v>
      </c>
      <c r="HN20" s="299">
        <v>0</v>
      </c>
      <c r="HO20" s="299">
        <v>0</v>
      </c>
      <c r="HP20" s="299">
        <v>0</v>
      </c>
      <c r="HQ20" s="299">
        <v>0</v>
      </c>
      <c r="HR20" s="299">
        <v>0</v>
      </c>
      <c r="HS20" s="299">
        <v>0</v>
      </c>
      <c r="HT20" s="299">
        <v>0</v>
      </c>
      <c r="HU20" s="299">
        <v>0</v>
      </c>
      <c r="HV20" s="288"/>
      <c r="HW20" s="299" t="s">
        <v>1123</v>
      </c>
      <c r="HX20" s="325">
        <v>251.84425264238121</v>
      </c>
      <c r="HY20" s="325">
        <v>370.06884673788676</v>
      </c>
      <c r="HZ20" s="112"/>
      <c r="IA20" s="33"/>
      <c r="IB20" s="326"/>
      <c r="IC20" s="326"/>
      <c r="ID20" s="326"/>
    </row>
    <row r="21" spans="1:238" ht="16.5">
      <c r="A21" s="3"/>
      <c r="C21" s="962"/>
      <c r="E21" s="105"/>
      <c r="F21" s="106"/>
      <c r="G21" s="106"/>
      <c r="H21" s="106"/>
      <c r="I21" s="106"/>
      <c r="J21" s="106"/>
      <c r="K21" s="295">
        <v>163</v>
      </c>
      <c r="L21" s="302" t="s">
        <v>703</v>
      </c>
      <c r="M21" s="300">
        <v>1.0739747775320037</v>
      </c>
      <c r="N21" s="301">
        <v>0.65077972177997756</v>
      </c>
      <c r="O21" s="300">
        <v>0.20950970689616413</v>
      </c>
      <c r="P21" s="299">
        <v>0</v>
      </c>
      <c r="Q21" s="299">
        <v>0</v>
      </c>
      <c r="R21" s="299">
        <v>0</v>
      </c>
      <c r="S21" s="299">
        <v>0</v>
      </c>
      <c r="T21" s="299">
        <v>0</v>
      </c>
      <c r="U21" s="299">
        <v>0</v>
      </c>
      <c r="V21" s="299">
        <v>0</v>
      </c>
      <c r="W21" s="299">
        <v>0</v>
      </c>
      <c r="X21" s="299">
        <v>0</v>
      </c>
      <c r="Y21" s="299">
        <v>0</v>
      </c>
      <c r="Z21" s="299">
        <v>0</v>
      </c>
      <c r="AA21" s="299">
        <v>0</v>
      </c>
      <c r="AB21" s="299">
        <v>0</v>
      </c>
      <c r="AC21" s="299">
        <v>0</v>
      </c>
      <c r="AD21" s="299">
        <v>0</v>
      </c>
      <c r="AE21" s="299">
        <v>0.2956880084539259</v>
      </c>
      <c r="AF21" s="299">
        <v>0</v>
      </c>
      <c r="AG21" s="299">
        <v>0</v>
      </c>
      <c r="AH21" s="299">
        <v>0</v>
      </c>
      <c r="AI21" s="299">
        <v>0</v>
      </c>
      <c r="AJ21" s="299">
        <v>0</v>
      </c>
      <c r="AK21" s="299">
        <v>0</v>
      </c>
      <c r="AL21" s="299">
        <v>0</v>
      </c>
      <c r="AM21" s="299">
        <v>0</v>
      </c>
      <c r="AN21" s="299">
        <v>0</v>
      </c>
      <c r="AO21" s="299">
        <v>0</v>
      </c>
      <c r="AP21" s="299">
        <v>0</v>
      </c>
      <c r="AQ21" s="299">
        <v>0</v>
      </c>
      <c r="AR21" s="299">
        <v>0</v>
      </c>
      <c r="AS21" s="299">
        <v>0</v>
      </c>
      <c r="AT21" s="299">
        <v>0</v>
      </c>
      <c r="AU21" s="299">
        <v>0</v>
      </c>
      <c r="AV21" s="299">
        <v>0</v>
      </c>
      <c r="AW21" s="299">
        <v>0</v>
      </c>
      <c r="AX21" s="299">
        <v>0</v>
      </c>
      <c r="AY21" s="299">
        <v>0</v>
      </c>
      <c r="AZ21" s="299">
        <v>0</v>
      </c>
      <c r="BA21" s="299">
        <v>0</v>
      </c>
      <c r="BB21" s="299">
        <v>0</v>
      </c>
      <c r="BC21" s="299">
        <v>0</v>
      </c>
      <c r="BD21" s="299">
        <v>0</v>
      </c>
      <c r="BE21" s="299">
        <v>0</v>
      </c>
      <c r="BF21" s="299">
        <v>0</v>
      </c>
      <c r="BG21" s="299">
        <v>0</v>
      </c>
      <c r="BH21" s="299">
        <v>0</v>
      </c>
      <c r="BI21" s="299">
        <v>0</v>
      </c>
      <c r="BJ21" s="299">
        <v>0</v>
      </c>
      <c r="BK21" s="299">
        <v>0</v>
      </c>
      <c r="BL21" s="299">
        <v>0</v>
      </c>
      <c r="BM21" s="299">
        <v>0</v>
      </c>
      <c r="BN21" s="299">
        <v>0</v>
      </c>
      <c r="BO21" s="299">
        <v>0</v>
      </c>
      <c r="BP21" s="299">
        <v>0</v>
      </c>
      <c r="BQ21" s="299">
        <v>0</v>
      </c>
      <c r="BR21" s="299">
        <v>0</v>
      </c>
      <c r="BS21" s="299">
        <v>0</v>
      </c>
      <c r="BT21" s="299">
        <v>0</v>
      </c>
      <c r="BU21" s="299">
        <v>0</v>
      </c>
      <c r="BV21" s="299">
        <v>0</v>
      </c>
      <c r="BW21" s="299">
        <v>0</v>
      </c>
      <c r="BX21" s="299">
        <v>0</v>
      </c>
      <c r="BY21" s="299">
        <v>0</v>
      </c>
      <c r="BZ21" s="299">
        <v>0</v>
      </c>
      <c r="CA21" s="299">
        <v>0</v>
      </c>
      <c r="CB21" s="299">
        <v>0</v>
      </c>
      <c r="CC21" s="299">
        <v>0</v>
      </c>
      <c r="CD21" s="299">
        <v>0</v>
      </c>
      <c r="CE21" s="299">
        <v>0</v>
      </c>
      <c r="CF21" s="299">
        <v>0</v>
      </c>
      <c r="CG21" s="299">
        <v>0</v>
      </c>
      <c r="CH21" s="299">
        <v>0</v>
      </c>
      <c r="CI21" s="299">
        <v>0</v>
      </c>
      <c r="CJ21" s="299">
        <v>0</v>
      </c>
      <c r="CK21" s="299">
        <v>0</v>
      </c>
      <c r="CL21" s="299">
        <v>0</v>
      </c>
      <c r="CM21" s="299">
        <v>0</v>
      </c>
      <c r="CN21" s="299">
        <v>0</v>
      </c>
      <c r="CO21" s="299">
        <v>0</v>
      </c>
      <c r="CP21" s="299">
        <v>0</v>
      </c>
      <c r="CQ21" s="299">
        <v>0</v>
      </c>
      <c r="CR21" s="299">
        <v>0</v>
      </c>
      <c r="CS21" s="299">
        <v>0</v>
      </c>
      <c r="CT21" s="299">
        <v>0</v>
      </c>
      <c r="CU21" s="299">
        <v>0</v>
      </c>
      <c r="CV21" s="299">
        <v>0</v>
      </c>
      <c r="CW21" s="299">
        <v>0</v>
      </c>
      <c r="CX21" s="299">
        <v>0</v>
      </c>
      <c r="CY21" s="299">
        <v>0</v>
      </c>
      <c r="CZ21" s="299">
        <v>0</v>
      </c>
      <c r="DA21" s="299">
        <v>0</v>
      </c>
      <c r="DB21" s="299">
        <v>0</v>
      </c>
      <c r="DC21" s="299">
        <v>0</v>
      </c>
      <c r="DD21" s="299">
        <v>0</v>
      </c>
      <c r="DE21" s="299">
        <v>0</v>
      </c>
      <c r="DF21" s="299">
        <v>0</v>
      </c>
      <c r="DG21" s="299">
        <v>0</v>
      </c>
      <c r="DH21" s="299">
        <v>0</v>
      </c>
      <c r="DI21" s="299">
        <v>0</v>
      </c>
      <c r="DJ21" s="299">
        <v>0</v>
      </c>
      <c r="DK21" s="299">
        <v>0</v>
      </c>
      <c r="DL21" s="299">
        <v>0</v>
      </c>
      <c r="DM21" s="299">
        <v>0</v>
      </c>
      <c r="DN21" s="299">
        <v>0</v>
      </c>
      <c r="DO21" s="299">
        <v>0</v>
      </c>
      <c r="DP21" s="299">
        <v>0</v>
      </c>
      <c r="DQ21" s="299">
        <v>0</v>
      </c>
      <c r="DR21" s="299">
        <v>0</v>
      </c>
      <c r="DS21" s="299">
        <v>0</v>
      </c>
      <c r="DT21" s="299">
        <v>0</v>
      </c>
      <c r="DU21" s="299">
        <v>0</v>
      </c>
      <c r="DV21" s="299">
        <v>0</v>
      </c>
      <c r="DW21" s="299">
        <v>0</v>
      </c>
      <c r="DX21" s="299">
        <v>0</v>
      </c>
      <c r="DY21" s="299">
        <v>0</v>
      </c>
      <c r="DZ21" s="299">
        <v>0</v>
      </c>
      <c r="EA21" s="299">
        <v>0</v>
      </c>
      <c r="EB21" s="299">
        <v>0</v>
      </c>
      <c r="EC21" s="299">
        <v>0</v>
      </c>
      <c r="ED21" s="299">
        <v>0</v>
      </c>
      <c r="EE21" s="299">
        <v>0</v>
      </c>
      <c r="EF21" s="299">
        <v>0</v>
      </c>
      <c r="EG21" s="299">
        <v>0</v>
      </c>
      <c r="EH21" s="299">
        <v>0.29648854938346791</v>
      </c>
      <c r="EI21" s="299">
        <v>0</v>
      </c>
      <c r="EJ21" s="299">
        <v>0</v>
      </c>
      <c r="EK21" s="299">
        <v>0</v>
      </c>
      <c r="EL21" s="299">
        <v>0</v>
      </c>
      <c r="EM21" s="299">
        <v>0</v>
      </c>
      <c r="EN21" s="299">
        <v>0</v>
      </c>
      <c r="EO21" s="299">
        <v>0</v>
      </c>
      <c r="EP21" s="299">
        <v>0</v>
      </c>
      <c r="EQ21" s="299">
        <v>0</v>
      </c>
      <c r="ER21" s="299">
        <v>0</v>
      </c>
      <c r="ES21" s="299">
        <v>0</v>
      </c>
      <c r="ET21" s="299">
        <v>0</v>
      </c>
      <c r="EU21" s="299">
        <v>0</v>
      </c>
      <c r="EV21" s="299">
        <v>0</v>
      </c>
      <c r="EW21" s="299">
        <v>0</v>
      </c>
      <c r="EX21" s="299">
        <v>0</v>
      </c>
      <c r="EY21" s="299">
        <v>0</v>
      </c>
      <c r="EZ21" s="299">
        <v>0</v>
      </c>
      <c r="FA21" s="299">
        <v>0</v>
      </c>
      <c r="FB21" s="299">
        <v>0</v>
      </c>
      <c r="FC21" s="299">
        <v>0</v>
      </c>
      <c r="FD21" s="299">
        <v>0</v>
      </c>
      <c r="FE21" s="299">
        <v>0</v>
      </c>
      <c r="FF21" s="299">
        <v>0</v>
      </c>
      <c r="FG21" s="299">
        <v>0</v>
      </c>
      <c r="FH21" s="299">
        <v>0</v>
      </c>
      <c r="FI21" s="299">
        <v>0</v>
      </c>
      <c r="FJ21" s="299">
        <v>0</v>
      </c>
      <c r="FK21" s="299">
        <v>0</v>
      </c>
      <c r="FL21" s="299">
        <v>0</v>
      </c>
      <c r="FM21" s="299">
        <v>0</v>
      </c>
      <c r="FN21" s="299">
        <v>0</v>
      </c>
      <c r="FO21" s="299">
        <v>0</v>
      </c>
      <c r="FP21" s="299">
        <v>0</v>
      </c>
      <c r="FQ21" s="299">
        <v>0</v>
      </c>
      <c r="FR21" s="299">
        <v>0</v>
      </c>
      <c r="FS21" s="299">
        <v>0</v>
      </c>
      <c r="FT21" s="299">
        <v>0</v>
      </c>
      <c r="FU21" s="299">
        <v>0</v>
      </c>
      <c r="FV21" s="299">
        <v>0</v>
      </c>
      <c r="FW21" s="299">
        <v>0</v>
      </c>
      <c r="FX21" s="299">
        <v>0</v>
      </c>
      <c r="FY21" s="299">
        <v>0</v>
      </c>
      <c r="FZ21" s="299">
        <v>0</v>
      </c>
      <c r="GA21" s="299">
        <v>0</v>
      </c>
      <c r="GB21" s="299">
        <v>0</v>
      </c>
      <c r="GC21" s="299">
        <v>0</v>
      </c>
      <c r="GD21" s="299">
        <v>0</v>
      </c>
      <c r="GE21" s="299">
        <v>0</v>
      </c>
      <c r="GF21" s="299">
        <v>0</v>
      </c>
      <c r="GG21" s="299">
        <v>0</v>
      </c>
      <c r="GH21" s="299">
        <v>0</v>
      </c>
      <c r="GI21" s="299">
        <v>0</v>
      </c>
      <c r="GJ21" s="299">
        <v>0</v>
      </c>
      <c r="GK21" s="299">
        <v>0</v>
      </c>
      <c r="GL21" s="299">
        <v>0</v>
      </c>
      <c r="GM21" s="299">
        <v>0</v>
      </c>
      <c r="GN21" s="299">
        <v>0</v>
      </c>
      <c r="GO21" s="299">
        <v>0</v>
      </c>
      <c r="GP21" s="299">
        <v>0</v>
      </c>
      <c r="GQ21" s="299">
        <v>0</v>
      </c>
      <c r="GR21" s="299">
        <v>0</v>
      </c>
      <c r="GS21" s="299">
        <v>0</v>
      </c>
      <c r="GT21" s="299">
        <v>0</v>
      </c>
      <c r="GU21" s="299">
        <v>0</v>
      </c>
      <c r="GV21" s="299">
        <v>0</v>
      </c>
      <c r="GW21" s="299">
        <v>0</v>
      </c>
      <c r="GX21" s="299">
        <v>0</v>
      </c>
      <c r="GY21" s="299">
        <v>0</v>
      </c>
      <c r="GZ21" s="299">
        <v>0</v>
      </c>
      <c r="HA21" s="299">
        <v>0</v>
      </c>
      <c r="HB21" s="299">
        <v>0</v>
      </c>
      <c r="HC21" s="299">
        <v>0</v>
      </c>
      <c r="HD21" s="299">
        <v>0</v>
      </c>
      <c r="HE21" s="299">
        <v>0</v>
      </c>
      <c r="HF21" s="299">
        <v>0</v>
      </c>
      <c r="HG21" s="299">
        <v>0</v>
      </c>
      <c r="HH21" s="299">
        <v>0</v>
      </c>
      <c r="HI21" s="299">
        <v>0</v>
      </c>
      <c r="HJ21" s="299">
        <v>0</v>
      </c>
      <c r="HK21" s="299">
        <v>0</v>
      </c>
      <c r="HL21" s="299">
        <v>0</v>
      </c>
      <c r="HM21" s="299">
        <v>0</v>
      </c>
      <c r="HN21" s="299">
        <v>0</v>
      </c>
      <c r="HO21" s="299">
        <v>0</v>
      </c>
      <c r="HP21" s="299">
        <v>0</v>
      </c>
      <c r="HQ21" s="299">
        <v>0</v>
      </c>
      <c r="HR21" s="299">
        <v>0</v>
      </c>
      <c r="HS21" s="299">
        <v>0</v>
      </c>
      <c r="HT21" s="299">
        <v>0</v>
      </c>
      <c r="HU21" s="299">
        <v>0</v>
      </c>
      <c r="HV21" s="288"/>
      <c r="HW21" s="299" t="s">
        <v>1124</v>
      </c>
      <c r="HX21" s="325">
        <v>72.744818429862022</v>
      </c>
      <c r="HY21" s="325">
        <v>120.32397214296434</v>
      </c>
      <c r="HZ21" s="112"/>
      <c r="IA21" s="33"/>
      <c r="IB21" s="326"/>
      <c r="IC21" s="326"/>
      <c r="ID21" s="326"/>
    </row>
    <row r="22" spans="1:238" ht="16.5">
      <c r="A22" s="3"/>
      <c r="C22" s="962"/>
      <c r="E22" s="105"/>
      <c r="F22" s="106"/>
      <c r="G22" s="106"/>
      <c r="H22" s="106"/>
      <c r="I22" s="106"/>
      <c r="J22" s="106"/>
      <c r="K22" s="295">
        <v>164</v>
      </c>
      <c r="L22" s="296" t="s">
        <v>704</v>
      </c>
      <c r="M22" s="300">
        <v>1.0779053694912295</v>
      </c>
      <c r="N22" s="301">
        <v>0.57665474093078106</v>
      </c>
      <c r="O22" s="300">
        <v>0.40279848668439244</v>
      </c>
      <c r="P22" s="299">
        <v>0</v>
      </c>
      <c r="Q22" s="299">
        <v>0</v>
      </c>
      <c r="R22" s="299">
        <v>0</v>
      </c>
      <c r="S22" s="299">
        <v>0</v>
      </c>
      <c r="T22" s="299">
        <v>0</v>
      </c>
      <c r="U22" s="299">
        <v>0</v>
      </c>
      <c r="V22" s="299">
        <v>0</v>
      </c>
      <c r="W22" s="299">
        <v>0</v>
      </c>
      <c r="X22" s="299">
        <v>0</v>
      </c>
      <c r="Y22" s="299">
        <v>0</v>
      </c>
      <c r="Z22" s="299">
        <v>0</v>
      </c>
      <c r="AA22" s="299">
        <v>0</v>
      </c>
      <c r="AB22" s="299">
        <v>0</v>
      </c>
      <c r="AC22" s="299">
        <v>0</v>
      </c>
      <c r="AD22" s="299">
        <v>0</v>
      </c>
      <c r="AE22" s="299">
        <v>0</v>
      </c>
      <c r="AF22" s="299">
        <v>0.51882120463191517</v>
      </c>
      <c r="AG22" s="299">
        <v>0</v>
      </c>
      <c r="AH22" s="299">
        <v>0</v>
      </c>
      <c r="AI22" s="299">
        <v>0</v>
      </c>
      <c r="AJ22" s="299">
        <v>0</v>
      </c>
      <c r="AK22" s="299">
        <v>0</v>
      </c>
      <c r="AL22" s="299">
        <v>0</v>
      </c>
      <c r="AM22" s="299">
        <v>0</v>
      </c>
      <c r="AN22" s="299">
        <v>0</v>
      </c>
      <c r="AO22" s="299">
        <v>0</v>
      </c>
      <c r="AP22" s="299">
        <v>0</v>
      </c>
      <c r="AQ22" s="299">
        <v>0</v>
      </c>
      <c r="AR22" s="299">
        <v>0</v>
      </c>
      <c r="AS22" s="299">
        <v>0</v>
      </c>
      <c r="AT22" s="299">
        <v>0</v>
      </c>
      <c r="AU22" s="299">
        <v>0</v>
      </c>
      <c r="AV22" s="299">
        <v>0</v>
      </c>
      <c r="AW22" s="299">
        <v>0</v>
      </c>
      <c r="AX22" s="299">
        <v>0</v>
      </c>
      <c r="AY22" s="299">
        <v>0</v>
      </c>
      <c r="AZ22" s="299">
        <v>0</v>
      </c>
      <c r="BA22" s="299">
        <v>0</v>
      </c>
      <c r="BB22" s="299">
        <v>0</v>
      </c>
      <c r="BC22" s="299">
        <v>0</v>
      </c>
      <c r="BD22" s="299">
        <v>0</v>
      </c>
      <c r="BE22" s="299">
        <v>0</v>
      </c>
      <c r="BF22" s="299">
        <v>0</v>
      </c>
      <c r="BG22" s="299">
        <v>0</v>
      </c>
      <c r="BH22" s="299">
        <v>0</v>
      </c>
      <c r="BI22" s="299">
        <v>0</v>
      </c>
      <c r="BJ22" s="299">
        <v>0</v>
      </c>
      <c r="BK22" s="299">
        <v>0</v>
      </c>
      <c r="BL22" s="299">
        <v>0</v>
      </c>
      <c r="BM22" s="299">
        <v>0</v>
      </c>
      <c r="BN22" s="299">
        <v>0</v>
      </c>
      <c r="BO22" s="299">
        <v>0</v>
      </c>
      <c r="BP22" s="299">
        <v>0</v>
      </c>
      <c r="BQ22" s="299">
        <v>0</v>
      </c>
      <c r="BR22" s="299">
        <v>0</v>
      </c>
      <c r="BS22" s="299">
        <v>0</v>
      </c>
      <c r="BT22" s="299">
        <v>0</v>
      </c>
      <c r="BU22" s="299">
        <v>0</v>
      </c>
      <c r="BV22" s="299">
        <v>0</v>
      </c>
      <c r="BW22" s="299">
        <v>0</v>
      </c>
      <c r="BX22" s="299">
        <v>0</v>
      </c>
      <c r="BY22" s="299">
        <v>0</v>
      </c>
      <c r="BZ22" s="299">
        <v>0</v>
      </c>
      <c r="CA22" s="299">
        <v>0</v>
      </c>
      <c r="CB22" s="299">
        <v>0</v>
      </c>
      <c r="CC22" s="299">
        <v>0</v>
      </c>
      <c r="CD22" s="299">
        <v>0</v>
      </c>
      <c r="CE22" s="299">
        <v>0</v>
      </c>
      <c r="CF22" s="299">
        <v>0</v>
      </c>
      <c r="CG22" s="299">
        <v>0</v>
      </c>
      <c r="CH22" s="299">
        <v>0</v>
      </c>
      <c r="CI22" s="299">
        <v>0</v>
      </c>
      <c r="CJ22" s="299">
        <v>0</v>
      </c>
      <c r="CK22" s="299">
        <v>0</v>
      </c>
      <c r="CL22" s="299">
        <v>0</v>
      </c>
      <c r="CM22" s="299">
        <v>0</v>
      </c>
      <c r="CN22" s="299">
        <v>0</v>
      </c>
      <c r="CO22" s="299">
        <v>0</v>
      </c>
      <c r="CP22" s="299">
        <v>0</v>
      </c>
      <c r="CQ22" s="299">
        <v>0</v>
      </c>
      <c r="CR22" s="299">
        <v>0</v>
      </c>
      <c r="CS22" s="299">
        <v>0</v>
      </c>
      <c r="CT22" s="299">
        <v>0</v>
      </c>
      <c r="CU22" s="299">
        <v>0</v>
      </c>
      <c r="CV22" s="299">
        <v>0</v>
      </c>
      <c r="CW22" s="299">
        <v>0</v>
      </c>
      <c r="CX22" s="299">
        <v>0</v>
      </c>
      <c r="CY22" s="299">
        <v>0</v>
      </c>
      <c r="CZ22" s="299">
        <v>0</v>
      </c>
      <c r="DA22" s="299">
        <v>0</v>
      </c>
      <c r="DB22" s="299">
        <v>0</v>
      </c>
      <c r="DC22" s="299">
        <v>0</v>
      </c>
      <c r="DD22" s="299">
        <v>0</v>
      </c>
      <c r="DE22" s="299">
        <v>0</v>
      </c>
      <c r="DF22" s="299">
        <v>0</v>
      </c>
      <c r="DG22" s="299">
        <v>0</v>
      </c>
      <c r="DH22" s="299">
        <v>0</v>
      </c>
      <c r="DI22" s="299">
        <v>0</v>
      </c>
      <c r="DJ22" s="299">
        <v>0</v>
      </c>
      <c r="DK22" s="299">
        <v>0</v>
      </c>
      <c r="DL22" s="299">
        <v>0</v>
      </c>
      <c r="DM22" s="299">
        <v>0</v>
      </c>
      <c r="DN22" s="299">
        <v>0</v>
      </c>
      <c r="DO22" s="299">
        <v>0</v>
      </c>
      <c r="DP22" s="299">
        <v>0</v>
      </c>
      <c r="DQ22" s="299">
        <v>0</v>
      </c>
      <c r="DR22" s="299">
        <v>0</v>
      </c>
      <c r="DS22" s="299">
        <v>0</v>
      </c>
      <c r="DT22" s="299">
        <v>0</v>
      </c>
      <c r="DU22" s="299">
        <v>0</v>
      </c>
      <c r="DV22" s="299">
        <v>0</v>
      </c>
      <c r="DW22" s="299">
        <v>0</v>
      </c>
      <c r="DX22" s="299">
        <v>0</v>
      </c>
      <c r="DY22" s="299">
        <v>0</v>
      </c>
      <c r="DZ22" s="299">
        <v>0</v>
      </c>
      <c r="EA22" s="299">
        <v>0</v>
      </c>
      <c r="EB22" s="299">
        <v>0</v>
      </c>
      <c r="EC22" s="299">
        <v>0</v>
      </c>
      <c r="ED22" s="299">
        <v>0</v>
      </c>
      <c r="EE22" s="299">
        <v>0</v>
      </c>
      <c r="EF22" s="299">
        <v>0</v>
      </c>
      <c r="EG22" s="299">
        <v>0</v>
      </c>
      <c r="EH22" s="299">
        <v>0</v>
      </c>
      <c r="EI22" s="299">
        <v>0.52374457239435279</v>
      </c>
      <c r="EJ22" s="299">
        <v>0</v>
      </c>
      <c r="EK22" s="299">
        <v>0</v>
      </c>
      <c r="EL22" s="299">
        <v>0</v>
      </c>
      <c r="EM22" s="299">
        <v>0</v>
      </c>
      <c r="EN22" s="299">
        <v>0</v>
      </c>
      <c r="EO22" s="299">
        <v>0</v>
      </c>
      <c r="EP22" s="299">
        <v>0</v>
      </c>
      <c r="EQ22" s="299">
        <v>0</v>
      </c>
      <c r="ER22" s="299">
        <v>0</v>
      </c>
      <c r="ES22" s="299">
        <v>0</v>
      </c>
      <c r="ET22" s="299">
        <v>0</v>
      </c>
      <c r="EU22" s="299">
        <v>0</v>
      </c>
      <c r="EV22" s="299">
        <v>0</v>
      </c>
      <c r="EW22" s="299">
        <v>0</v>
      </c>
      <c r="EX22" s="299">
        <v>0</v>
      </c>
      <c r="EY22" s="299">
        <v>0</v>
      </c>
      <c r="EZ22" s="299">
        <v>0</v>
      </c>
      <c r="FA22" s="299">
        <v>0</v>
      </c>
      <c r="FB22" s="299">
        <v>0</v>
      </c>
      <c r="FC22" s="299">
        <v>0</v>
      </c>
      <c r="FD22" s="299">
        <v>0</v>
      </c>
      <c r="FE22" s="299">
        <v>0</v>
      </c>
      <c r="FF22" s="299">
        <v>0</v>
      </c>
      <c r="FG22" s="299">
        <v>0</v>
      </c>
      <c r="FH22" s="299">
        <v>0</v>
      </c>
      <c r="FI22" s="299">
        <v>0</v>
      </c>
      <c r="FJ22" s="299">
        <v>0</v>
      </c>
      <c r="FK22" s="299">
        <v>0</v>
      </c>
      <c r="FL22" s="299">
        <v>0</v>
      </c>
      <c r="FM22" s="299">
        <v>0</v>
      </c>
      <c r="FN22" s="299">
        <v>0</v>
      </c>
      <c r="FO22" s="299">
        <v>0</v>
      </c>
      <c r="FP22" s="299">
        <v>0</v>
      </c>
      <c r="FQ22" s="299">
        <v>0</v>
      </c>
      <c r="FR22" s="299">
        <v>0</v>
      </c>
      <c r="FS22" s="299">
        <v>0</v>
      </c>
      <c r="FT22" s="299">
        <v>0</v>
      </c>
      <c r="FU22" s="299">
        <v>0</v>
      </c>
      <c r="FV22" s="299">
        <v>0</v>
      </c>
      <c r="FW22" s="299">
        <v>0</v>
      </c>
      <c r="FX22" s="299">
        <v>0</v>
      </c>
      <c r="FY22" s="299">
        <v>0</v>
      </c>
      <c r="FZ22" s="299">
        <v>0</v>
      </c>
      <c r="GA22" s="299">
        <v>0</v>
      </c>
      <c r="GB22" s="299">
        <v>0</v>
      </c>
      <c r="GC22" s="299">
        <v>0</v>
      </c>
      <c r="GD22" s="299">
        <v>0</v>
      </c>
      <c r="GE22" s="299">
        <v>0</v>
      </c>
      <c r="GF22" s="299">
        <v>0</v>
      </c>
      <c r="GG22" s="299">
        <v>0</v>
      </c>
      <c r="GH22" s="299">
        <v>0</v>
      </c>
      <c r="GI22" s="299">
        <v>0</v>
      </c>
      <c r="GJ22" s="299">
        <v>0</v>
      </c>
      <c r="GK22" s="299">
        <v>0</v>
      </c>
      <c r="GL22" s="299">
        <v>0</v>
      </c>
      <c r="GM22" s="299">
        <v>0</v>
      </c>
      <c r="GN22" s="299">
        <v>0</v>
      </c>
      <c r="GO22" s="299">
        <v>0</v>
      </c>
      <c r="GP22" s="299">
        <v>0</v>
      </c>
      <c r="GQ22" s="299">
        <v>0</v>
      </c>
      <c r="GR22" s="299">
        <v>0</v>
      </c>
      <c r="GS22" s="299">
        <v>0</v>
      </c>
      <c r="GT22" s="299">
        <v>0</v>
      </c>
      <c r="GU22" s="299">
        <v>0</v>
      </c>
      <c r="GV22" s="299">
        <v>0</v>
      </c>
      <c r="GW22" s="299">
        <v>0</v>
      </c>
      <c r="GX22" s="299">
        <v>0</v>
      </c>
      <c r="GY22" s="299">
        <v>0</v>
      </c>
      <c r="GZ22" s="299">
        <v>0</v>
      </c>
      <c r="HA22" s="299">
        <v>0</v>
      </c>
      <c r="HB22" s="299">
        <v>0</v>
      </c>
      <c r="HC22" s="299">
        <v>0</v>
      </c>
      <c r="HD22" s="299">
        <v>0</v>
      </c>
      <c r="HE22" s="299">
        <v>0</v>
      </c>
      <c r="HF22" s="299">
        <v>0</v>
      </c>
      <c r="HG22" s="299">
        <v>0</v>
      </c>
      <c r="HH22" s="299">
        <v>0</v>
      </c>
      <c r="HI22" s="299">
        <v>0</v>
      </c>
      <c r="HJ22" s="299">
        <v>0</v>
      </c>
      <c r="HK22" s="299">
        <v>0</v>
      </c>
      <c r="HL22" s="299">
        <v>0</v>
      </c>
      <c r="HM22" s="299">
        <v>0</v>
      </c>
      <c r="HN22" s="299">
        <v>0</v>
      </c>
      <c r="HO22" s="299">
        <v>0</v>
      </c>
      <c r="HP22" s="299">
        <v>0</v>
      </c>
      <c r="HQ22" s="299">
        <v>0</v>
      </c>
      <c r="HR22" s="299">
        <v>0</v>
      </c>
      <c r="HS22" s="299">
        <v>0</v>
      </c>
      <c r="HT22" s="299">
        <v>0</v>
      </c>
      <c r="HU22" s="299">
        <v>0</v>
      </c>
      <c r="HV22" s="288"/>
      <c r="HW22" s="299" t="s">
        <v>346</v>
      </c>
      <c r="HX22" s="325">
        <v>22.52466492928831</v>
      </c>
      <c r="HY22" s="325">
        <v>25.338330423833334</v>
      </c>
      <c r="HZ22" s="112"/>
      <c r="IA22" s="33"/>
      <c r="IB22" s="326"/>
      <c r="IC22" s="326"/>
      <c r="ID22" s="326"/>
    </row>
    <row r="23" spans="1:238" ht="16.5">
      <c r="A23" s="3"/>
      <c r="C23" s="962"/>
      <c r="E23" s="105"/>
      <c r="F23" s="106"/>
      <c r="G23" s="106"/>
      <c r="H23" s="106"/>
      <c r="I23" s="106"/>
      <c r="J23" s="106"/>
      <c r="K23" s="295">
        <v>191</v>
      </c>
      <c r="L23" s="296" t="s">
        <v>705</v>
      </c>
      <c r="M23" s="300">
        <v>1.050151322316317</v>
      </c>
      <c r="N23" s="301">
        <v>0.4773423940674687</v>
      </c>
      <c r="O23" s="300">
        <v>0.31385807211718864</v>
      </c>
      <c r="P23" s="299">
        <v>0</v>
      </c>
      <c r="Q23" s="299">
        <v>0</v>
      </c>
      <c r="R23" s="299">
        <v>0</v>
      </c>
      <c r="S23" s="299">
        <v>0</v>
      </c>
      <c r="T23" s="299">
        <v>0</v>
      </c>
      <c r="U23" s="299">
        <v>0</v>
      </c>
      <c r="V23" s="299">
        <v>0</v>
      </c>
      <c r="W23" s="299">
        <v>0</v>
      </c>
      <c r="X23" s="299">
        <v>0</v>
      </c>
      <c r="Y23" s="299">
        <v>0</v>
      </c>
      <c r="Z23" s="299">
        <v>0</v>
      </c>
      <c r="AA23" s="299">
        <v>0</v>
      </c>
      <c r="AB23" s="299">
        <v>0</v>
      </c>
      <c r="AC23" s="299">
        <v>0</v>
      </c>
      <c r="AD23" s="299">
        <v>0</v>
      </c>
      <c r="AE23" s="299">
        <v>0</v>
      </c>
      <c r="AF23" s="299">
        <v>0</v>
      </c>
      <c r="AG23" s="299">
        <v>0.38108134944109273</v>
      </c>
      <c r="AH23" s="299">
        <v>0</v>
      </c>
      <c r="AI23" s="299">
        <v>0</v>
      </c>
      <c r="AJ23" s="299">
        <v>0</v>
      </c>
      <c r="AK23" s="299">
        <v>0</v>
      </c>
      <c r="AL23" s="299">
        <v>0</v>
      </c>
      <c r="AM23" s="299">
        <v>0</v>
      </c>
      <c r="AN23" s="299">
        <v>0</v>
      </c>
      <c r="AO23" s="299">
        <v>0</v>
      </c>
      <c r="AP23" s="299">
        <v>0</v>
      </c>
      <c r="AQ23" s="299">
        <v>0</v>
      </c>
      <c r="AR23" s="299">
        <v>0</v>
      </c>
      <c r="AS23" s="299">
        <v>0</v>
      </c>
      <c r="AT23" s="299">
        <v>0</v>
      </c>
      <c r="AU23" s="299">
        <v>0</v>
      </c>
      <c r="AV23" s="299">
        <v>0</v>
      </c>
      <c r="AW23" s="299">
        <v>0</v>
      </c>
      <c r="AX23" s="299">
        <v>0</v>
      </c>
      <c r="AY23" s="299">
        <v>0</v>
      </c>
      <c r="AZ23" s="299">
        <v>0</v>
      </c>
      <c r="BA23" s="299">
        <v>0</v>
      </c>
      <c r="BB23" s="299">
        <v>0</v>
      </c>
      <c r="BC23" s="299">
        <v>0</v>
      </c>
      <c r="BD23" s="299">
        <v>0</v>
      </c>
      <c r="BE23" s="299">
        <v>0</v>
      </c>
      <c r="BF23" s="299">
        <v>0</v>
      </c>
      <c r="BG23" s="299">
        <v>0</v>
      </c>
      <c r="BH23" s="299">
        <v>0</v>
      </c>
      <c r="BI23" s="299">
        <v>0</v>
      </c>
      <c r="BJ23" s="299">
        <v>0</v>
      </c>
      <c r="BK23" s="299">
        <v>0</v>
      </c>
      <c r="BL23" s="299">
        <v>0</v>
      </c>
      <c r="BM23" s="299">
        <v>0</v>
      </c>
      <c r="BN23" s="299">
        <v>0</v>
      </c>
      <c r="BO23" s="299">
        <v>0</v>
      </c>
      <c r="BP23" s="299">
        <v>0</v>
      </c>
      <c r="BQ23" s="299">
        <v>0</v>
      </c>
      <c r="BR23" s="299">
        <v>0</v>
      </c>
      <c r="BS23" s="299">
        <v>0</v>
      </c>
      <c r="BT23" s="299">
        <v>0</v>
      </c>
      <c r="BU23" s="299">
        <v>0</v>
      </c>
      <c r="BV23" s="299">
        <v>0</v>
      </c>
      <c r="BW23" s="299">
        <v>0</v>
      </c>
      <c r="BX23" s="299">
        <v>0</v>
      </c>
      <c r="BY23" s="299">
        <v>0</v>
      </c>
      <c r="BZ23" s="299">
        <v>0</v>
      </c>
      <c r="CA23" s="299">
        <v>0</v>
      </c>
      <c r="CB23" s="299">
        <v>0</v>
      </c>
      <c r="CC23" s="299">
        <v>0</v>
      </c>
      <c r="CD23" s="299">
        <v>0</v>
      </c>
      <c r="CE23" s="299">
        <v>0</v>
      </c>
      <c r="CF23" s="299">
        <v>0</v>
      </c>
      <c r="CG23" s="299">
        <v>0</v>
      </c>
      <c r="CH23" s="299">
        <v>0</v>
      </c>
      <c r="CI23" s="299">
        <v>0</v>
      </c>
      <c r="CJ23" s="299">
        <v>0</v>
      </c>
      <c r="CK23" s="299">
        <v>0</v>
      </c>
      <c r="CL23" s="299">
        <v>0</v>
      </c>
      <c r="CM23" s="299">
        <v>0</v>
      </c>
      <c r="CN23" s="299">
        <v>0</v>
      </c>
      <c r="CO23" s="299">
        <v>0</v>
      </c>
      <c r="CP23" s="299">
        <v>0</v>
      </c>
      <c r="CQ23" s="299">
        <v>0</v>
      </c>
      <c r="CR23" s="299">
        <v>0</v>
      </c>
      <c r="CS23" s="299">
        <v>0</v>
      </c>
      <c r="CT23" s="299">
        <v>0</v>
      </c>
      <c r="CU23" s="299">
        <v>0</v>
      </c>
      <c r="CV23" s="299">
        <v>0</v>
      </c>
      <c r="CW23" s="299">
        <v>0</v>
      </c>
      <c r="CX23" s="299">
        <v>0</v>
      </c>
      <c r="CY23" s="299">
        <v>0</v>
      </c>
      <c r="CZ23" s="299">
        <v>0</v>
      </c>
      <c r="DA23" s="299">
        <v>0</v>
      </c>
      <c r="DB23" s="299">
        <v>0</v>
      </c>
      <c r="DC23" s="299">
        <v>0</v>
      </c>
      <c r="DD23" s="299">
        <v>0</v>
      </c>
      <c r="DE23" s="299">
        <v>0</v>
      </c>
      <c r="DF23" s="299">
        <v>0</v>
      </c>
      <c r="DG23" s="299">
        <v>0</v>
      </c>
      <c r="DH23" s="299">
        <v>0</v>
      </c>
      <c r="DI23" s="299">
        <v>0</v>
      </c>
      <c r="DJ23" s="299">
        <v>0</v>
      </c>
      <c r="DK23" s="299">
        <v>0</v>
      </c>
      <c r="DL23" s="299">
        <v>0</v>
      </c>
      <c r="DM23" s="299">
        <v>0</v>
      </c>
      <c r="DN23" s="299">
        <v>0</v>
      </c>
      <c r="DO23" s="299">
        <v>0</v>
      </c>
      <c r="DP23" s="299">
        <v>0</v>
      </c>
      <c r="DQ23" s="299">
        <v>0</v>
      </c>
      <c r="DR23" s="299">
        <v>0</v>
      </c>
      <c r="DS23" s="299">
        <v>0</v>
      </c>
      <c r="DT23" s="299">
        <v>0</v>
      </c>
      <c r="DU23" s="299">
        <v>0</v>
      </c>
      <c r="DV23" s="299">
        <v>0</v>
      </c>
      <c r="DW23" s="299">
        <v>0</v>
      </c>
      <c r="DX23" s="299">
        <v>0</v>
      </c>
      <c r="DY23" s="299">
        <v>0</v>
      </c>
      <c r="DZ23" s="299">
        <v>0</v>
      </c>
      <c r="EA23" s="299">
        <v>0</v>
      </c>
      <c r="EB23" s="299">
        <v>0</v>
      </c>
      <c r="EC23" s="299">
        <v>0</v>
      </c>
      <c r="ED23" s="299">
        <v>0</v>
      </c>
      <c r="EE23" s="299">
        <v>0</v>
      </c>
      <c r="EF23" s="299">
        <v>0</v>
      </c>
      <c r="EG23" s="299">
        <v>0</v>
      </c>
      <c r="EH23" s="299">
        <v>0</v>
      </c>
      <c r="EI23" s="299">
        <v>0</v>
      </c>
      <c r="EJ23" s="299">
        <v>0.38108134944109279</v>
      </c>
      <c r="EK23" s="299">
        <v>0</v>
      </c>
      <c r="EL23" s="299">
        <v>0</v>
      </c>
      <c r="EM23" s="299">
        <v>0</v>
      </c>
      <c r="EN23" s="299">
        <v>0</v>
      </c>
      <c r="EO23" s="299">
        <v>0</v>
      </c>
      <c r="EP23" s="299">
        <v>0</v>
      </c>
      <c r="EQ23" s="299">
        <v>0</v>
      </c>
      <c r="ER23" s="299">
        <v>0</v>
      </c>
      <c r="ES23" s="299">
        <v>0</v>
      </c>
      <c r="ET23" s="299">
        <v>0</v>
      </c>
      <c r="EU23" s="299">
        <v>0</v>
      </c>
      <c r="EV23" s="299">
        <v>0</v>
      </c>
      <c r="EW23" s="299">
        <v>0</v>
      </c>
      <c r="EX23" s="299">
        <v>0</v>
      </c>
      <c r="EY23" s="299">
        <v>0</v>
      </c>
      <c r="EZ23" s="299">
        <v>0</v>
      </c>
      <c r="FA23" s="299">
        <v>0</v>
      </c>
      <c r="FB23" s="299">
        <v>0</v>
      </c>
      <c r="FC23" s="299">
        <v>0</v>
      </c>
      <c r="FD23" s="299">
        <v>0</v>
      </c>
      <c r="FE23" s="299">
        <v>0</v>
      </c>
      <c r="FF23" s="299">
        <v>0</v>
      </c>
      <c r="FG23" s="299">
        <v>0</v>
      </c>
      <c r="FH23" s="299">
        <v>0</v>
      </c>
      <c r="FI23" s="299">
        <v>0</v>
      </c>
      <c r="FJ23" s="299">
        <v>0</v>
      </c>
      <c r="FK23" s="299">
        <v>0</v>
      </c>
      <c r="FL23" s="299">
        <v>0</v>
      </c>
      <c r="FM23" s="299">
        <v>0</v>
      </c>
      <c r="FN23" s="299">
        <v>0</v>
      </c>
      <c r="FO23" s="299">
        <v>0</v>
      </c>
      <c r="FP23" s="299">
        <v>0</v>
      </c>
      <c r="FQ23" s="299">
        <v>0</v>
      </c>
      <c r="FR23" s="299">
        <v>0</v>
      </c>
      <c r="FS23" s="299">
        <v>0</v>
      </c>
      <c r="FT23" s="299">
        <v>0</v>
      </c>
      <c r="FU23" s="299">
        <v>0</v>
      </c>
      <c r="FV23" s="299">
        <v>0</v>
      </c>
      <c r="FW23" s="299">
        <v>0</v>
      </c>
      <c r="FX23" s="299">
        <v>0</v>
      </c>
      <c r="FY23" s="299">
        <v>0</v>
      </c>
      <c r="FZ23" s="299">
        <v>0</v>
      </c>
      <c r="GA23" s="299">
        <v>0</v>
      </c>
      <c r="GB23" s="299">
        <v>0</v>
      </c>
      <c r="GC23" s="299">
        <v>0</v>
      </c>
      <c r="GD23" s="299">
        <v>0</v>
      </c>
      <c r="GE23" s="299">
        <v>0</v>
      </c>
      <c r="GF23" s="299">
        <v>0</v>
      </c>
      <c r="GG23" s="299">
        <v>0</v>
      </c>
      <c r="GH23" s="299">
        <v>0</v>
      </c>
      <c r="GI23" s="299">
        <v>0</v>
      </c>
      <c r="GJ23" s="299">
        <v>0</v>
      </c>
      <c r="GK23" s="299">
        <v>0</v>
      </c>
      <c r="GL23" s="299">
        <v>0</v>
      </c>
      <c r="GM23" s="299">
        <v>0</v>
      </c>
      <c r="GN23" s="299">
        <v>0</v>
      </c>
      <c r="GO23" s="299">
        <v>0</v>
      </c>
      <c r="GP23" s="299">
        <v>0</v>
      </c>
      <c r="GQ23" s="299">
        <v>0</v>
      </c>
      <c r="GR23" s="299">
        <v>0</v>
      </c>
      <c r="GS23" s="299">
        <v>0</v>
      </c>
      <c r="GT23" s="299">
        <v>0</v>
      </c>
      <c r="GU23" s="299">
        <v>0</v>
      </c>
      <c r="GV23" s="299">
        <v>0</v>
      </c>
      <c r="GW23" s="299">
        <v>0</v>
      </c>
      <c r="GX23" s="299">
        <v>0</v>
      </c>
      <c r="GY23" s="299">
        <v>0</v>
      </c>
      <c r="GZ23" s="299">
        <v>0</v>
      </c>
      <c r="HA23" s="299">
        <v>0</v>
      </c>
      <c r="HB23" s="299">
        <v>0</v>
      </c>
      <c r="HC23" s="299">
        <v>0</v>
      </c>
      <c r="HD23" s="299">
        <v>0</v>
      </c>
      <c r="HE23" s="299">
        <v>0</v>
      </c>
      <c r="HF23" s="299">
        <v>0</v>
      </c>
      <c r="HG23" s="299">
        <v>0</v>
      </c>
      <c r="HH23" s="299">
        <v>0</v>
      </c>
      <c r="HI23" s="299">
        <v>0</v>
      </c>
      <c r="HJ23" s="299">
        <v>0</v>
      </c>
      <c r="HK23" s="299">
        <v>0</v>
      </c>
      <c r="HL23" s="299">
        <v>0</v>
      </c>
      <c r="HM23" s="299">
        <v>0</v>
      </c>
      <c r="HN23" s="299">
        <v>0</v>
      </c>
      <c r="HO23" s="299">
        <v>0</v>
      </c>
      <c r="HP23" s="299">
        <v>0</v>
      </c>
      <c r="HQ23" s="299">
        <v>0</v>
      </c>
      <c r="HR23" s="299">
        <v>0</v>
      </c>
      <c r="HS23" s="299">
        <v>0</v>
      </c>
      <c r="HT23" s="299">
        <v>0</v>
      </c>
      <c r="HU23" s="299">
        <v>0</v>
      </c>
      <c r="HV23" s="288"/>
      <c r="HW23" s="299" t="s">
        <v>1125</v>
      </c>
      <c r="HX23" s="325">
        <v>16.678451432229437</v>
      </c>
      <c r="HY23" s="325">
        <v>18.761837952944788</v>
      </c>
      <c r="HZ23" s="112"/>
      <c r="IA23" s="33"/>
      <c r="IB23" s="326"/>
      <c r="IC23" s="326"/>
      <c r="ID23" s="326"/>
    </row>
    <row r="24" spans="1:238" ht="16.5">
      <c r="A24" s="3"/>
      <c r="C24" s="962"/>
      <c r="E24" s="105"/>
      <c r="F24" s="106"/>
      <c r="G24" s="106"/>
      <c r="H24" s="106"/>
      <c r="I24" s="106"/>
      <c r="J24" s="106"/>
      <c r="K24" s="295">
        <v>201</v>
      </c>
      <c r="L24" s="296" t="s">
        <v>706</v>
      </c>
      <c r="M24" s="300">
        <v>0.74610952502765016</v>
      </c>
      <c r="N24" s="301">
        <v>0.80231709177921862</v>
      </c>
      <c r="O24" s="300">
        <v>0.10184133950389986</v>
      </c>
      <c r="P24" s="299">
        <v>0</v>
      </c>
      <c r="Q24" s="299">
        <v>0</v>
      </c>
      <c r="R24" s="299">
        <v>0</v>
      </c>
      <c r="S24" s="299">
        <v>0</v>
      </c>
      <c r="T24" s="299">
        <v>0</v>
      </c>
      <c r="U24" s="299">
        <v>0</v>
      </c>
      <c r="V24" s="299">
        <v>0</v>
      </c>
      <c r="W24" s="299">
        <v>0</v>
      </c>
      <c r="X24" s="299">
        <v>0</v>
      </c>
      <c r="Y24" s="299">
        <v>0</v>
      </c>
      <c r="Z24" s="299">
        <v>0</v>
      </c>
      <c r="AA24" s="299">
        <v>0</v>
      </c>
      <c r="AB24" s="299">
        <v>0</v>
      </c>
      <c r="AC24" s="299">
        <v>0</v>
      </c>
      <c r="AD24" s="299">
        <v>0</v>
      </c>
      <c r="AE24" s="299">
        <v>0</v>
      </c>
      <c r="AF24" s="299">
        <v>0</v>
      </c>
      <c r="AG24" s="299">
        <v>0</v>
      </c>
      <c r="AH24" s="299">
        <v>0.33070212563161472</v>
      </c>
      <c r="AI24" s="299">
        <v>0</v>
      </c>
      <c r="AJ24" s="299">
        <v>0</v>
      </c>
      <c r="AK24" s="299">
        <v>0</v>
      </c>
      <c r="AL24" s="299">
        <v>0</v>
      </c>
      <c r="AM24" s="299">
        <v>0</v>
      </c>
      <c r="AN24" s="299">
        <v>0</v>
      </c>
      <c r="AO24" s="299">
        <v>0</v>
      </c>
      <c r="AP24" s="299">
        <v>0</v>
      </c>
      <c r="AQ24" s="299">
        <v>0</v>
      </c>
      <c r="AR24" s="299">
        <v>0</v>
      </c>
      <c r="AS24" s="299">
        <v>0</v>
      </c>
      <c r="AT24" s="299">
        <v>0</v>
      </c>
      <c r="AU24" s="299">
        <v>0</v>
      </c>
      <c r="AV24" s="299">
        <v>0</v>
      </c>
      <c r="AW24" s="299">
        <v>0</v>
      </c>
      <c r="AX24" s="299">
        <v>0</v>
      </c>
      <c r="AY24" s="299">
        <v>0</v>
      </c>
      <c r="AZ24" s="299">
        <v>0</v>
      </c>
      <c r="BA24" s="299">
        <v>0</v>
      </c>
      <c r="BB24" s="299">
        <v>0</v>
      </c>
      <c r="BC24" s="299">
        <v>0</v>
      </c>
      <c r="BD24" s="299">
        <v>0</v>
      </c>
      <c r="BE24" s="299">
        <v>0</v>
      </c>
      <c r="BF24" s="299">
        <v>0</v>
      </c>
      <c r="BG24" s="299">
        <v>0</v>
      </c>
      <c r="BH24" s="299">
        <v>0</v>
      </c>
      <c r="BI24" s="299">
        <v>0</v>
      </c>
      <c r="BJ24" s="299">
        <v>0</v>
      </c>
      <c r="BK24" s="299">
        <v>0</v>
      </c>
      <c r="BL24" s="299">
        <v>0</v>
      </c>
      <c r="BM24" s="299">
        <v>0</v>
      </c>
      <c r="BN24" s="299">
        <v>0</v>
      </c>
      <c r="BO24" s="299">
        <v>0</v>
      </c>
      <c r="BP24" s="299">
        <v>0</v>
      </c>
      <c r="BQ24" s="299">
        <v>0</v>
      </c>
      <c r="BR24" s="299">
        <v>0</v>
      </c>
      <c r="BS24" s="299">
        <v>0</v>
      </c>
      <c r="BT24" s="299">
        <v>0</v>
      </c>
      <c r="BU24" s="299">
        <v>0</v>
      </c>
      <c r="BV24" s="299">
        <v>0</v>
      </c>
      <c r="BW24" s="299">
        <v>0</v>
      </c>
      <c r="BX24" s="299">
        <v>0</v>
      </c>
      <c r="BY24" s="299">
        <v>0</v>
      </c>
      <c r="BZ24" s="299">
        <v>0</v>
      </c>
      <c r="CA24" s="299">
        <v>0</v>
      </c>
      <c r="CB24" s="299">
        <v>0</v>
      </c>
      <c r="CC24" s="299">
        <v>0</v>
      </c>
      <c r="CD24" s="299">
        <v>0</v>
      </c>
      <c r="CE24" s="299">
        <v>0</v>
      </c>
      <c r="CF24" s="299">
        <v>0</v>
      </c>
      <c r="CG24" s="299">
        <v>0</v>
      </c>
      <c r="CH24" s="299">
        <v>0</v>
      </c>
      <c r="CI24" s="299">
        <v>0</v>
      </c>
      <c r="CJ24" s="299">
        <v>0</v>
      </c>
      <c r="CK24" s="299">
        <v>0</v>
      </c>
      <c r="CL24" s="299">
        <v>0</v>
      </c>
      <c r="CM24" s="299">
        <v>0</v>
      </c>
      <c r="CN24" s="299">
        <v>0</v>
      </c>
      <c r="CO24" s="299">
        <v>0</v>
      </c>
      <c r="CP24" s="299">
        <v>0</v>
      </c>
      <c r="CQ24" s="299">
        <v>0</v>
      </c>
      <c r="CR24" s="299">
        <v>0</v>
      </c>
      <c r="CS24" s="299">
        <v>0</v>
      </c>
      <c r="CT24" s="299">
        <v>0</v>
      </c>
      <c r="CU24" s="299">
        <v>0</v>
      </c>
      <c r="CV24" s="299">
        <v>0</v>
      </c>
      <c r="CW24" s="299">
        <v>0</v>
      </c>
      <c r="CX24" s="299">
        <v>0</v>
      </c>
      <c r="CY24" s="299">
        <v>0</v>
      </c>
      <c r="CZ24" s="299">
        <v>0</v>
      </c>
      <c r="DA24" s="299">
        <v>0</v>
      </c>
      <c r="DB24" s="299">
        <v>0</v>
      </c>
      <c r="DC24" s="299">
        <v>0</v>
      </c>
      <c r="DD24" s="299">
        <v>0</v>
      </c>
      <c r="DE24" s="299">
        <v>0</v>
      </c>
      <c r="DF24" s="299">
        <v>0</v>
      </c>
      <c r="DG24" s="299">
        <v>0</v>
      </c>
      <c r="DH24" s="299">
        <v>0</v>
      </c>
      <c r="DI24" s="299">
        <v>0</v>
      </c>
      <c r="DJ24" s="299">
        <v>0</v>
      </c>
      <c r="DK24" s="299">
        <v>0</v>
      </c>
      <c r="DL24" s="299">
        <v>0</v>
      </c>
      <c r="DM24" s="299">
        <v>0</v>
      </c>
      <c r="DN24" s="299">
        <v>0</v>
      </c>
      <c r="DO24" s="299">
        <v>0</v>
      </c>
      <c r="DP24" s="299">
        <v>0</v>
      </c>
      <c r="DQ24" s="299">
        <v>0</v>
      </c>
      <c r="DR24" s="299">
        <v>0</v>
      </c>
      <c r="DS24" s="299">
        <v>0</v>
      </c>
      <c r="DT24" s="299">
        <v>0</v>
      </c>
      <c r="DU24" s="299">
        <v>0</v>
      </c>
      <c r="DV24" s="299">
        <v>0</v>
      </c>
      <c r="DW24" s="299">
        <v>0</v>
      </c>
      <c r="DX24" s="299">
        <v>0</v>
      </c>
      <c r="DY24" s="299">
        <v>0</v>
      </c>
      <c r="DZ24" s="299">
        <v>0</v>
      </c>
      <c r="EA24" s="299">
        <v>0</v>
      </c>
      <c r="EB24" s="299">
        <v>0</v>
      </c>
      <c r="EC24" s="299">
        <v>0</v>
      </c>
      <c r="ED24" s="299">
        <v>0</v>
      </c>
      <c r="EE24" s="299">
        <v>0</v>
      </c>
      <c r="EF24" s="299">
        <v>0</v>
      </c>
      <c r="EG24" s="299">
        <v>0</v>
      </c>
      <c r="EH24" s="299">
        <v>0</v>
      </c>
      <c r="EI24" s="299">
        <v>0</v>
      </c>
      <c r="EJ24" s="299">
        <v>0</v>
      </c>
      <c r="EK24" s="299">
        <v>0.32652370146213289</v>
      </c>
      <c r="EL24" s="299">
        <v>0</v>
      </c>
      <c r="EM24" s="299">
        <v>0</v>
      </c>
      <c r="EN24" s="299">
        <v>0</v>
      </c>
      <c r="EO24" s="299">
        <v>0</v>
      </c>
      <c r="EP24" s="299">
        <v>0</v>
      </c>
      <c r="EQ24" s="299">
        <v>0</v>
      </c>
      <c r="ER24" s="299">
        <v>0</v>
      </c>
      <c r="ES24" s="299">
        <v>0</v>
      </c>
      <c r="ET24" s="299">
        <v>0</v>
      </c>
      <c r="EU24" s="299">
        <v>0</v>
      </c>
      <c r="EV24" s="299">
        <v>0</v>
      </c>
      <c r="EW24" s="299">
        <v>0</v>
      </c>
      <c r="EX24" s="299">
        <v>0</v>
      </c>
      <c r="EY24" s="299">
        <v>0</v>
      </c>
      <c r="EZ24" s="299">
        <v>0</v>
      </c>
      <c r="FA24" s="299">
        <v>0</v>
      </c>
      <c r="FB24" s="299">
        <v>0</v>
      </c>
      <c r="FC24" s="299">
        <v>0</v>
      </c>
      <c r="FD24" s="299">
        <v>0</v>
      </c>
      <c r="FE24" s="299">
        <v>0</v>
      </c>
      <c r="FF24" s="299">
        <v>0</v>
      </c>
      <c r="FG24" s="299">
        <v>0</v>
      </c>
      <c r="FH24" s="299">
        <v>0</v>
      </c>
      <c r="FI24" s="299">
        <v>0</v>
      </c>
      <c r="FJ24" s="299">
        <v>0</v>
      </c>
      <c r="FK24" s="299">
        <v>0</v>
      </c>
      <c r="FL24" s="299">
        <v>0</v>
      </c>
      <c r="FM24" s="299">
        <v>0</v>
      </c>
      <c r="FN24" s="299">
        <v>0</v>
      </c>
      <c r="FO24" s="299">
        <v>0</v>
      </c>
      <c r="FP24" s="299">
        <v>0</v>
      </c>
      <c r="FQ24" s="299">
        <v>0</v>
      </c>
      <c r="FR24" s="299">
        <v>0</v>
      </c>
      <c r="FS24" s="299">
        <v>0</v>
      </c>
      <c r="FT24" s="299">
        <v>0</v>
      </c>
      <c r="FU24" s="299">
        <v>0</v>
      </c>
      <c r="FV24" s="299">
        <v>0</v>
      </c>
      <c r="FW24" s="299">
        <v>0</v>
      </c>
      <c r="FX24" s="299">
        <v>0</v>
      </c>
      <c r="FY24" s="299">
        <v>0</v>
      </c>
      <c r="FZ24" s="299">
        <v>0</v>
      </c>
      <c r="GA24" s="299">
        <v>0</v>
      </c>
      <c r="GB24" s="299">
        <v>0</v>
      </c>
      <c r="GC24" s="299">
        <v>0</v>
      </c>
      <c r="GD24" s="299">
        <v>0</v>
      </c>
      <c r="GE24" s="299">
        <v>0</v>
      </c>
      <c r="GF24" s="299">
        <v>0</v>
      </c>
      <c r="GG24" s="299">
        <v>0</v>
      </c>
      <c r="GH24" s="299">
        <v>0</v>
      </c>
      <c r="GI24" s="299">
        <v>0</v>
      </c>
      <c r="GJ24" s="299">
        <v>0</v>
      </c>
      <c r="GK24" s="299">
        <v>0</v>
      </c>
      <c r="GL24" s="299">
        <v>0</v>
      </c>
      <c r="GM24" s="299">
        <v>0</v>
      </c>
      <c r="GN24" s="299">
        <v>0</v>
      </c>
      <c r="GO24" s="299">
        <v>0</v>
      </c>
      <c r="GP24" s="299">
        <v>0</v>
      </c>
      <c r="GQ24" s="299">
        <v>0</v>
      </c>
      <c r="GR24" s="299">
        <v>0</v>
      </c>
      <c r="GS24" s="299">
        <v>0</v>
      </c>
      <c r="GT24" s="299">
        <v>0</v>
      </c>
      <c r="GU24" s="299">
        <v>0</v>
      </c>
      <c r="GV24" s="299">
        <v>0</v>
      </c>
      <c r="GW24" s="299">
        <v>0</v>
      </c>
      <c r="GX24" s="299">
        <v>0</v>
      </c>
      <c r="GY24" s="299">
        <v>0</v>
      </c>
      <c r="GZ24" s="299">
        <v>0</v>
      </c>
      <c r="HA24" s="299">
        <v>0</v>
      </c>
      <c r="HB24" s="299">
        <v>0</v>
      </c>
      <c r="HC24" s="299">
        <v>0</v>
      </c>
      <c r="HD24" s="299">
        <v>0</v>
      </c>
      <c r="HE24" s="299">
        <v>0</v>
      </c>
      <c r="HF24" s="299">
        <v>0</v>
      </c>
      <c r="HG24" s="299">
        <v>0</v>
      </c>
      <c r="HH24" s="299">
        <v>0</v>
      </c>
      <c r="HI24" s="299">
        <v>0</v>
      </c>
      <c r="HJ24" s="299">
        <v>0</v>
      </c>
      <c r="HK24" s="299">
        <v>0</v>
      </c>
      <c r="HL24" s="299">
        <v>0</v>
      </c>
      <c r="HM24" s="299">
        <v>0</v>
      </c>
      <c r="HN24" s="299">
        <v>0</v>
      </c>
      <c r="HO24" s="299">
        <v>0</v>
      </c>
      <c r="HP24" s="299">
        <v>0</v>
      </c>
      <c r="HQ24" s="299">
        <v>0</v>
      </c>
      <c r="HR24" s="299">
        <v>0</v>
      </c>
      <c r="HS24" s="299">
        <v>0</v>
      </c>
      <c r="HT24" s="299">
        <v>0</v>
      </c>
      <c r="HU24" s="299">
        <v>0</v>
      </c>
      <c r="HV24" s="288"/>
      <c r="HW24" s="299" t="s">
        <v>517</v>
      </c>
      <c r="HX24" s="325">
        <v>10.888723568169393</v>
      </c>
      <c r="HY24" s="325">
        <v>8.8585650971480145</v>
      </c>
      <c r="HZ24" s="112"/>
      <c r="IA24" s="33"/>
      <c r="IB24" s="326"/>
      <c r="IC24" s="326"/>
      <c r="ID24" s="326"/>
    </row>
    <row r="25" spans="1:238" ht="16.5">
      <c r="A25" s="3"/>
      <c r="C25" s="962"/>
      <c r="E25" s="105"/>
      <c r="F25" s="106"/>
      <c r="G25" s="106"/>
      <c r="H25" s="106"/>
      <c r="I25" s="106"/>
      <c r="J25" s="106"/>
      <c r="K25" s="295">
        <v>202</v>
      </c>
      <c r="L25" s="296" t="s">
        <v>707</v>
      </c>
      <c r="M25" s="300">
        <v>1.1503425581373785</v>
      </c>
      <c r="N25" s="301">
        <v>0.57175736095979057</v>
      </c>
      <c r="O25" s="300">
        <v>3.9744810963364977E-2</v>
      </c>
      <c r="P25" s="299">
        <v>0</v>
      </c>
      <c r="Q25" s="299">
        <v>0</v>
      </c>
      <c r="R25" s="299">
        <v>0</v>
      </c>
      <c r="S25" s="299">
        <v>0</v>
      </c>
      <c r="T25" s="299">
        <v>0</v>
      </c>
      <c r="U25" s="299">
        <v>0</v>
      </c>
      <c r="V25" s="299">
        <v>0</v>
      </c>
      <c r="W25" s="299">
        <v>0</v>
      </c>
      <c r="X25" s="299">
        <v>0</v>
      </c>
      <c r="Y25" s="299">
        <v>0</v>
      </c>
      <c r="Z25" s="299">
        <v>0</v>
      </c>
      <c r="AA25" s="299">
        <v>0</v>
      </c>
      <c r="AB25" s="299">
        <v>0</v>
      </c>
      <c r="AC25" s="299">
        <v>0</v>
      </c>
      <c r="AD25" s="299">
        <v>0</v>
      </c>
      <c r="AE25" s="299">
        <v>0</v>
      </c>
      <c r="AF25" s="299">
        <v>0</v>
      </c>
      <c r="AG25" s="299">
        <v>0</v>
      </c>
      <c r="AH25" s="299">
        <v>0</v>
      </c>
      <c r="AI25" s="299">
        <v>0.4581371424188263</v>
      </c>
      <c r="AJ25" s="299">
        <v>0</v>
      </c>
      <c r="AK25" s="299">
        <v>0</v>
      </c>
      <c r="AL25" s="299">
        <v>0</v>
      </c>
      <c r="AM25" s="299">
        <v>0</v>
      </c>
      <c r="AN25" s="299">
        <v>0</v>
      </c>
      <c r="AO25" s="299">
        <v>0</v>
      </c>
      <c r="AP25" s="299">
        <v>0</v>
      </c>
      <c r="AQ25" s="299">
        <v>0</v>
      </c>
      <c r="AR25" s="299">
        <v>0</v>
      </c>
      <c r="AS25" s="299">
        <v>0</v>
      </c>
      <c r="AT25" s="299">
        <v>0</v>
      </c>
      <c r="AU25" s="299">
        <v>0</v>
      </c>
      <c r="AV25" s="299">
        <v>0</v>
      </c>
      <c r="AW25" s="299">
        <v>0</v>
      </c>
      <c r="AX25" s="299">
        <v>0</v>
      </c>
      <c r="AY25" s="299">
        <v>0</v>
      </c>
      <c r="AZ25" s="299">
        <v>0</v>
      </c>
      <c r="BA25" s="299">
        <v>0</v>
      </c>
      <c r="BB25" s="299">
        <v>0</v>
      </c>
      <c r="BC25" s="299">
        <v>0</v>
      </c>
      <c r="BD25" s="299">
        <v>0</v>
      </c>
      <c r="BE25" s="299">
        <v>0</v>
      </c>
      <c r="BF25" s="299">
        <v>0</v>
      </c>
      <c r="BG25" s="299">
        <v>0</v>
      </c>
      <c r="BH25" s="299">
        <v>0</v>
      </c>
      <c r="BI25" s="299">
        <v>0</v>
      </c>
      <c r="BJ25" s="299">
        <v>0</v>
      </c>
      <c r="BK25" s="299">
        <v>0</v>
      </c>
      <c r="BL25" s="299">
        <v>0</v>
      </c>
      <c r="BM25" s="299">
        <v>0</v>
      </c>
      <c r="BN25" s="299">
        <v>0</v>
      </c>
      <c r="BO25" s="299">
        <v>0</v>
      </c>
      <c r="BP25" s="299">
        <v>0</v>
      </c>
      <c r="BQ25" s="299">
        <v>0</v>
      </c>
      <c r="BR25" s="299">
        <v>0</v>
      </c>
      <c r="BS25" s="299">
        <v>0</v>
      </c>
      <c r="BT25" s="299">
        <v>0</v>
      </c>
      <c r="BU25" s="299">
        <v>0</v>
      </c>
      <c r="BV25" s="299">
        <v>0</v>
      </c>
      <c r="BW25" s="299">
        <v>0</v>
      </c>
      <c r="BX25" s="299">
        <v>0</v>
      </c>
      <c r="BY25" s="299">
        <v>0</v>
      </c>
      <c r="BZ25" s="299">
        <v>0</v>
      </c>
      <c r="CA25" s="299">
        <v>0</v>
      </c>
      <c r="CB25" s="299">
        <v>0</v>
      </c>
      <c r="CC25" s="299">
        <v>0</v>
      </c>
      <c r="CD25" s="299">
        <v>0</v>
      </c>
      <c r="CE25" s="299">
        <v>0</v>
      </c>
      <c r="CF25" s="299">
        <v>0</v>
      </c>
      <c r="CG25" s="299">
        <v>0</v>
      </c>
      <c r="CH25" s="299">
        <v>0</v>
      </c>
      <c r="CI25" s="299">
        <v>0</v>
      </c>
      <c r="CJ25" s="299">
        <v>0</v>
      </c>
      <c r="CK25" s="299">
        <v>0</v>
      </c>
      <c r="CL25" s="299">
        <v>0</v>
      </c>
      <c r="CM25" s="299">
        <v>0</v>
      </c>
      <c r="CN25" s="299">
        <v>0</v>
      </c>
      <c r="CO25" s="299">
        <v>0</v>
      </c>
      <c r="CP25" s="299">
        <v>0</v>
      </c>
      <c r="CQ25" s="299">
        <v>0</v>
      </c>
      <c r="CR25" s="299">
        <v>0</v>
      </c>
      <c r="CS25" s="299">
        <v>0</v>
      </c>
      <c r="CT25" s="299">
        <v>0</v>
      </c>
      <c r="CU25" s="299">
        <v>0</v>
      </c>
      <c r="CV25" s="299">
        <v>0</v>
      </c>
      <c r="CW25" s="299">
        <v>0</v>
      </c>
      <c r="CX25" s="299">
        <v>0</v>
      </c>
      <c r="CY25" s="299">
        <v>0</v>
      </c>
      <c r="CZ25" s="299">
        <v>0</v>
      </c>
      <c r="DA25" s="299">
        <v>0</v>
      </c>
      <c r="DB25" s="299">
        <v>0</v>
      </c>
      <c r="DC25" s="299">
        <v>0</v>
      </c>
      <c r="DD25" s="299">
        <v>0</v>
      </c>
      <c r="DE25" s="299">
        <v>0</v>
      </c>
      <c r="DF25" s="299">
        <v>0</v>
      </c>
      <c r="DG25" s="299">
        <v>0</v>
      </c>
      <c r="DH25" s="299">
        <v>0</v>
      </c>
      <c r="DI25" s="299">
        <v>0</v>
      </c>
      <c r="DJ25" s="299">
        <v>0</v>
      </c>
      <c r="DK25" s="299">
        <v>0</v>
      </c>
      <c r="DL25" s="299">
        <v>0</v>
      </c>
      <c r="DM25" s="299">
        <v>0</v>
      </c>
      <c r="DN25" s="299">
        <v>0</v>
      </c>
      <c r="DO25" s="299">
        <v>0</v>
      </c>
      <c r="DP25" s="299">
        <v>0</v>
      </c>
      <c r="DQ25" s="299">
        <v>0</v>
      </c>
      <c r="DR25" s="299">
        <v>0</v>
      </c>
      <c r="DS25" s="299">
        <v>0</v>
      </c>
      <c r="DT25" s="299">
        <v>0</v>
      </c>
      <c r="DU25" s="299">
        <v>0</v>
      </c>
      <c r="DV25" s="299">
        <v>0</v>
      </c>
      <c r="DW25" s="299">
        <v>0</v>
      </c>
      <c r="DX25" s="299">
        <v>0</v>
      </c>
      <c r="DY25" s="299">
        <v>0</v>
      </c>
      <c r="DZ25" s="299">
        <v>0</v>
      </c>
      <c r="EA25" s="299">
        <v>0</v>
      </c>
      <c r="EB25" s="299">
        <v>0</v>
      </c>
      <c r="EC25" s="299">
        <v>0</v>
      </c>
      <c r="ED25" s="299">
        <v>0</v>
      </c>
      <c r="EE25" s="299">
        <v>0</v>
      </c>
      <c r="EF25" s="299">
        <v>0</v>
      </c>
      <c r="EG25" s="299">
        <v>0</v>
      </c>
      <c r="EH25" s="299">
        <v>0</v>
      </c>
      <c r="EI25" s="299">
        <v>0</v>
      </c>
      <c r="EJ25" s="299">
        <v>0</v>
      </c>
      <c r="EK25" s="299">
        <v>0</v>
      </c>
      <c r="EL25" s="299">
        <v>0.4580483389631681</v>
      </c>
      <c r="EM25" s="299">
        <v>0</v>
      </c>
      <c r="EN25" s="299">
        <v>0</v>
      </c>
      <c r="EO25" s="299">
        <v>0</v>
      </c>
      <c r="EP25" s="299">
        <v>0</v>
      </c>
      <c r="EQ25" s="299">
        <v>0</v>
      </c>
      <c r="ER25" s="299">
        <v>0</v>
      </c>
      <c r="ES25" s="299">
        <v>0</v>
      </c>
      <c r="ET25" s="299">
        <v>0</v>
      </c>
      <c r="EU25" s="299">
        <v>0</v>
      </c>
      <c r="EV25" s="299">
        <v>0</v>
      </c>
      <c r="EW25" s="299">
        <v>0</v>
      </c>
      <c r="EX25" s="299">
        <v>0</v>
      </c>
      <c r="EY25" s="299">
        <v>0</v>
      </c>
      <c r="EZ25" s="299">
        <v>0</v>
      </c>
      <c r="FA25" s="299">
        <v>0</v>
      </c>
      <c r="FB25" s="299">
        <v>0</v>
      </c>
      <c r="FC25" s="299">
        <v>0</v>
      </c>
      <c r="FD25" s="299">
        <v>0</v>
      </c>
      <c r="FE25" s="299">
        <v>0</v>
      </c>
      <c r="FF25" s="299">
        <v>0</v>
      </c>
      <c r="FG25" s="299">
        <v>0</v>
      </c>
      <c r="FH25" s="299">
        <v>0</v>
      </c>
      <c r="FI25" s="299">
        <v>0</v>
      </c>
      <c r="FJ25" s="299">
        <v>0</v>
      </c>
      <c r="FK25" s="299">
        <v>0</v>
      </c>
      <c r="FL25" s="299">
        <v>0</v>
      </c>
      <c r="FM25" s="299">
        <v>0</v>
      </c>
      <c r="FN25" s="299">
        <v>0</v>
      </c>
      <c r="FO25" s="299">
        <v>0</v>
      </c>
      <c r="FP25" s="299">
        <v>0</v>
      </c>
      <c r="FQ25" s="299">
        <v>0</v>
      </c>
      <c r="FR25" s="299">
        <v>0</v>
      </c>
      <c r="FS25" s="299">
        <v>0</v>
      </c>
      <c r="FT25" s="299">
        <v>0</v>
      </c>
      <c r="FU25" s="299">
        <v>0</v>
      </c>
      <c r="FV25" s="299">
        <v>0</v>
      </c>
      <c r="FW25" s="299">
        <v>0</v>
      </c>
      <c r="FX25" s="299">
        <v>0</v>
      </c>
      <c r="FY25" s="299">
        <v>0</v>
      </c>
      <c r="FZ25" s="299">
        <v>0</v>
      </c>
      <c r="GA25" s="299">
        <v>0</v>
      </c>
      <c r="GB25" s="299">
        <v>0</v>
      </c>
      <c r="GC25" s="299">
        <v>0</v>
      </c>
      <c r="GD25" s="299">
        <v>0</v>
      </c>
      <c r="GE25" s="299">
        <v>0</v>
      </c>
      <c r="GF25" s="299">
        <v>0</v>
      </c>
      <c r="GG25" s="299">
        <v>0</v>
      </c>
      <c r="GH25" s="299">
        <v>0</v>
      </c>
      <c r="GI25" s="299">
        <v>0</v>
      </c>
      <c r="GJ25" s="299">
        <v>0</v>
      </c>
      <c r="GK25" s="299">
        <v>0</v>
      </c>
      <c r="GL25" s="299">
        <v>0</v>
      </c>
      <c r="GM25" s="299">
        <v>0</v>
      </c>
      <c r="GN25" s="299">
        <v>0</v>
      </c>
      <c r="GO25" s="299">
        <v>0</v>
      </c>
      <c r="GP25" s="299">
        <v>0</v>
      </c>
      <c r="GQ25" s="299">
        <v>0</v>
      </c>
      <c r="GR25" s="299">
        <v>0</v>
      </c>
      <c r="GS25" s="299">
        <v>0</v>
      </c>
      <c r="GT25" s="299">
        <v>0</v>
      </c>
      <c r="GU25" s="299">
        <v>0</v>
      </c>
      <c r="GV25" s="299">
        <v>0</v>
      </c>
      <c r="GW25" s="299">
        <v>0</v>
      </c>
      <c r="GX25" s="299">
        <v>0</v>
      </c>
      <c r="GY25" s="299">
        <v>0</v>
      </c>
      <c r="GZ25" s="299">
        <v>0</v>
      </c>
      <c r="HA25" s="299">
        <v>0</v>
      </c>
      <c r="HB25" s="299">
        <v>0</v>
      </c>
      <c r="HC25" s="299">
        <v>0</v>
      </c>
      <c r="HD25" s="299">
        <v>0</v>
      </c>
      <c r="HE25" s="299">
        <v>0</v>
      </c>
      <c r="HF25" s="299">
        <v>0</v>
      </c>
      <c r="HG25" s="299">
        <v>0</v>
      </c>
      <c r="HH25" s="299">
        <v>0</v>
      </c>
      <c r="HI25" s="299">
        <v>0</v>
      </c>
      <c r="HJ25" s="299">
        <v>0</v>
      </c>
      <c r="HK25" s="299">
        <v>0</v>
      </c>
      <c r="HL25" s="299">
        <v>0</v>
      </c>
      <c r="HM25" s="299">
        <v>0</v>
      </c>
      <c r="HN25" s="299">
        <v>0</v>
      </c>
      <c r="HO25" s="299">
        <v>0</v>
      </c>
      <c r="HP25" s="299">
        <v>0</v>
      </c>
      <c r="HQ25" s="299">
        <v>0</v>
      </c>
      <c r="HR25" s="299">
        <v>0</v>
      </c>
      <c r="HS25" s="299">
        <v>0</v>
      </c>
      <c r="HT25" s="299">
        <v>0</v>
      </c>
      <c r="HU25" s="299">
        <v>0</v>
      </c>
      <c r="HV25" s="288"/>
      <c r="HW25" s="299" t="s">
        <v>1126</v>
      </c>
      <c r="HX25" s="325">
        <v>29.791992673226041</v>
      </c>
      <c r="HY25" s="325">
        <v>24.237396129792533</v>
      </c>
      <c r="HZ25" s="112"/>
      <c r="IA25" s="33"/>
      <c r="IB25" s="326"/>
      <c r="IC25" s="326"/>
      <c r="ID25" s="326"/>
    </row>
    <row r="26" spans="1:238" ht="16.5">
      <c r="A26" s="3"/>
      <c r="C26" s="962"/>
      <c r="E26" s="105"/>
      <c r="F26" s="106"/>
      <c r="G26" s="106"/>
      <c r="H26" s="106"/>
      <c r="I26" s="106"/>
      <c r="J26" s="106"/>
      <c r="K26" s="295">
        <v>203</v>
      </c>
      <c r="L26" s="296" t="s">
        <v>708</v>
      </c>
      <c r="M26" s="300">
        <v>0.74680286296064535</v>
      </c>
      <c r="N26" s="301">
        <v>0.65265827828046064</v>
      </c>
      <c r="O26" s="300">
        <v>2.5312769495967613E-3</v>
      </c>
      <c r="P26" s="299">
        <v>0</v>
      </c>
      <c r="Q26" s="299">
        <v>0</v>
      </c>
      <c r="R26" s="299">
        <v>0</v>
      </c>
      <c r="S26" s="299">
        <v>0</v>
      </c>
      <c r="T26" s="299">
        <v>0</v>
      </c>
      <c r="U26" s="299">
        <v>0</v>
      </c>
      <c r="V26" s="299">
        <v>0</v>
      </c>
      <c r="W26" s="299">
        <v>0</v>
      </c>
      <c r="X26" s="299">
        <v>0</v>
      </c>
      <c r="Y26" s="299">
        <v>0</v>
      </c>
      <c r="Z26" s="299">
        <v>0</v>
      </c>
      <c r="AA26" s="299">
        <v>0</v>
      </c>
      <c r="AB26" s="299">
        <v>0</v>
      </c>
      <c r="AC26" s="299">
        <v>0</v>
      </c>
      <c r="AD26" s="299">
        <v>0</v>
      </c>
      <c r="AE26" s="299">
        <v>0</v>
      </c>
      <c r="AF26" s="299">
        <v>0</v>
      </c>
      <c r="AG26" s="299">
        <v>0</v>
      </c>
      <c r="AH26" s="299">
        <v>0</v>
      </c>
      <c r="AI26" s="299">
        <v>0</v>
      </c>
      <c r="AJ26" s="299">
        <v>1</v>
      </c>
      <c r="AK26" s="299">
        <v>0</v>
      </c>
      <c r="AL26" s="299">
        <v>0</v>
      </c>
      <c r="AM26" s="299">
        <v>0</v>
      </c>
      <c r="AN26" s="299">
        <v>0</v>
      </c>
      <c r="AO26" s="299">
        <v>0</v>
      </c>
      <c r="AP26" s="299">
        <v>0</v>
      </c>
      <c r="AQ26" s="299">
        <v>0</v>
      </c>
      <c r="AR26" s="299">
        <v>0</v>
      </c>
      <c r="AS26" s="299">
        <v>0</v>
      </c>
      <c r="AT26" s="299">
        <v>0</v>
      </c>
      <c r="AU26" s="299">
        <v>0</v>
      </c>
      <c r="AV26" s="299">
        <v>0</v>
      </c>
      <c r="AW26" s="299">
        <v>0</v>
      </c>
      <c r="AX26" s="299">
        <v>0</v>
      </c>
      <c r="AY26" s="299">
        <v>0</v>
      </c>
      <c r="AZ26" s="299">
        <v>0</v>
      </c>
      <c r="BA26" s="299">
        <v>0</v>
      </c>
      <c r="BB26" s="299">
        <v>0</v>
      </c>
      <c r="BC26" s="299">
        <v>0</v>
      </c>
      <c r="BD26" s="299">
        <v>0</v>
      </c>
      <c r="BE26" s="299">
        <v>0</v>
      </c>
      <c r="BF26" s="299">
        <v>0</v>
      </c>
      <c r="BG26" s="299">
        <v>0</v>
      </c>
      <c r="BH26" s="299">
        <v>0</v>
      </c>
      <c r="BI26" s="299">
        <v>0</v>
      </c>
      <c r="BJ26" s="299">
        <v>0</v>
      </c>
      <c r="BK26" s="299">
        <v>0</v>
      </c>
      <c r="BL26" s="299">
        <v>0</v>
      </c>
      <c r="BM26" s="299">
        <v>0</v>
      </c>
      <c r="BN26" s="299">
        <v>0</v>
      </c>
      <c r="BO26" s="299">
        <v>0</v>
      </c>
      <c r="BP26" s="299">
        <v>0</v>
      </c>
      <c r="BQ26" s="299">
        <v>0</v>
      </c>
      <c r="BR26" s="299">
        <v>0</v>
      </c>
      <c r="BS26" s="299">
        <v>0</v>
      </c>
      <c r="BT26" s="299">
        <v>0</v>
      </c>
      <c r="BU26" s="299">
        <v>0</v>
      </c>
      <c r="BV26" s="299">
        <v>0</v>
      </c>
      <c r="BW26" s="299">
        <v>0</v>
      </c>
      <c r="BX26" s="299">
        <v>0</v>
      </c>
      <c r="BY26" s="299">
        <v>0</v>
      </c>
      <c r="BZ26" s="299">
        <v>0</v>
      </c>
      <c r="CA26" s="299">
        <v>0</v>
      </c>
      <c r="CB26" s="299">
        <v>0</v>
      </c>
      <c r="CC26" s="299">
        <v>0</v>
      </c>
      <c r="CD26" s="299">
        <v>0</v>
      </c>
      <c r="CE26" s="299">
        <v>0</v>
      </c>
      <c r="CF26" s="299">
        <v>0</v>
      </c>
      <c r="CG26" s="299">
        <v>0</v>
      </c>
      <c r="CH26" s="299">
        <v>0</v>
      </c>
      <c r="CI26" s="299">
        <v>0</v>
      </c>
      <c r="CJ26" s="299">
        <v>0</v>
      </c>
      <c r="CK26" s="299">
        <v>0</v>
      </c>
      <c r="CL26" s="299">
        <v>0</v>
      </c>
      <c r="CM26" s="299">
        <v>0</v>
      </c>
      <c r="CN26" s="299">
        <v>0</v>
      </c>
      <c r="CO26" s="299">
        <v>0</v>
      </c>
      <c r="CP26" s="299">
        <v>0</v>
      </c>
      <c r="CQ26" s="299">
        <v>0</v>
      </c>
      <c r="CR26" s="299">
        <v>0</v>
      </c>
      <c r="CS26" s="299">
        <v>0</v>
      </c>
      <c r="CT26" s="299">
        <v>0</v>
      </c>
      <c r="CU26" s="299">
        <v>0</v>
      </c>
      <c r="CV26" s="299">
        <v>0</v>
      </c>
      <c r="CW26" s="299">
        <v>0</v>
      </c>
      <c r="CX26" s="299">
        <v>0</v>
      </c>
      <c r="CY26" s="299">
        <v>0</v>
      </c>
      <c r="CZ26" s="299">
        <v>0</v>
      </c>
      <c r="DA26" s="299">
        <v>0</v>
      </c>
      <c r="DB26" s="299">
        <v>0</v>
      </c>
      <c r="DC26" s="299">
        <v>0</v>
      </c>
      <c r="DD26" s="299">
        <v>0</v>
      </c>
      <c r="DE26" s="299">
        <v>0</v>
      </c>
      <c r="DF26" s="299">
        <v>0</v>
      </c>
      <c r="DG26" s="299">
        <v>0</v>
      </c>
      <c r="DH26" s="299">
        <v>0</v>
      </c>
      <c r="DI26" s="299">
        <v>0</v>
      </c>
      <c r="DJ26" s="299">
        <v>0</v>
      </c>
      <c r="DK26" s="299">
        <v>0</v>
      </c>
      <c r="DL26" s="299">
        <v>0</v>
      </c>
      <c r="DM26" s="299">
        <v>0</v>
      </c>
      <c r="DN26" s="299">
        <v>0</v>
      </c>
      <c r="DO26" s="299">
        <v>0</v>
      </c>
      <c r="DP26" s="299">
        <v>0</v>
      </c>
      <c r="DQ26" s="299">
        <v>0</v>
      </c>
      <c r="DR26" s="299">
        <v>0</v>
      </c>
      <c r="DS26" s="299">
        <v>0</v>
      </c>
      <c r="DT26" s="299">
        <v>0</v>
      </c>
      <c r="DU26" s="299">
        <v>0</v>
      </c>
      <c r="DV26" s="299">
        <v>0</v>
      </c>
      <c r="DW26" s="299">
        <v>0</v>
      </c>
      <c r="DX26" s="299">
        <v>0</v>
      </c>
      <c r="DY26" s="299">
        <v>0</v>
      </c>
      <c r="DZ26" s="299">
        <v>0</v>
      </c>
      <c r="EA26" s="299">
        <v>0</v>
      </c>
      <c r="EB26" s="299">
        <v>0</v>
      </c>
      <c r="EC26" s="299">
        <v>0</v>
      </c>
      <c r="ED26" s="299">
        <v>0</v>
      </c>
      <c r="EE26" s="299">
        <v>0</v>
      </c>
      <c r="EF26" s="299">
        <v>0</v>
      </c>
      <c r="EG26" s="299">
        <v>0</v>
      </c>
      <c r="EH26" s="299">
        <v>0</v>
      </c>
      <c r="EI26" s="299">
        <v>0</v>
      </c>
      <c r="EJ26" s="299">
        <v>0</v>
      </c>
      <c r="EK26" s="299">
        <v>0</v>
      </c>
      <c r="EL26" s="299">
        <v>0</v>
      </c>
      <c r="EM26" s="299">
        <v>1</v>
      </c>
      <c r="EN26" s="299">
        <v>0</v>
      </c>
      <c r="EO26" s="299">
        <v>0</v>
      </c>
      <c r="EP26" s="299">
        <v>0</v>
      </c>
      <c r="EQ26" s="299">
        <v>0</v>
      </c>
      <c r="ER26" s="299">
        <v>0</v>
      </c>
      <c r="ES26" s="299">
        <v>0</v>
      </c>
      <c r="ET26" s="299">
        <v>0</v>
      </c>
      <c r="EU26" s="299">
        <v>0</v>
      </c>
      <c r="EV26" s="299">
        <v>0</v>
      </c>
      <c r="EW26" s="299">
        <v>0</v>
      </c>
      <c r="EX26" s="299">
        <v>0</v>
      </c>
      <c r="EY26" s="299">
        <v>0</v>
      </c>
      <c r="EZ26" s="299">
        <v>0</v>
      </c>
      <c r="FA26" s="299">
        <v>0</v>
      </c>
      <c r="FB26" s="299">
        <v>0</v>
      </c>
      <c r="FC26" s="299">
        <v>0</v>
      </c>
      <c r="FD26" s="299">
        <v>0</v>
      </c>
      <c r="FE26" s="299">
        <v>0</v>
      </c>
      <c r="FF26" s="299">
        <v>0</v>
      </c>
      <c r="FG26" s="299">
        <v>0</v>
      </c>
      <c r="FH26" s="299">
        <v>0</v>
      </c>
      <c r="FI26" s="299">
        <v>0</v>
      </c>
      <c r="FJ26" s="299">
        <v>0</v>
      </c>
      <c r="FK26" s="299">
        <v>0</v>
      </c>
      <c r="FL26" s="299">
        <v>0</v>
      </c>
      <c r="FM26" s="299">
        <v>0</v>
      </c>
      <c r="FN26" s="299">
        <v>0</v>
      </c>
      <c r="FO26" s="299">
        <v>0</v>
      </c>
      <c r="FP26" s="299">
        <v>0</v>
      </c>
      <c r="FQ26" s="299">
        <v>0</v>
      </c>
      <c r="FR26" s="299">
        <v>0</v>
      </c>
      <c r="FS26" s="299">
        <v>0</v>
      </c>
      <c r="FT26" s="299">
        <v>0</v>
      </c>
      <c r="FU26" s="299">
        <v>0</v>
      </c>
      <c r="FV26" s="299">
        <v>0</v>
      </c>
      <c r="FW26" s="299">
        <v>0</v>
      </c>
      <c r="FX26" s="299">
        <v>0</v>
      </c>
      <c r="FY26" s="299">
        <v>0</v>
      </c>
      <c r="FZ26" s="299">
        <v>0</v>
      </c>
      <c r="GA26" s="299">
        <v>0</v>
      </c>
      <c r="GB26" s="299">
        <v>0</v>
      </c>
      <c r="GC26" s="299">
        <v>0</v>
      </c>
      <c r="GD26" s="299">
        <v>0</v>
      </c>
      <c r="GE26" s="299">
        <v>0</v>
      </c>
      <c r="GF26" s="299">
        <v>0</v>
      </c>
      <c r="GG26" s="299">
        <v>0</v>
      </c>
      <c r="GH26" s="299">
        <v>0</v>
      </c>
      <c r="GI26" s="299">
        <v>0</v>
      </c>
      <c r="GJ26" s="299">
        <v>0</v>
      </c>
      <c r="GK26" s="299">
        <v>0</v>
      </c>
      <c r="GL26" s="299">
        <v>0</v>
      </c>
      <c r="GM26" s="299">
        <v>0</v>
      </c>
      <c r="GN26" s="299">
        <v>0</v>
      </c>
      <c r="GO26" s="299">
        <v>0</v>
      </c>
      <c r="GP26" s="299">
        <v>0</v>
      </c>
      <c r="GQ26" s="299">
        <v>0</v>
      </c>
      <c r="GR26" s="299">
        <v>0</v>
      </c>
      <c r="GS26" s="299">
        <v>0</v>
      </c>
      <c r="GT26" s="299">
        <v>0</v>
      </c>
      <c r="GU26" s="299">
        <v>0</v>
      </c>
      <c r="GV26" s="299">
        <v>0</v>
      </c>
      <c r="GW26" s="299">
        <v>0</v>
      </c>
      <c r="GX26" s="299">
        <v>0</v>
      </c>
      <c r="GY26" s="299">
        <v>0</v>
      </c>
      <c r="GZ26" s="299">
        <v>0</v>
      </c>
      <c r="HA26" s="299">
        <v>0</v>
      </c>
      <c r="HB26" s="299">
        <v>0</v>
      </c>
      <c r="HC26" s="299">
        <v>0</v>
      </c>
      <c r="HD26" s="299">
        <v>0</v>
      </c>
      <c r="HE26" s="299">
        <v>0</v>
      </c>
      <c r="HF26" s="299">
        <v>0</v>
      </c>
      <c r="HG26" s="299">
        <v>0</v>
      </c>
      <c r="HH26" s="299">
        <v>0</v>
      </c>
      <c r="HI26" s="299">
        <v>0</v>
      </c>
      <c r="HJ26" s="299">
        <v>0</v>
      </c>
      <c r="HK26" s="299">
        <v>0</v>
      </c>
      <c r="HL26" s="299">
        <v>0</v>
      </c>
      <c r="HM26" s="299">
        <v>0</v>
      </c>
      <c r="HN26" s="299">
        <v>0</v>
      </c>
      <c r="HO26" s="299">
        <v>0</v>
      </c>
      <c r="HP26" s="299">
        <v>0</v>
      </c>
      <c r="HQ26" s="299">
        <v>0</v>
      </c>
      <c r="HR26" s="299">
        <v>0</v>
      </c>
      <c r="HS26" s="299">
        <v>0</v>
      </c>
      <c r="HT26" s="299">
        <v>0</v>
      </c>
      <c r="HU26" s="299">
        <v>0</v>
      </c>
      <c r="HV26" s="288"/>
      <c r="HW26" s="299" t="s">
        <v>1127</v>
      </c>
      <c r="HX26" s="325">
        <v>1.8025633471972329</v>
      </c>
      <c r="HY26" s="325">
        <v>2.6721800771348878</v>
      </c>
      <c r="HZ26" s="112"/>
      <c r="IA26" s="33"/>
      <c r="IB26" s="326"/>
      <c r="IC26" s="326"/>
      <c r="ID26" s="326"/>
    </row>
    <row r="27" spans="1:238" ht="16.5">
      <c r="A27" s="3"/>
      <c r="C27" s="962"/>
      <c r="E27" s="105"/>
      <c r="F27" s="106"/>
      <c r="G27" s="106"/>
      <c r="H27" s="106"/>
      <c r="I27" s="106"/>
      <c r="J27" s="106"/>
      <c r="K27" s="295">
        <v>204</v>
      </c>
      <c r="L27" s="296" t="s">
        <v>709</v>
      </c>
      <c r="M27" s="300">
        <v>0.9414991827111594</v>
      </c>
      <c r="N27" s="301">
        <v>0.66639053758462341</v>
      </c>
      <c r="O27" s="300">
        <v>1.661141572789715E-2</v>
      </c>
      <c r="P27" s="299">
        <v>0</v>
      </c>
      <c r="Q27" s="299">
        <v>0</v>
      </c>
      <c r="R27" s="299">
        <v>0</v>
      </c>
      <c r="S27" s="299">
        <v>0</v>
      </c>
      <c r="T27" s="299">
        <v>0</v>
      </c>
      <c r="U27" s="299">
        <v>0</v>
      </c>
      <c r="V27" s="299">
        <v>0</v>
      </c>
      <c r="W27" s="299">
        <v>0</v>
      </c>
      <c r="X27" s="299">
        <v>0</v>
      </c>
      <c r="Y27" s="299">
        <v>0</v>
      </c>
      <c r="Z27" s="299">
        <v>0</v>
      </c>
      <c r="AA27" s="299">
        <v>0</v>
      </c>
      <c r="AB27" s="299">
        <v>0</v>
      </c>
      <c r="AC27" s="299">
        <v>0</v>
      </c>
      <c r="AD27" s="299">
        <v>0</v>
      </c>
      <c r="AE27" s="299">
        <v>0</v>
      </c>
      <c r="AF27" s="299">
        <v>0</v>
      </c>
      <c r="AG27" s="299">
        <v>0</v>
      </c>
      <c r="AH27" s="299">
        <v>0</v>
      </c>
      <c r="AI27" s="299">
        <v>0</v>
      </c>
      <c r="AJ27" s="299">
        <v>0</v>
      </c>
      <c r="AK27" s="299">
        <v>0.36639609052587668</v>
      </c>
      <c r="AL27" s="299">
        <v>0</v>
      </c>
      <c r="AM27" s="299">
        <v>0</v>
      </c>
      <c r="AN27" s="299">
        <v>0</v>
      </c>
      <c r="AO27" s="299">
        <v>0</v>
      </c>
      <c r="AP27" s="299">
        <v>0</v>
      </c>
      <c r="AQ27" s="299">
        <v>0</v>
      </c>
      <c r="AR27" s="299">
        <v>0</v>
      </c>
      <c r="AS27" s="299">
        <v>0</v>
      </c>
      <c r="AT27" s="299">
        <v>0</v>
      </c>
      <c r="AU27" s="299">
        <v>0</v>
      </c>
      <c r="AV27" s="299">
        <v>0</v>
      </c>
      <c r="AW27" s="299">
        <v>0</v>
      </c>
      <c r="AX27" s="299">
        <v>0</v>
      </c>
      <c r="AY27" s="299">
        <v>0</v>
      </c>
      <c r="AZ27" s="299">
        <v>0</v>
      </c>
      <c r="BA27" s="299">
        <v>0</v>
      </c>
      <c r="BB27" s="299">
        <v>0</v>
      </c>
      <c r="BC27" s="299">
        <v>0</v>
      </c>
      <c r="BD27" s="299">
        <v>0</v>
      </c>
      <c r="BE27" s="299">
        <v>0</v>
      </c>
      <c r="BF27" s="299">
        <v>0</v>
      </c>
      <c r="BG27" s="299">
        <v>0</v>
      </c>
      <c r="BH27" s="299">
        <v>0</v>
      </c>
      <c r="BI27" s="299">
        <v>0</v>
      </c>
      <c r="BJ27" s="299">
        <v>0</v>
      </c>
      <c r="BK27" s="299">
        <v>0</v>
      </c>
      <c r="BL27" s="299">
        <v>0</v>
      </c>
      <c r="BM27" s="299">
        <v>0</v>
      </c>
      <c r="BN27" s="299">
        <v>0</v>
      </c>
      <c r="BO27" s="299">
        <v>0</v>
      </c>
      <c r="BP27" s="299">
        <v>0</v>
      </c>
      <c r="BQ27" s="299">
        <v>0</v>
      </c>
      <c r="BR27" s="299">
        <v>0</v>
      </c>
      <c r="BS27" s="299">
        <v>0</v>
      </c>
      <c r="BT27" s="299">
        <v>0</v>
      </c>
      <c r="BU27" s="299">
        <v>0</v>
      </c>
      <c r="BV27" s="299">
        <v>0</v>
      </c>
      <c r="BW27" s="299">
        <v>0</v>
      </c>
      <c r="BX27" s="299">
        <v>0</v>
      </c>
      <c r="BY27" s="299">
        <v>0</v>
      </c>
      <c r="BZ27" s="299">
        <v>0</v>
      </c>
      <c r="CA27" s="299">
        <v>0</v>
      </c>
      <c r="CB27" s="299">
        <v>0</v>
      </c>
      <c r="CC27" s="299">
        <v>0</v>
      </c>
      <c r="CD27" s="299">
        <v>0</v>
      </c>
      <c r="CE27" s="299">
        <v>0</v>
      </c>
      <c r="CF27" s="299">
        <v>0</v>
      </c>
      <c r="CG27" s="299">
        <v>0</v>
      </c>
      <c r="CH27" s="299">
        <v>0</v>
      </c>
      <c r="CI27" s="299">
        <v>0</v>
      </c>
      <c r="CJ27" s="299">
        <v>0</v>
      </c>
      <c r="CK27" s="299">
        <v>0</v>
      </c>
      <c r="CL27" s="299">
        <v>0</v>
      </c>
      <c r="CM27" s="299">
        <v>0</v>
      </c>
      <c r="CN27" s="299">
        <v>0</v>
      </c>
      <c r="CO27" s="299">
        <v>0</v>
      </c>
      <c r="CP27" s="299">
        <v>0</v>
      </c>
      <c r="CQ27" s="299">
        <v>0</v>
      </c>
      <c r="CR27" s="299">
        <v>0</v>
      </c>
      <c r="CS27" s="299">
        <v>0</v>
      </c>
      <c r="CT27" s="299">
        <v>0</v>
      </c>
      <c r="CU27" s="299">
        <v>0</v>
      </c>
      <c r="CV27" s="299">
        <v>0</v>
      </c>
      <c r="CW27" s="299">
        <v>0</v>
      </c>
      <c r="CX27" s="299">
        <v>0</v>
      </c>
      <c r="CY27" s="299">
        <v>0</v>
      </c>
      <c r="CZ27" s="299">
        <v>0</v>
      </c>
      <c r="DA27" s="299">
        <v>0</v>
      </c>
      <c r="DB27" s="299">
        <v>0</v>
      </c>
      <c r="DC27" s="299">
        <v>0</v>
      </c>
      <c r="DD27" s="299">
        <v>0</v>
      </c>
      <c r="DE27" s="299">
        <v>0</v>
      </c>
      <c r="DF27" s="299">
        <v>0</v>
      </c>
      <c r="DG27" s="299">
        <v>0</v>
      </c>
      <c r="DH27" s="299">
        <v>0</v>
      </c>
      <c r="DI27" s="299">
        <v>0</v>
      </c>
      <c r="DJ27" s="299">
        <v>0</v>
      </c>
      <c r="DK27" s="299">
        <v>0</v>
      </c>
      <c r="DL27" s="299">
        <v>0</v>
      </c>
      <c r="DM27" s="299">
        <v>0</v>
      </c>
      <c r="DN27" s="299">
        <v>0</v>
      </c>
      <c r="DO27" s="299">
        <v>0</v>
      </c>
      <c r="DP27" s="299">
        <v>0</v>
      </c>
      <c r="DQ27" s="299">
        <v>0</v>
      </c>
      <c r="DR27" s="299">
        <v>0</v>
      </c>
      <c r="DS27" s="299">
        <v>0</v>
      </c>
      <c r="DT27" s="299">
        <v>0</v>
      </c>
      <c r="DU27" s="299">
        <v>0</v>
      </c>
      <c r="DV27" s="299">
        <v>0</v>
      </c>
      <c r="DW27" s="299">
        <v>0</v>
      </c>
      <c r="DX27" s="299">
        <v>0</v>
      </c>
      <c r="DY27" s="299">
        <v>0</v>
      </c>
      <c r="DZ27" s="299">
        <v>0</v>
      </c>
      <c r="EA27" s="299">
        <v>0</v>
      </c>
      <c r="EB27" s="299">
        <v>0</v>
      </c>
      <c r="EC27" s="299">
        <v>0</v>
      </c>
      <c r="ED27" s="299">
        <v>0</v>
      </c>
      <c r="EE27" s="299">
        <v>0</v>
      </c>
      <c r="EF27" s="299">
        <v>0</v>
      </c>
      <c r="EG27" s="299">
        <v>0</v>
      </c>
      <c r="EH27" s="299">
        <v>0</v>
      </c>
      <c r="EI27" s="299">
        <v>0</v>
      </c>
      <c r="EJ27" s="299">
        <v>0</v>
      </c>
      <c r="EK27" s="299">
        <v>0</v>
      </c>
      <c r="EL27" s="299">
        <v>0</v>
      </c>
      <c r="EM27" s="299">
        <v>0</v>
      </c>
      <c r="EN27" s="299">
        <v>0.36639609052587668</v>
      </c>
      <c r="EO27" s="299">
        <v>0</v>
      </c>
      <c r="EP27" s="299">
        <v>0</v>
      </c>
      <c r="EQ27" s="299">
        <v>0</v>
      </c>
      <c r="ER27" s="299">
        <v>0</v>
      </c>
      <c r="ES27" s="299">
        <v>0</v>
      </c>
      <c r="ET27" s="299">
        <v>0</v>
      </c>
      <c r="EU27" s="299">
        <v>0</v>
      </c>
      <c r="EV27" s="299">
        <v>0</v>
      </c>
      <c r="EW27" s="299">
        <v>0</v>
      </c>
      <c r="EX27" s="299">
        <v>0</v>
      </c>
      <c r="EY27" s="299">
        <v>0</v>
      </c>
      <c r="EZ27" s="299">
        <v>0</v>
      </c>
      <c r="FA27" s="299">
        <v>0</v>
      </c>
      <c r="FB27" s="299">
        <v>0</v>
      </c>
      <c r="FC27" s="299">
        <v>0</v>
      </c>
      <c r="FD27" s="299">
        <v>0</v>
      </c>
      <c r="FE27" s="299">
        <v>0</v>
      </c>
      <c r="FF27" s="299">
        <v>0</v>
      </c>
      <c r="FG27" s="299">
        <v>0</v>
      </c>
      <c r="FH27" s="299">
        <v>0</v>
      </c>
      <c r="FI27" s="299">
        <v>0</v>
      </c>
      <c r="FJ27" s="299">
        <v>0</v>
      </c>
      <c r="FK27" s="299">
        <v>0</v>
      </c>
      <c r="FL27" s="299">
        <v>0</v>
      </c>
      <c r="FM27" s="299">
        <v>0</v>
      </c>
      <c r="FN27" s="299">
        <v>0</v>
      </c>
      <c r="FO27" s="299">
        <v>0</v>
      </c>
      <c r="FP27" s="299">
        <v>0</v>
      </c>
      <c r="FQ27" s="299">
        <v>0</v>
      </c>
      <c r="FR27" s="299">
        <v>0</v>
      </c>
      <c r="FS27" s="299">
        <v>0</v>
      </c>
      <c r="FT27" s="299">
        <v>0</v>
      </c>
      <c r="FU27" s="299">
        <v>0</v>
      </c>
      <c r="FV27" s="299">
        <v>0</v>
      </c>
      <c r="FW27" s="299">
        <v>0</v>
      </c>
      <c r="FX27" s="299">
        <v>0</v>
      </c>
      <c r="FY27" s="299">
        <v>0</v>
      </c>
      <c r="FZ27" s="299">
        <v>0</v>
      </c>
      <c r="GA27" s="299">
        <v>0</v>
      </c>
      <c r="GB27" s="299">
        <v>0</v>
      </c>
      <c r="GC27" s="299">
        <v>0</v>
      </c>
      <c r="GD27" s="299">
        <v>0</v>
      </c>
      <c r="GE27" s="299">
        <v>0</v>
      </c>
      <c r="GF27" s="299">
        <v>0</v>
      </c>
      <c r="GG27" s="299">
        <v>0</v>
      </c>
      <c r="GH27" s="299">
        <v>0</v>
      </c>
      <c r="GI27" s="299">
        <v>0</v>
      </c>
      <c r="GJ27" s="299">
        <v>0</v>
      </c>
      <c r="GK27" s="299">
        <v>0</v>
      </c>
      <c r="GL27" s="299">
        <v>0</v>
      </c>
      <c r="GM27" s="299">
        <v>0</v>
      </c>
      <c r="GN27" s="299">
        <v>0</v>
      </c>
      <c r="GO27" s="299">
        <v>0</v>
      </c>
      <c r="GP27" s="299">
        <v>0</v>
      </c>
      <c r="GQ27" s="299">
        <v>0</v>
      </c>
      <c r="GR27" s="299">
        <v>0</v>
      </c>
      <c r="GS27" s="299">
        <v>0</v>
      </c>
      <c r="GT27" s="299">
        <v>0</v>
      </c>
      <c r="GU27" s="299">
        <v>0</v>
      </c>
      <c r="GV27" s="299">
        <v>0</v>
      </c>
      <c r="GW27" s="299">
        <v>0</v>
      </c>
      <c r="GX27" s="299">
        <v>0</v>
      </c>
      <c r="GY27" s="299">
        <v>0</v>
      </c>
      <c r="GZ27" s="299">
        <v>0</v>
      </c>
      <c r="HA27" s="299">
        <v>0</v>
      </c>
      <c r="HB27" s="299">
        <v>0</v>
      </c>
      <c r="HC27" s="299">
        <v>0</v>
      </c>
      <c r="HD27" s="299">
        <v>0</v>
      </c>
      <c r="HE27" s="299">
        <v>0</v>
      </c>
      <c r="HF27" s="299">
        <v>0</v>
      </c>
      <c r="HG27" s="299">
        <v>0</v>
      </c>
      <c r="HH27" s="299">
        <v>0</v>
      </c>
      <c r="HI27" s="299">
        <v>0</v>
      </c>
      <c r="HJ27" s="299">
        <v>0</v>
      </c>
      <c r="HK27" s="299">
        <v>0</v>
      </c>
      <c r="HL27" s="299">
        <v>0</v>
      </c>
      <c r="HM27" s="299">
        <v>0</v>
      </c>
      <c r="HN27" s="299">
        <v>0</v>
      </c>
      <c r="HO27" s="299">
        <v>0</v>
      </c>
      <c r="HP27" s="299">
        <v>0</v>
      </c>
      <c r="HQ27" s="299">
        <v>0</v>
      </c>
      <c r="HR27" s="299">
        <v>0</v>
      </c>
      <c r="HS27" s="299">
        <v>0</v>
      </c>
      <c r="HT27" s="299">
        <v>0</v>
      </c>
      <c r="HU27" s="299">
        <v>0</v>
      </c>
      <c r="HV27" s="288"/>
      <c r="HW27" s="299" t="s">
        <v>1128</v>
      </c>
      <c r="HX27" s="325">
        <v>1160.4001207911319</v>
      </c>
      <c r="HY27" s="325">
        <v>1307.6725520511666</v>
      </c>
      <c r="HZ27" s="112"/>
      <c r="IA27" s="33"/>
      <c r="IB27" s="326"/>
      <c r="IC27" s="326"/>
      <c r="ID27" s="326"/>
    </row>
    <row r="28" spans="1:238" ht="16.5">
      <c r="A28" s="3"/>
      <c r="C28" s="962"/>
      <c r="E28" s="105"/>
      <c r="F28" s="106"/>
      <c r="G28" s="106"/>
      <c r="H28" s="106"/>
      <c r="I28" s="106"/>
      <c r="J28" s="106"/>
      <c r="K28" s="295">
        <v>205</v>
      </c>
      <c r="L28" s="296" t="s">
        <v>710</v>
      </c>
      <c r="M28" s="300">
        <v>0.95450288038761244</v>
      </c>
      <c r="N28" s="301">
        <v>0.7654995997626699</v>
      </c>
      <c r="O28" s="300">
        <v>9.6020960360156948E-3</v>
      </c>
      <c r="P28" s="299">
        <v>0</v>
      </c>
      <c r="Q28" s="299">
        <v>0</v>
      </c>
      <c r="R28" s="299">
        <v>0</v>
      </c>
      <c r="S28" s="299">
        <v>0</v>
      </c>
      <c r="T28" s="299">
        <v>0</v>
      </c>
      <c r="U28" s="299">
        <v>0</v>
      </c>
      <c r="V28" s="299">
        <v>0</v>
      </c>
      <c r="W28" s="299">
        <v>0</v>
      </c>
      <c r="X28" s="299">
        <v>0</v>
      </c>
      <c r="Y28" s="299">
        <v>0</v>
      </c>
      <c r="Z28" s="299">
        <v>0</v>
      </c>
      <c r="AA28" s="299">
        <v>0</v>
      </c>
      <c r="AB28" s="299">
        <v>0</v>
      </c>
      <c r="AC28" s="299">
        <v>0</v>
      </c>
      <c r="AD28" s="299">
        <v>0</v>
      </c>
      <c r="AE28" s="299">
        <v>0</v>
      </c>
      <c r="AF28" s="299">
        <v>0</v>
      </c>
      <c r="AG28" s="299">
        <v>0</v>
      </c>
      <c r="AH28" s="299">
        <v>0</v>
      </c>
      <c r="AI28" s="299">
        <v>0</v>
      </c>
      <c r="AJ28" s="299">
        <v>0</v>
      </c>
      <c r="AK28" s="299">
        <v>0</v>
      </c>
      <c r="AL28" s="299">
        <v>1</v>
      </c>
      <c r="AM28" s="299">
        <v>0</v>
      </c>
      <c r="AN28" s="299">
        <v>0</v>
      </c>
      <c r="AO28" s="299">
        <v>0</v>
      </c>
      <c r="AP28" s="299">
        <v>0</v>
      </c>
      <c r="AQ28" s="299">
        <v>0</v>
      </c>
      <c r="AR28" s="299">
        <v>0</v>
      </c>
      <c r="AS28" s="299">
        <v>0</v>
      </c>
      <c r="AT28" s="299">
        <v>0</v>
      </c>
      <c r="AU28" s="299">
        <v>0</v>
      </c>
      <c r="AV28" s="299">
        <v>0</v>
      </c>
      <c r="AW28" s="299">
        <v>0</v>
      </c>
      <c r="AX28" s="299">
        <v>0</v>
      </c>
      <c r="AY28" s="299">
        <v>0</v>
      </c>
      <c r="AZ28" s="299">
        <v>0</v>
      </c>
      <c r="BA28" s="299">
        <v>0</v>
      </c>
      <c r="BB28" s="299">
        <v>0</v>
      </c>
      <c r="BC28" s="299">
        <v>0</v>
      </c>
      <c r="BD28" s="299">
        <v>0</v>
      </c>
      <c r="BE28" s="299">
        <v>0</v>
      </c>
      <c r="BF28" s="299">
        <v>0</v>
      </c>
      <c r="BG28" s="299">
        <v>0</v>
      </c>
      <c r="BH28" s="299">
        <v>0</v>
      </c>
      <c r="BI28" s="299">
        <v>0</v>
      </c>
      <c r="BJ28" s="299">
        <v>0</v>
      </c>
      <c r="BK28" s="299">
        <v>0</v>
      </c>
      <c r="BL28" s="299">
        <v>0</v>
      </c>
      <c r="BM28" s="299">
        <v>0</v>
      </c>
      <c r="BN28" s="299">
        <v>0</v>
      </c>
      <c r="BO28" s="299">
        <v>0</v>
      </c>
      <c r="BP28" s="299">
        <v>0</v>
      </c>
      <c r="BQ28" s="299">
        <v>0</v>
      </c>
      <c r="BR28" s="299">
        <v>0</v>
      </c>
      <c r="BS28" s="299">
        <v>0</v>
      </c>
      <c r="BT28" s="299">
        <v>0</v>
      </c>
      <c r="BU28" s="299">
        <v>0</v>
      </c>
      <c r="BV28" s="299">
        <v>0</v>
      </c>
      <c r="BW28" s="299">
        <v>0</v>
      </c>
      <c r="BX28" s="299">
        <v>0</v>
      </c>
      <c r="BY28" s="299">
        <v>0</v>
      </c>
      <c r="BZ28" s="299">
        <v>0</v>
      </c>
      <c r="CA28" s="299">
        <v>0</v>
      </c>
      <c r="CB28" s="299">
        <v>0</v>
      </c>
      <c r="CC28" s="299">
        <v>0</v>
      </c>
      <c r="CD28" s="299">
        <v>0</v>
      </c>
      <c r="CE28" s="299">
        <v>0</v>
      </c>
      <c r="CF28" s="299">
        <v>0</v>
      </c>
      <c r="CG28" s="299">
        <v>0</v>
      </c>
      <c r="CH28" s="299">
        <v>0</v>
      </c>
      <c r="CI28" s="299">
        <v>0</v>
      </c>
      <c r="CJ28" s="299">
        <v>0</v>
      </c>
      <c r="CK28" s="299">
        <v>0</v>
      </c>
      <c r="CL28" s="299">
        <v>0</v>
      </c>
      <c r="CM28" s="299">
        <v>0</v>
      </c>
      <c r="CN28" s="299">
        <v>0</v>
      </c>
      <c r="CO28" s="299">
        <v>0</v>
      </c>
      <c r="CP28" s="299">
        <v>0</v>
      </c>
      <c r="CQ28" s="299">
        <v>0</v>
      </c>
      <c r="CR28" s="299">
        <v>0</v>
      </c>
      <c r="CS28" s="299">
        <v>0</v>
      </c>
      <c r="CT28" s="299">
        <v>0</v>
      </c>
      <c r="CU28" s="299">
        <v>0</v>
      </c>
      <c r="CV28" s="299">
        <v>0</v>
      </c>
      <c r="CW28" s="299">
        <v>0</v>
      </c>
      <c r="CX28" s="299">
        <v>0</v>
      </c>
      <c r="CY28" s="299">
        <v>0</v>
      </c>
      <c r="CZ28" s="299">
        <v>0</v>
      </c>
      <c r="DA28" s="299">
        <v>0</v>
      </c>
      <c r="DB28" s="299">
        <v>0</v>
      </c>
      <c r="DC28" s="299">
        <v>0</v>
      </c>
      <c r="DD28" s="299">
        <v>0</v>
      </c>
      <c r="DE28" s="299">
        <v>0</v>
      </c>
      <c r="DF28" s="299">
        <v>0</v>
      </c>
      <c r="DG28" s="299">
        <v>0</v>
      </c>
      <c r="DH28" s="299">
        <v>0</v>
      </c>
      <c r="DI28" s="299">
        <v>0</v>
      </c>
      <c r="DJ28" s="299">
        <v>0</v>
      </c>
      <c r="DK28" s="299">
        <v>0</v>
      </c>
      <c r="DL28" s="299">
        <v>0</v>
      </c>
      <c r="DM28" s="299">
        <v>0</v>
      </c>
      <c r="DN28" s="299">
        <v>0</v>
      </c>
      <c r="DO28" s="299">
        <v>0</v>
      </c>
      <c r="DP28" s="299">
        <v>0</v>
      </c>
      <c r="DQ28" s="299">
        <v>0</v>
      </c>
      <c r="DR28" s="299">
        <v>0</v>
      </c>
      <c r="DS28" s="299">
        <v>0</v>
      </c>
      <c r="DT28" s="299">
        <v>0</v>
      </c>
      <c r="DU28" s="299">
        <v>0</v>
      </c>
      <c r="DV28" s="299">
        <v>0</v>
      </c>
      <c r="DW28" s="299">
        <v>0</v>
      </c>
      <c r="DX28" s="299">
        <v>0</v>
      </c>
      <c r="DY28" s="299">
        <v>0</v>
      </c>
      <c r="DZ28" s="299">
        <v>0</v>
      </c>
      <c r="EA28" s="299">
        <v>0</v>
      </c>
      <c r="EB28" s="299">
        <v>0</v>
      </c>
      <c r="EC28" s="299">
        <v>0</v>
      </c>
      <c r="ED28" s="299">
        <v>0</v>
      </c>
      <c r="EE28" s="299">
        <v>0</v>
      </c>
      <c r="EF28" s="299">
        <v>0</v>
      </c>
      <c r="EG28" s="299">
        <v>0</v>
      </c>
      <c r="EH28" s="299">
        <v>0</v>
      </c>
      <c r="EI28" s="299">
        <v>0</v>
      </c>
      <c r="EJ28" s="299">
        <v>0</v>
      </c>
      <c r="EK28" s="299">
        <v>0</v>
      </c>
      <c r="EL28" s="299">
        <v>0</v>
      </c>
      <c r="EM28" s="299">
        <v>0</v>
      </c>
      <c r="EN28" s="299">
        <v>0</v>
      </c>
      <c r="EO28" s="299">
        <v>1</v>
      </c>
      <c r="EP28" s="299">
        <v>0</v>
      </c>
      <c r="EQ28" s="299">
        <v>0</v>
      </c>
      <c r="ER28" s="299">
        <v>0</v>
      </c>
      <c r="ES28" s="299">
        <v>0</v>
      </c>
      <c r="ET28" s="299">
        <v>0</v>
      </c>
      <c r="EU28" s="299">
        <v>0</v>
      </c>
      <c r="EV28" s="299">
        <v>0</v>
      </c>
      <c r="EW28" s="299">
        <v>0</v>
      </c>
      <c r="EX28" s="299">
        <v>0</v>
      </c>
      <c r="EY28" s="299">
        <v>0</v>
      </c>
      <c r="EZ28" s="299">
        <v>0</v>
      </c>
      <c r="FA28" s="299">
        <v>0</v>
      </c>
      <c r="FB28" s="299">
        <v>0</v>
      </c>
      <c r="FC28" s="299">
        <v>0</v>
      </c>
      <c r="FD28" s="299">
        <v>0</v>
      </c>
      <c r="FE28" s="299">
        <v>0</v>
      </c>
      <c r="FF28" s="299">
        <v>0</v>
      </c>
      <c r="FG28" s="299">
        <v>0</v>
      </c>
      <c r="FH28" s="299">
        <v>0</v>
      </c>
      <c r="FI28" s="299">
        <v>0</v>
      </c>
      <c r="FJ28" s="299">
        <v>0</v>
      </c>
      <c r="FK28" s="299">
        <v>0</v>
      </c>
      <c r="FL28" s="299">
        <v>0</v>
      </c>
      <c r="FM28" s="299">
        <v>0</v>
      </c>
      <c r="FN28" s="299">
        <v>0</v>
      </c>
      <c r="FO28" s="299">
        <v>0</v>
      </c>
      <c r="FP28" s="299">
        <v>0</v>
      </c>
      <c r="FQ28" s="299">
        <v>0</v>
      </c>
      <c r="FR28" s="299">
        <v>0</v>
      </c>
      <c r="FS28" s="299">
        <v>0</v>
      </c>
      <c r="FT28" s="299">
        <v>0</v>
      </c>
      <c r="FU28" s="299">
        <v>0</v>
      </c>
      <c r="FV28" s="299">
        <v>0</v>
      </c>
      <c r="FW28" s="299">
        <v>0</v>
      </c>
      <c r="FX28" s="299">
        <v>0</v>
      </c>
      <c r="FY28" s="299">
        <v>0</v>
      </c>
      <c r="FZ28" s="299">
        <v>0</v>
      </c>
      <c r="GA28" s="299">
        <v>0</v>
      </c>
      <c r="GB28" s="299">
        <v>0</v>
      </c>
      <c r="GC28" s="299">
        <v>0</v>
      </c>
      <c r="GD28" s="299">
        <v>0</v>
      </c>
      <c r="GE28" s="299">
        <v>0</v>
      </c>
      <c r="GF28" s="299">
        <v>0</v>
      </c>
      <c r="GG28" s="299">
        <v>0</v>
      </c>
      <c r="GH28" s="299">
        <v>0</v>
      </c>
      <c r="GI28" s="299">
        <v>0</v>
      </c>
      <c r="GJ28" s="299">
        <v>0</v>
      </c>
      <c r="GK28" s="299">
        <v>0</v>
      </c>
      <c r="GL28" s="299">
        <v>0</v>
      </c>
      <c r="GM28" s="299">
        <v>0</v>
      </c>
      <c r="GN28" s="299">
        <v>0</v>
      </c>
      <c r="GO28" s="299">
        <v>0</v>
      </c>
      <c r="GP28" s="299">
        <v>0</v>
      </c>
      <c r="GQ28" s="299">
        <v>0</v>
      </c>
      <c r="GR28" s="299">
        <v>0</v>
      </c>
      <c r="GS28" s="299">
        <v>0</v>
      </c>
      <c r="GT28" s="299">
        <v>0</v>
      </c>
      <c r="GU28" s="299">
        <v>0</v>
      </c>
      <c r="GV28" s="299">
        <v>0</v>
      </c>
      <c r="GW28" s="299">
        <v>0</v>
      </c>
      <c r="GX28" s="299">
        <v>0</v>
      </c>
      <c r="GY28" s="299">
        <v>0</v>
      </c>
      <c r="GZ28" s="299">
        <v>0</v>
      </c>
      <c r="HA28" s="299">
        <v>0</v>
      </c>
      <c r="HB28" s="299">
        <v>0</v>
      </c>
      <c r="HC28" s="299">
        <v>0</v>
      </c>
      <c r="HD28" s="299">
        <v>0</v>
      </c>
      <c r="HE28" s="299">
        <v>0</v>
      </c>
      <c r="HF28" s="299">
        <v>0</v>
      </c>
      <c r="HG28" s="299">
        <v>0</v>
      </c>
      <c r="HH28" s="299">
        <v>0</v>
      </c>
      <c r="HI28" s="299">
        <v>0</v>
      </c>
      <c r="HJ28" s="299">
        <v>0</v>
      </c>
      <c r="HK28" s="299">
        <v>0</v>
      </c>
      <c r="HL28" s="299">
        <v>0</v>
      </c>
      <c r="HM28" s="299">
        <v>0</v>
      </c>
      <c r="HN28" s="299">
        <v>0</v>
      </c>
      <c r="HO28" s="299">
        <v>0</v>
      </c>
      <c r="HP28" s="299">
        <v>0</v>
      </c>
      <c r="HQ28" s="299">
        <v>0</v>
      </c>
      <c r="HR28" s="299">
        <v>0</v>
      </c>
      <c r="HS28" s="299">
        <v>0</v>
      </c>
      <c r="HT28" s="299">
        <v>0</v>
      </c>
      <c r="HU28" s="299">
        <v>0</v>
      </c>
      <c r="HV28" s="288"/>
      <c r="HW28" s="299" t="s">
        <v>1129</v>
      </c>
      <c r="HX28" s="325">
        <v>191.27880606366386</v>
      </c>
      <c r="HY28" s="325">
        <v>212.81049762760284</v>
      </c>
      <c r="HZ28" s="112"/>
      <c r="IA28" s="33"/>
      <c r="IB28" s="326"/>
      <c r="IC28" s="326"/>
      <c r="ID28" s="326"/>
    </row>
    <row r="29" spans="1:238" ht="17.25" thickBot="1">
      <c r="A29" s="3"/>
      <c r="C29" s="963"/>
      <c r="E29" s="105"/>
      <c r="F29" s="106"/>
      <c r="G29" s="106"/>
      <c r="H29" s="106"/>
      <c r="I29" s="106"/>
      <c r="J29" s="106"/>
      <c r="K29" s="295">
        <v>206</v>
      </c>
      <c r="L29" s="296" t="s">
        <v>711</v>
      </c>
      <c r="M29" s="300">
        <v>0.90724515497052038</v>
      </c>
      <c r="N29" s="301">
        <v>0.6290977808495245</v>
      </c>
      <c r="O29" s="300">
        <v>1.7317773005846027E-3</v>
      </c>
      <c r="P29" s="299">
        <v>0</v>
      </c>
      <c r="Q29" s="299">
        <v>0</v>
      </c>
      <c r="R29" s="299">
        <v>0</v>
      </c>
      <c r="S29" s="299">
        <v>0</v>
      </c>
      <c r="T29" s="299">
        <v>0</v>
      </c>
      <c r="U29" s="299">
        <v>0</v>
      </c>
      <c r="V29" s="299">
        <v>0</v>
      </c>
      <c r="W29" s="299">
        <v>0</v>
      </c>
      <c r="X29" s="299">
        <v>0</v>
      </c>
      <c r="Y29" s="299">
        <v>0</v>
      </c>
      <c r="Z29" s="299">
        <v>0</v>
      </c>
      <c r="AA29" s="299">
        <v>0</v>
      </c>
      <c r="AB29" s="299">
        <v>0</v>
      </c>
      <c r="AC29" s="299">
        <v>0</v>
      </c>
      <c r="AD29" s="299">
        <v>0</v>
      </c>
      <c r="AE29" s="299">
        <v>0</v>
      </c>
      <c r="AF29" s="299">
        <v>0</v>
      </c>
      <c r="AG29" s="299">
        <v>0</v>
      </c>
      <c r="AH29" s="299">
        <v>0</v>
      </c>
      <c r="AI29" s="299">
        <v>0</v>
      </c>
      <c r="AJ29" s="299">
        <v>0</v>
      </c>
      <c r="AK29" s="299">
        <v>0</v>
      </c>
      <c r="AL29" s="299">
        <v>0</v>
      </c>
      <c r="AM29" s="299">
        <v>1</v>
      </c>
      <c r="AN29" s="299">
        <v>0</v>
      </c>
      <c r="AO29" s="299">
        <v>0</v>
      </c>
      <c r="AP29" s="299">
        <v>0</v>
      </c>
      <c r="AQ29" s="299">
        <v>0</v>
      </c>
      <c r="AR29" s="299">
        <v>0</v>
      </c>
      <c r="AS29" s="299">
        <v>0</v>
      </c>
      <c r="AT29" s="299">
        <v>0</v>
      </c>
      <c r="AU29" s="299">
        <v>0</v>
      </c>
      <c r="AV29" s="299">
        <v>0</v>
      </c>
      <c r="AW29" s="299">
        <v>0</v>
      </c>
      <c r="AX29" s="299">
        <v>0</v>
      </c>
      <c r="AY29" s="299">
        <v>0</v>
      </c>
      <c r="AZ29" s="299">
        <v>0</v>
      </c>
      <c r="BA29" s="299">
        <v>0</v>
      </c>
      <c r="BB29" s="299">
        <v>0</v>
      </c>
      <c r="BC29" s="299">
        <v>0</v>
      </c>
      <c r="BD29" s="299">
        <v>0</v>
      </c>
      <c r="BE29" s="299">
        <v>0</v>
      </c>
      <c r="BF29" s="299">
        <v>0</v>
      </c>
      <c r="BG29" s="299">
        <v>0</v>
      </c>
      <c r="BH29" s="299">
        <v>0</v>
      </c>
      <c r="BI29" s="299">
        <v>0</v>
      </c>
      <c r="BJ29" s="299">
        <v>0</v>
      </c>
      <c r="BK29" s="299">
        <v>0</v>
      </c>
      <c r="BL29" s="299">
        <v>0</v>
      </c>
      <c r="BM29" s="299">
        <v>0</v>
      </c>
      <c r="BN29" s="299">
        <v>0</v>
      </c>
      <c r="BO29" s="299">
        <v>0</v>
      </c>
      <c r="BP29" s="299">
        <v>0</v>
      </c>
      <c r="BQ29" s="299">
        <v>0</v>
      </c>
      <c r="BR29" s="299">
        <v>0</v>
      </c>
      <c r="BS29" s="299">
        <v>0</v>
      </c>
      <c r="BT29" s="299">
        <v>0</v>
      </c>
      <c r="BU29" s="299">
        <v>0</v>
      </c>
      <c r="BV29" s="299">
        <v>0</v>
      </c>
      <c r="BW29" s="299">
        <v>0</v>
      </c>
      <c r="BX29" s="299">
        <v>0</v>
      </c>
      <c r="BY29" s="299">
        <v>0</v>
      </c>
      <c r="BZ29" s="299">
        <v>0</v>
      </c>
      <c r="CA29" s="299">
        <v>0</v>
      </c>
      <c r="CB29" s="299">
        <v>0</v>
      </c>
      <c r="CC29" s="299">
        <v>0</v>
      </c>
      <c r="CD29" s="299">
        <v>0</v>
      </c>
      <c r="CE29" s="299">
        <v>0</v>
      </c>
      <c r="CF29" s="299">
        <v>0</v>
      </c>
      <c r="CG29" s="299">
        <v>0</v>
      </c>
      <c r="CH29" s="299">
        <v>0</v>
      </c>
      <c r="CI29" s="299">
        <v>0</v>
      </c>
      <c r="CJ29" s="299">
        <v>0</v>
      </c>
      <c r="CK29" s="299">
        <v>0</v>
      </c>
      <c r="CL29" s="299">
        <v>0</v>
      </c>
      <c r="CM29" s="299">
        <v>0</v>
      </c>
      <c r="CN29" s="299">
        <v>0</v>
      </c>
      <c r="CO29" s="299">
        <v>0</v>
      </c>
      <c r="CP29" s="299">
        <v>0</v>
      </c>
      <c r="CQ29" s="299">
        <v>0</v>
      </c>
      <c r="CR29" s="299">
        <v>0</v>
      </c>
      <c r="CS29" s="299">
        <v>0</v>
      </c>
      <c r="CT29" s="299">
        <v>0</v>
      </c>
      <c r="CU29" s="299">
        <v>0</v>
      </c>
      <c r="CV29" s="299">
        <v>0</v>
      </c>
      <c r="CW29" s="299">
        <v>0</v>
      </c>
      <c r="CX29" s="299">
        <v>0</v>
      </c>
      <c r="CY29" s="299">
        <v>0</v>
      </c>
      <c r="CZ29" s="299">
        <v>0</v>
      </c>
      <c r="DA29" s="299">
        <v>0</v>
      </c>
      <c r="DB29" s="299">
        <v>0</v>
      </c>
      <c r="DC29" s="299">
        <v>0</v>
      </c>
      <c r="DD29" s="299">
        <v>0</v>
      </c>
      <c r="DE29" s="299">
        <v>0</v>
      </c>
      <c r="DF29" s="299">
        <v>0</v>
      </c>
      <c r="DG29" s="299">
        <v>0</v>
      </c>
      <c r="DH29" s="299">
        <v>0</v>
      </c>
      <c r="DI29" s="299">
        <v>0</v>
      </c>
      <c r="DJ29" s="299">
        <v>0</v>
      </c>
      <c r="DK29" s="299">
        <v>0</v>
      </c>
      <c r="DL29" s="299">
        <v>0</v>
      </c>
      <c r="DM29" s="299">
        <v>0</v>
      </c>
      <c r="DN29" s="299">
        <v>0</v>
      </c>
      <c r="DO29" s="299">
        <v>0</v>
      </c>
      <c r="DP29" s="299">
        <v>0</v>
      </c>
      <c r="DQ29" s="299">
        <v>0</v>
      </c>
      <c r="DR29" s="299">
        <v>0</v>
      </c>
      <c r="DS29" s="299">
        <v>0</v>
      </c>
      <c r="DT29" s="299">
        <v>0</v>
      </c>
      <c r="DU29" s="299">
        <v>0</v>
      </c>
      <c r="DV29" s="299">
        <v>0</v>
      </c>
      <c r="DW29" s="299">
        <v>0</v>
      </c>
      <c r="DX29" s="299">
        <v>0</v>
      </c>
      <c r="DY29" s="299">
        <v>0</v>
      </c>
      <c r="DZ29" s="299">
        <v>0</v>
      </c>
      <c r="EA29" s="299">
        <v>0</v>
      </c>
      <c r="EB29" s="299">
        <v>0</v>
      </c>
      <c r="EC29" s="299">
        <v>0</v>
      </c>
      <c r="ED29" s="299">
        <v>0</v>
      </c>
      <c r="EE29" s="299">
        <v>0</v>
      </c>
      <c r="EF29" s="299">
        <v>0</v>
      </c>
      <c r="EG29" s="299">
        <v>0</v>
      </c>
      <c r="EH29" s="299">
        <v>0</v>
      </c>
      <c r="EI29" s="299">
        <v>0</v>
      </c>
      <c r="EJ29" s="299">
        <v>0</v>
      </c>
      <c r="EK29" s="299">
        <v>0</v>
      </c>
      <c r="EL29" s="299">
        <v>0</v>
      </c>
      <c r="EM29" s="299">
        <v>0</v>
      </c>
      <c r="EN29" s="299">
        <v>0</v>
      </c>
      <c r="EO29" s="299">
        <v>0</v>
      </c>
      <c r="EP29" s="299">
        <v>1</v>
      </c>
      <c r="EQ29" s="299">
        <v>0</v>
      </c>
      <c r="ER29" s="299">
        <v>0</v>
      </c>
      <c r="ES29" s="299">
        <v>0</v>
      </c>
      <c r="ET29" s="299">
        <v>0</v>
      </c>
      <c r="EU29" s="299">
        <v>0</v>
      </c>
      <c r="EV29" s="299">
        <v>0</v>
      </c>
      <c r="EW29" s="299">
        <v>0</v>
      </c>
      <c r="EX29" s="299">
        <v>0</v>
      </c>
      <c r="EY29" s="299">
        <v>0</v>
      </c>
      <c r="EZ29" s="299">
        <v>0</v>
      </c>
      <c r="FA29" s="299">
        <v>0</v>
      </c>
      <c r="FB29" s="299">
        <v>0</v>
      </c>
      <c r="FC29" s="299">
        <v>0</v>
      </c>
      <c r="FD29" s="299">
        <v>0</v>
      </c>
      <c r="FE29" s="299">
        <v>0</v>
      </c>
      <c r="FF29" s="299">
        <v>0</v>
      </c>
      <c r="FG29" s="299">
        <v>0</v>
      </c>
      <c r="FH29" s="299">
        <v>0</v>
      </c>
      <c r="FI29" s="299">
        <v>0</v>
      </c>
      <c r="FJ29" s="299">
        <v>0</v>
      </c>
      <c r="FK29" s="299">
        <v>0</v>
      </c>
      <c r="FL29" s="299">
        <v>0</v>
      </c>
      <c r="FM29" s="299">
        <v>0</v>
      </c>
      <c r="FN29" s="299">
        <v>0</v>
      </c>
      <c r="FO29" s="299">
        <v>0</v>
      </c>
      <c r="FP29" s="299">
        <v>0</v>
      </c>
      <c r="FQ29" s="299">
        <v>0</v>
      </c>
      <c r="FR29" s="299">
        <v>0</v>
      </c>
      <c r="FS29" s="299">
        <v>0</v>
      </c>
      <c r="FT29" s="299">
        <v>0</v>
      </c>
      <c r="FU29" s="299">
        <v>0</v>
      </c>
      <c r="FV29" s="299">
        <v>0</v>
      </c>
      <c r="FW29" s="299">
        <v>0</v>
      </c>
      <c r="FX29" s="299">
        <v>0</v>
      </c>
      <c r="FY29" s="299">
        <v>0</v>
      </c>
      <c r="FZ29" s="299">
        <v>0</v>
      </c>
      <c r="GA29" s="299">
        <v>0</v>
      </c>
      <c r="GB29" s="299">
        <v>0</v>
      </c>
      <c r="GC29" s="299">
        <v>0</v>
      </c>
      <c r="GD29" s="299">
        <v>0</v>
      </c>
      <c r="GE29" s="299">
        <v>0</v>
      </c>
      <c r="GF29" s="299">
        <v>0</v>
      </c>
      <c r="GG29" s="299">
        <v>0</v>
      </c>
      <c r="GH29" s="299">
        <v>0</v>
      </c>
      <c r="GI29" s="299">
        <v>0</v>
      </c>
      <c r="GJ29" s="299">
        <v>0</v>
      </c>
      <c r="GK29" s="299">
        <v>0</v>
      </c>
      <c r="GL29" s="299">
        <v>0</v>
      </c>
      <c r="GM29" s="299">
        <v>0</v>
      </c>
      <c r="GN29" s="299">
        <v>0</v>
      </c>
      <c r="GO29" s="299">
        <v>0</v>
      </c>
      <c r="GP29" s="299">
        <v>0</v>
      </c>
      <c r="GQ29" s="299">
        <v>0</v>
      </c>
      <c r="GR29" s="299">
        <v>0</v>
      </c>
      <c r="GS29" s="299">
        <v>0</v>
      </c>
      <c r="GT29" s="299">
        <v>0</v>
      </c>
      <c r="GU29" s="299">
        <v>0</v>
      </c>
      <c r="GV29" s="299">
        <v>0</v>
      </c>
      <c r="GW29" s="299">
        <v>0</v>
      </c>
      <c r="GX29" s="299">
        <v>0</v>
      </c>
      <c r="GY29" s="299">
        <v>0</v>
      </c>
      <c r="GZ29" s="299">
        <v>0</v>
      </c>
      <c r="HA29" s="299">
        <v>0</v>
      </c>
      <c r="HB29" s="299">
        <v>0</v>
      </c>
      <c r="HC29" s="299">
        <v>0</v>
      </c>
      <c r="HD29" s="299">
        <v>0</v>
      </c>
      <c r="HE29" s="299">
        <v>0</v>
      </c>
      <c r="HF29" s="299">
        <v>0</v>
      </c>
      <c r="HG29" s="299">
        <v>0</v>
      </c>
      <c r="HH29" s="299">
        <v>0</v>
      </c>
      <c r="HI29" s="299">
        <v>0</v>
      </c>
      <c r="HJ29" s="299">
        <v>0</v>
      </c>
      <c r="HK29" s="299">
        <v>0</v>
      </c>
      <c r="HL29" s="299">
        <v>0</v>
      </c>
      <c r="HM29" s="299">
        <v>0</v>
      </c>
      <c r="HN29" s="299">
        <v>0</v>
      </c>
      <c r="HO29" s="299">
        <v>0</v>
      </c>
      <c r="HP29" s="299">
        <v>0</v>
      </c>
      <c r="HQ29" s="299">
        <v>0</v>
      </c>
      <c r="HR29" s="299">
        <v>0</v>
      </c>
      <c r="HS29" s="299">
        <v>0</v>
      </c>
      <c r="HT29" s="299">
        <v>0</v>
      </c>
      <c r="HU29" s="299">
        <v>0</v>
      </c>
      <c r="HV29" s="288"/>
      <c r="HW29" s="299" t="s">
        <v>1130</v>
      </c>
      <c r="HX29" s="325">
        <v>337.58832114855909</v>
      </c>
      <c r="HY29" s="325">
        <v>523.32347866769635</v>
      </c>
      <c r="HZ29" s="112"/>
      <c r="IA29" s="33"/>
      <c r="IB29" s="326"/>
      <c r="IC29" s="326"/>
      <c r="ID29" s="326"/>
    </row>
    <row r="30" spans="1:238" ht="16.5">
      <c r="A30" s="3"/>
      <c r="B30" s="5"/>
      <c r="E30" s="105"/>
      <c r="F30" s="106"/>
      <c r="G30" s="106"/>
      <c r="H30" s="106"/>
      <c r="I30" s="106"/>
      <c r="J30" s="106"/>
      <c r="K30" s="295">
        <v>207</v>
      </c>
      <c r="L30" s="296" t="s">
        <v>712</v>
      </c>
      <c r="M30" s="300">
        <v>0.91885107165270208</v>
      </c>
      <c r="N30" s="301">
        <v>0.62075838059793464</v>
      </c>
      <c r="O30" s="300">
        <v>0.22317637332365367</v>
      </c>
      <c r="P30" s="299">
        <v>0</v>
      </c>
      <c r="Q30" s="299">
        <v>0</v>
      </c>
      <c r="R30" s="299">
        <v>0</v>
      </c>
      <c r="S30" s="299">
        <v>0</v>
      </c>
      <c r="T30" s="299">
        <v>0</v>
      </c>
      <c r="U30" s="299">
        <v>0</v>
      </c>
      <c r="V30" s="299">
        <v>0</v>
      </c>
      <c r="W30" s="299">
        <v>0</v>
      </c>
      <c r="X30" s="299">
        <v>0</v>
      </c>
      <c r="Y30" s="299">
        <v>0</v>
      </c>
      <c r="Z30" s="299">
        <v>0</v>
      </c>
      <c r="AA30" s="299">
        <v>0</v>
      </c>
      <c r="AB30" s="299">
        <v>0</v>
      </c>
      <c r="AC30" s="299">
        <v>0</v>
      </c>
      <c r="AD30" s="299">
        <v>0</v>
      </c>
      <c r="AE30" s="299">
        <v>0</v>
      </c>
      <c r="AF30" s="299">
        <v>0</v>
      </c>
      <c r="AG30" s="299">
        <v>0</v>
      </c>
      <c r="AH30" s="299">
        <v>0</v>
      </c>
      <c r="AI30" s="299">
        <v>0</v>
      </c>
      <c r="AJ30" s="299">
        <v>0</v>
      </c>
      <c r="AK30" s="299">
        <v>0</v>
      </c>
      <c r="AL30" s="299">
        <v>0</v>
      </c>
      <c r="AM30" s="299">
        <v>0</v>
      </c>
      <c r="AN30" s="299">
        <v>0.42089503127712696</v>
      </c>
      <c r="AO30" s="299">
        <v>0</v>
      </c>
      <c r="AP30" s="299">
        <v>0</v>
      </c>
      <c r="AQ30" s="299">
        <v>0</v>
      </c>
      <c r="AR30" s="299">
        <v>0</v>
      </c>
      <c r="AS30" s="299">
        <v>0</v>
      </c>
      <c r="AT30" s="299">
        <v>0</v>
      </c>
      <c r="AU30" s="299">
        <v>0</v>
      </c>
      <c r="AV30" s="299">
        <v>0</v>
      </c>
      <c r="AW30" s="299">
        <v>0</v>
      </c>
      <c r="AX30" s="299">
        <v>0</v>
      </c>
      <c r="AY30" s="299">
        <v>0</v>
      </c>
      <c r="AZ30" s="299">
        <v>0</v>
      </c>
      <c r="BA30" s="299">
        <v>0</v>
      </c>
      <c r="BB30" s="299">
        <v>0</v>
      </c>
      <c r="BC30" s="299">
        <v>0</v>
      </c>
      <c r="BD30" s="299">
        <v>0</v>
      </c>
      <c r="BE30" s="299">
        <v>0</v>
      </c>
      <c r="BF30" s="299">
        <v>0</v>
      </c>
      <c r="BG30" s="299">
        <v>0</v>
      </c>
      <c r="BH30" s="299">
        <v>0</v>
      </c>
      <c r="BI30" s="299">
        <v>0</v>
      </c>
      <c r="BJ30" s="299">
        <v>0</v>
      </c>
      <c r="BK30" s="299">
        <v>0</v>
      </c>
      <c r="BL30" s="299">
        <v>0</v>
      </c>
      <c r="BM30" s="299">
        <v>0</v>
      </c>
      <c r="BN30" s="299">
        <v>0</v>
      </c>
      <c r="BO30" s="299">
        <v>0</v>
      </c>
      <c r="BP30" s="299">
        <v>0</v>
      </c>
      <c r="BQ30" s="299">
        <v>0</v>
      </c>
      <c r="BR30" s="299">
        <v>0</v>
      </c>
      <c r="BS30" s="299">
        <v>0</v>
      </c>
      <c r="BT30" s="299">
        <v>0</v>
      </c>
      <c r="BU30" s="299">
        <v>0</v>
      </c>
      <c r="BV30" s="299">
        <v>0</v>
      </c>
      <c r="BW30" s="299">
        <v>0</v>
      </c>
      <c r="BX30" s="299">
        <v>0</v>
      </c>
      <c r="BY30" s="299">
        <v>0</v>
      </c>
      <c r="BZ30" s="299">
        <v>0</v>
      </c>
      <c r="CA30" s="299">
        <v>0</v>
      </c>
      <c r="CB30" s="299">
        <v>0</v>
      </c>
      <c r="CC30" s="299">
        <v>0</v>
      </c>
      <c r="CD30" s="299">
        <v>0</v>
      </c>
      <c r="CE30" s="299">
        <v>0</v>
      </c>
      <c r="CF30" s="299">
        <v>0</v>
      </c>
      <c r="CG30" s="299">
        <v>0</v>
      </c>
      <c r="CH30" s="299">
        <v>0</v>
      </c>
      <c r="CI30" s="299">
        <v>0</v>
      </c>
      <c r="CJ30" s="299">
        <v>0</v>
      </c>
      <c r="CK30" s="299">
        <v>0</v>
      </c>
      <c r="CL30" s="299">
        <v>0</v>
      </c>
      <c r="CM30" s="299">
        <v>0</v>
      </c>
      <c r="CN30" s="299">
        <v>0</v>
      </c>
      <c r="CO30" s="299">
        <v>0</v>
      </c>
      <c r="CP30" s="299">
        <v>0</v>
      </c>
      <c r="CQ30" s="299">
        <v>0</v>
      </c>
      <c r="CR30" s="299">
        <v>0</v>
      </c>
      <c r="CS30" s="299">
        <v>0</v>
      </c>
      <c r="CT30" s="299">
        <v>0</v>
      </c>
      <c r="CU30" s="299">
        <v>0</v>
      </c>
      <c r="CV30" s="299">
        <v>0</v>
      </c>
      <c r="CW30" s="299">
        <v>0</v>
      </c>
      <c r="CX30" s="299">
        <v>0</v>
      </c>
      <c r="CY30" s="299">
        <v>0</v>
      </c>
      <c r="CZ30" s="299">
        <v>0</v>
      </c>
      <c r="DA30" s="299">
        <v>0</v>
      </c>
      <c r="DB30" s="299">
        <v>0</v>
      </c>
      <c r="DC30" s="299">
        <v>0</v>
      </c>
      <c r="DD30" s="299">
        <v>0</v>
      </c>
      <c r="DE30" s="299">
        <v>0</v>
      </c>
      <c r="DF30" s="299">
        <v>0</v>
      </c>
      <c r="DG30" s="299">
        <v>0</v>
      </c>
      <c r="DH30" s="299">
        <v>0</v>
      </c>
      <c r="DI30" s="299">
        <v>0</v>
      </c>
      <c r="DJ30" s="299">
        <v>0</v>
      </c>
      <c r="DK30" s="299">
        <v>0</v>
      </c>
      <c r="DL30" s="299">
        <v>0</v>
      </c>
      <c r="DM30" s="299">
        <v>0</v>
      </c>
      <c r="DN30" s="299">
        <v>0</v>
      </c>
      <c r="DO30" s="299">
        <v>0</v>
      </c>
      <c r="DP30" s="299">
        <v>0</v>
      </c>
      <c r="DQ30" s="299">
        <v>0</v>
      </c>
      <c r="DR30" s="299">
        <v>0</v>
      </c>
      <c r="DS30" s="299">
        <v>0</v>
      </c>
      <c r="DT30" s="299">
        <v>0</v>
      </c>
      <c r="DU30" s="299">
        <v>0</v>
      </c>
      <c r="DV30" s="299">
        <v>0</v>
      </c>
      <c r="DW30" s="299">
        <v>0</v>
      </c>
      <c r="DX30" s="299">
        <v>0</v>
      </c>
      <c r="DY30" s="299">
        <v>0</v>
      </c>
      <c r="DZ30" s="299">
        <v>0</v>
      </c>
      <c r="EA30" s="299">
        <v>0</v>
      </c>
      <c r="EB30" s="299">
        <v>0</v>
      </c>
      <c r="EC30" s="299">
        <v>0</v>
      </c>
      <c r="ED30" s="299">
        <v>0</v>
      </c>
      <c r="EE30" s="299">
        <v>0</v>
      </c>
      <c r="EF30" s="299">
        <v>0</v>
      </c>
      <c r="EG30" s="299">
        <v>0</v>
      </c>
      <c r="EH30" s="299">
        <v>0</v>
      </c>
      <c r="EI30" s="299">
        <v>0</v>
      </c>
      <c r="EJ30" s="299">
        <v>0</v>
      </c>
      <c r="EK30" s="299">
        <v>0</v>
      </c>
      <c r="EL30" s="299">
        <v>0</v>
      </c>
      <c r="EM30" s="299">
        <v>0</v>
      </c>
      <c r="EN30" s="299">
        <v>0</v>
      </c>
      <c r="EO30" s="299">
        <v>0</v>
      </c>
      <c r="EP30" s="299">
        <v>0</v>
      </c>
      <c r="EQ30" s="299">
        <v>0.42076120407030243</v>
      </c>
      <c r="ER30" s="299">
        <v>0</v>
      </c>
      <c r="ES30" s="299">
        <v>0</v>
      </c>
      <c r="ET30" s="299">
        <v>0</v>
      </c>
      <c r="EU30" s="299">
        <v>0</v>
      </c>
      <c r="EV30" s="299">
        <v>0</v>
      </c>
      <c r="EW30" s="299">
        <v>0</v>
      </c>
      <c r="EX30" s="299">
        <v>0</v>
      </c>
      <c r="EY30" s="299">
        <v>0</v>
      </c>
      <c r="EZ30" s="299">
        <v>0</v>
      </c>
      <c r="FA30" s="299">
        <v>0</v>
      </c>
      <c r="FB30" s="299">
        <v>0</v>
      </c>
      <c r="FC30" s="299">
        <v>0</v>
      </c>
      <c r="FD30" s="299">
        <v>0</v>
      </c>
      <c r="FE30" s="299">
        <v>0</v>
      </c>
      <c r="FF30" s="299">
        <v>0</v>
      </c>
      <c r="FG30" s="299">
        <v>0</v>
      </c>
      <c r="FH30" s="299">
        <v>0</v>
      </c>
      <c r="FI30" s="299">
        <v>0</v>
      </c>
      <c r="FJ30" s="299">
        <v>0</v>
      </c>
      <c r="FK30" s="299">
        <v>0</v>
      </c>
      <c r="FL30" s="299">
        <v>0</v>
      </c>
      <c r="FM30" s="299">
        <v>0</v>
      </c>
      <c r="FN30" s="299">
        <v>0</v>
      </c>
      <c r="FO30" s="299">
        <v>0</v>
      </c>
      <c r="FP30" s="299">
        <v>0</v>
      </c>
      <c r="FQ30" s="299">
        <v>0</v>
      </c>
      <c r="FR30" s="299">
        <v>0</v>
      </c>
      <c r="FS30" s="299">
        <v>0</v>
      </c>
      <c r="FT30" s="299">
        <v>0</v>
      </c>
      <c r="FU30" s="299">
        <v>0</v>
      </c>
      <c r="FV30" s="299">
        <v>0</v>
      </c>
      <c r="FW30" s="299">
        <v>0</v>
      </c>
      <c r="FX30" s="299">
        <v>0</v>
      </c>
      <c r="FY30" s="299">
        <v>0</v>
      </c>
      <c r="FZ30" s="299">
        <v>0</v>
      </c>
      <c r="GA30" s="299">
        <v>0</v>
      </c>
      <c r="GB30" s="299">
        <v>0</v>
      </c>
      <c r="GC30" s="299">
        <v>0</v>
      </c>
      <c r="GD30" s="299">
        <v>0</v>
      </c>
      <c r="GE30" s="299">
        <v>0</v>
      </c>
      <c r="GF30" s="299">
        <v>0</v>
      </c>
      <c r="GG30" s="299">
        <v>0</v>
      </c>
      <c r="GH30" s="299">
        <v>0</v>
      </c>
      <c r="GI30" s="299">
        <v>0</v>
      </c>
      <c r="GJ30" s="299">
        <v>0</v>
      </c>
      <c r="GK30" s="299">
        <v>0</v>
      </c>
      <c r="GL30" s="299">
        <v>0</v>
      </c>
      <c r="GM30" s="299">
        <v>0</v>
      </c>
      <c r="GN30" s="299">
        <v>0</v>
      </c>
      <c r="GO30" s="299">
        <v>0</v>
      </c>
      <c r="GP30" s="299">
        <v>0</v>
      </c>
      <c r="GQ30" s="299">
        <v>0</v>
      </c>
      <c r="GR30" s="299">
        <v>0</v>
      </c>
      <c r="GS30" s="299">
        <v>0</v>
      </c>
      <c r="GT30" s="299">
        <v>0</v>
      </c>
      <c r="GU30" s="299">
        <v>0</v>
      </c>
      <c r="GV30" s="299">
        <v>0</v>
      </c>
      <c r="GW30" s="299">
        <v>0</v>
      </c>
      <c r="GX30" s="299">
        <v>0</v>
      </c>
      <c r="GY30" s="299">
        <v>0</v>
      </c>
      <c r="GZ30" s="299">
        <v>0</v>
      </c>
      <c r="HA30" s="299">
        <v>0</v>
      </c>
      <c r="HB30" s="299">
        <v>0</v>
      </c>
      <c r="HC30" s="299">
        <v>0</v>
      </c>
      <c r="HD30" s="299">
        <v>0</v>
      </c>
      <c r="HE30" s="299">
        <v>0</v>
      </c>
      <c r="HF30" s="299">
        <v>0</v>
      </c>
      <c r="HG30" s="299">
        <v>0</v>
      </c>
      <c r="HH30" s="299">
        <v>0</v>
      </c>
      <c r="HI30" s="299">
        <v>0</v>
      </c>
      <c r="HJ30" s="299">
        <v>0</v>
      </c>
      <c r="HK30" s="299">
        <v>0</v>
      </c>
      <c r="HL30" s="299">
        <v>0</v>
      </c>
      <c r="HM30" s="299">
        <v>0</v>
      </c>
      <c r="HN30" s="299">
        <v>0</v>
      </c>
      <c r="HO30" s="299">
        <v>0</v>
      </c>
      <c r="HP30" s="299">
        <v>0</v>
      </c>
      <c r="HQ30" s="299">
        <v>0</v>
      </c>
      <c r="HR30" s="299">
        <v>0</v>
      </c>
      <c r="HS30" s="299">
        <v>0</v>
      </c>
      <c r="HT30" s="299">
        <v>0</v>
      </c>
      <c r="HU30" s="299">
        <v>0</v>
      </c>
      <c r="HV30" s="288"/>
      <c r="HW30" s="299" t="s">
        <v>1131</v>
      </c>
      <c r="HX30" s="325">
        <v>136.48135004505781</v>
      </c>
      <c r="HY30" s="325">
        <v>161.57614129848966</v>
      </c>
      <c r="HZ30" s="112"/>
      <c r="IA30" s="33"/>
      <c r="IB30" s="326"/>
      <c r="IC30" s="326"/>
      <c r="ID30" s="326"/>
    </row>
    <row r="31" spans="1:238" ht="16.5">
      <c r="A31" s="3"/>
      <c r="B31" s="44" t="s">
        <v>326</v>
      </c>
      <c r="C31" s="44" t="s">
        <v>1108</v>
      </c>
      <c r="E31" s="105"/>
      <c r="F31" s="106"/>
      <c r="G31" s="106"/>
      <c r="H31" s="106"/>
      <c r="I31" s="106"/>
      <c r="J31" s="106"/>
      <c r="K31" s="295">
        <v>208</v>
      </c>
      <c r="L31" s="302" t="s">
        <v>713</v>
      </c>
      <c r="M31" s="300">
        <v>0.96622528534847862</v>
      </c>
      <c r="N31" s="301">
        <v>0.65646196033645465</v>
      </c>
      <c r="O31" s="300">
        <v>0.1623650465941413</v>
      </c>
      <c r="P31" s="299">
        <v>0</v>
      </c>
      <c r="Q31" s="299">
        <v>0</v>
      </c>
      <c r="R31" s="299">
        <v>0</v>
      </c>
      <c r="S31" s="299">
        <v>0</v>
      </c>
      <c r="T31" s="299">
        <v>0</v>
      </c>
      <c r="U31" s="299">
        <v>0</v>
      </c>
      <c r="V31" s="299">
        <v>0</v>
      </c>
      <c r="W31" s="299">
        <v>0</v>
      </c>
      <c r="X31" s="299">
        <v>0</v>
      </c>
      <c r="Y31" s="299">
        <v>0</v>
      </c>
      <c r="Z31" s="299">
        <v>0</v>
      </c>
      <c r="AA31" s="299">
        <v>0</v>
      </c>
      <c r="AB31" s="299">
        <v>0</v>
      </c>
      <c r="AC31" s="299">
        <v>0</v>
      </c>
      <c r="AD31" s="299">
        <v>0</v>
      </c>
      <c r="AE31" s="299">
        <v>0</v>
      </c>
      <c r="AF31" s="299">
        <v>0</v>
      </c>
      <c r="AG31" s="299">
        <v>0</v>
      </c>
      <c r="AH31" s="299">
        <v>0</v>
      </c>
      <c r="AI31" s="299">
        <v>0</v>
      </c>
      <c r="AJ31" s="299">
        <v>0</v>
      </c>
      <c r="AK31" s="299">
        <v>0</v>
      </c>
      <c r="AL31" s="299">
        <v>0</v>
      </c>
      <c r="AM31" s="299">
        <v>0</v>
      </c>
      <c r="AN31" s="299">
        <v>0</v>
      </c>
      <c r="AO31" s="299">
        <v>0.4085843547531019</v>
      </c>
      <c r="AP31" s="299">
        <v>0</v>
      </c>
      <c r="AQ31" s="299">
        <v>0</v>
      </c>
      <c r="AR31" s="299">
        <v>0</v>
      </c>
      <c r="AS31" s="299">
        <v>0</v>
      </c>
      <c r="AT31" s="299">
        <v>0</v>
      </c>
      <c r="AU31" s="299">
        <v>0</v>
      </c>
      <c r="AV31" s="299">
        <v>0</v>
      </c>
      <c r="AW31" s="299">
        <v>0</v>
      </c>
      <c r="AX31" s="299">
        <v>0</v>
      </c>
      <c r="AY31" s="299">
        <v>0</v>
      </c>
      <c r="AZ31" s="299">
        <v>0</v>
      </c>
      <c r="BA31" s="299">
        <v>0</v>
      </c>
      <c r="BB31" s="299">
        <v>0</v>
      </c>
      <c r="BC31" s="299">
        <v>0</v>
      </c>
      <c r="BD31" s="299">
        <v>0</v>
      </c>
      <c r="BE31" s="299">
        <v>0</v>
      </c>
      <c r="BF31" s="299">
        <v>0</v>
      </c>
      <c r="BG31" s="299">
        <v>0</v>
      </c>
      <c r="BH31" s="299">
        <v>0</v>
      </c>
      <c r="BI31" s="299">
        <v>0</v>
      </c>
      <c r="BJ31" s="299">
        <v>0</v>
      </c>
      <c r="BK31" s="299">
        <v>0</v>
      </c>
      <c r="BL31" s="299">
        <v>0</v>
      </c>
      <c r="BM31" s="299">
        <v>0</v>
      </c>
      <c r="BN31" s="299">
        <v>0</v>
      </c>
      <c r="BO31" s="299">
        <v>0</v>
      </c>
      <c r="BP31" s="299">
        <v>0</v>
      </c>
      <c r="BQ31" s="299">
        <v>0</v>
      </c>
      <c r="BR31" s="299">
        <v>0</v>
      </c>
      <c r="BS31" s="299">
        <v>0</v>
      </c>
      <c r="BT31" s="299">
        <v>0</v>
      </c>
      <c r="BU31" s="299">
        <v>0</v>
      </c>
      <c r="BV31" s="299">
        <v>0</v>
      </c>
      <c r="BW31" s="299">
        <v>0</v>
      </c>
      <c r="BX31" s="299">
        <v>0</v>
      </c>
      <c r="BY31" s="299">
        <v>0</v>
      </c>
      <c r="BZ31" s="299">
        <v>0</v>
      </c>
      <c r="CA31" s="299">
        <v>0</v>
      </c>
      <c r="CB31" s="299">
        <v>0</v>
      </c>
      <c r="CC31" s="299">
        <v>0</v>
      </c>
      <c r="CD31" s="299">
        <v>0</v>
      </c>
      <c r="CE31" s="299">
        <v>0</v>
      </c>
      <c r="CF31" s="299">
        <v>0</v>
      </c>
      <c r="CG31" s="299">
        <v>0</v>
      </c>
      <c r="CH31" s="299">
        <v>0</v>
      </c>
      <c r="CI31" s="299">
        <v>0</v>
      </c>
      <c r="CJ31" s="299">
        <v>0</v>
      </c>
      <c r="CK31" s="299">
        <v>0</v>
      </c>
      <c r="CL31" s="299">
        <v>0</v>
      </c>
      <c r="CM31" s="299">
        <v>0</v>
      </c>
      <c r="CN31" s="299">
        <v>0</v>
      </c>
      <c r="CO31" s="299">
        <v>0</v>
      </c>
      <c r="CP31" s="299">
        <v>0</v>
      </c>
      <c r="CQ31" s="299">
        <v>0</v>
      </c>
      <c r="CR31" s="299">
        <v>0</v>
      </c>
      <c r="CS31" s="299">
        <v>0</v>
      </c>
      <c r="CT31" s="299">
        <v>0</v>
      </c>
      <c r="CU31" s="299">
        <v>0</v>
      </c>
      <c r="CV31" s="299">
        <v>0</v>
      </c>
      <c r="CW31" s="299">
        <v>0</v>
      </c>
      <c r="CX31" s="299">
        <v>0</v>
      </c>
      <c r="CY31" s="299">
        <v>0</v>
      </c>
      <c r="CZ31" s="299">
        <v>0</v>
      </c>
      <c r="DA31" s="299">
        <v>0</v>
      </c>
      <c r="DB31" s="299">
        <v>0</v>
      </c>
      <c r="DC31" s="299">
        <v>0</v>
      </c>
      <c r="DD31" s="299">
        <v>0</v>
      </c>
      <c r="DE31" s="299">
        <v>0</v>
      </c>
      <c r="DF31" s="299">
        <v>0</v>
      </c>
      <c r="DG31" s="299">
        <v>0</v>
      </c>
      <c r="DH31" s="299">
        <v>0</v>
      </c>
      <c r="DI31" s="299">
        <v>0</v>
      </c>
      <c r="DJ31" s="299">
        <v>0</v>
      </c>
      <c r="DK31" s="299">
        <v>0</v>
      </c>
      <c r="DL31" s="299">
        <v>0</v>
      </c>
      <c r="DM31" s="299">
        <v>0</v>
      </c>
      <c r="DN31" s="299">
        <v>0</v>
      </c>
      <c r="DO31" s="299">
        <v>0</v>
      </c>
      <c r="DP31" s="299">
        <v>0</v>
      </c>
      <c r="DQ31" s="299">
        <v>0</v>
      </c>
      <c r="DR31" s="299">
        <v>0</v>
      </c>
      <c r="DS31" s="299">
        <v>0</v>
      </c>
      <c r="DT31" s="299">
        <v>0</v>
      </c>
      <c r="DU31" s="299">
        <v>0</v>
      </c>
      <c r="DV31" s="299">
        <v>0</v>
      </c>
      <c r="DW31" s="299">
        <v>0</v>
      </c>
      <c r="DX31" s="299">
        <v>0</v>
      </c>
      <c r="DY31" s="299">
        <v>0</v>
      </c>
      <c r="DZ31" s="299">
        <v>0</v>
      </c>
      <c r="EA31" s="299">
        <v>0</v>
      </c>
      <c r="EB31" s="299">
        <v>0</v>
      </c>
      <c r="EC31" s="299">
        <v>0</v>
      </c>
      <c r="ED31" s="299">
        <v>0</v>
      </c>
      <c r="EE31" s="299">
        <v>0</v>
      </c>
      <c r="EF31" s="299">
        <v>0</v>
      </c>
      <c r="EG31" s="299">
        <v>0</v>
      </c>
      <c r="EH31" s="299">
        <v>0</v>
      </c>
      <c r="EI31" s="299">
        <v>0</v>
      </c>
      <c r="EJ31" s="299">
        <v>0</v>
      </c>
      <c r="EK31" s="299">
        <v>0</v>
      </c>
      <c r="EL31" s="299">
        <v>0</v>
      </c>
      <c r="EM31" s="299">
        <v>0</v>
      </c>
      <c r="EN31" s="299">
        <v>0</v>
      </c>
      <c r="EO31" s="299">
        <v>0</v>
      </c>
      <c r="EP31" s="299">
        <v>0</v>
      </c>
      <c r="EQ31" s="299">
        <v>0</v>
      </c>
      <c r="ER31" s="299">
        <v>0.40999092911184054</v>
      </c>
      <c r="ES31" s="299">
        <v>0</v>
      </c>
      <c r="ET31" s="299">
        <v>0</v>
      </c>
      <c r="EU31" s="299">
        <v>0</v>
      </c>
      <c r="EV31" s="299">
        <v>0</v>
      </c>
      <c r="EW31" s="299">
        <v>0</v>
      </c>
      <c r="EX31" s="299">
        <v>0</v>
      </c>
      <c r="EY31" s="299">
        <v>0</v>
      </c>
      <c r="EZ31" s="299">
        <v>0</v>
      </c>
      <c r="FA31" s="299">
        <v>0</v>
      </c>
      <c r="FB31" s="299">
        <v>0</v>
      </c>
      <c r="FC31" s="299">
        <v>0</v>
      </c>
      <c r="FD31" s="299">
        <v>0</v>
      </c>
      <c r="FE31" s="299">
        <v>0</v>
      </c>
      <c r="FF31" s="299">
        <v>0</v>
      </c>
      <c r="FG31" s="299">
        <v>0</v>
      </c>
      <c r="FH31" s="299">
        <v>0</v>
      </c>
      <c r="FI31" s="299">
        <v>0</v>
      </c>
      <c r="FJ31" s="299">
        <v>0</v>
      </c>
      <c r="FK31" s="299">
        <v>0</v>
      </c>
      <c r="FL31" s="299">
        <v>0</v>
      </c>
      <c r="FM31" s="299">
        <v>0</v>
      </c>
      <c r="FN31" s="299">
        <v>0</v>
      </c>
      <c r="FO31" s="299">
        <v>0</v>
      </c>
      <c r="FP31" s="299">
        <v>0</v>
      </c>
      <c r="FQ31" s="299">
        <v>0</v>
      </c>
      <c r="FR31" s="299">
        <v>0</v>
      </c>
      <c r="FS31" s="299">
        <v>0</v>
      </c>
      <c r="FT31" s="299">
        <v>0</v>
      </c>
      <c r="FU31" s="299">
        <v>0</v>
      </c>
      <c r="FV31" s="299">
        <v>0</v>
      </c>
      <c r="FW31" s="299">
        <v>0</v>
      </c>
      <c r="FX31" s="299">
        <v>0</v>
      </c>
      <c r="FY31" s="299">
        <v>0</v>
      </c>
      <c r="FZ31" s="299">
        <v>0</v>
      </c>
      <c r="GA31" s="299">
        <v>0</v>
      </c>
      <c r="GB31" s="299">
        <v>0</v>
      </c>
      <c r="GC31" s="299">
        <v>0</v>
      </c>
      <c r="GD31" s="299">
        <v>0</v>
      </c>
      <c r="GE31" s="299">
        <v>0</v>
      </c>
      <c r="GF31" s="299">
        <v>0</v>
      </c>
      <c r="GG31" s="299">
        <v>0</v>
      </c>
      <c r="GH31" s="299">
        <v>0</v>
      </c>
      <c r="GI31" s="299">
        <v>0</v>
      </c>
      <c r="GJ31" s="299">
        <v>0</v>
      </c>
      <c r="GK31" s="299">
        <v>0</v>
      </c>
      <c r="GL31" s="299">
        <v>0</v>
      </c>
      <c r="GM31" s="299">
        <v>0</v>
      </c>
      <c r="GN31" s="299">
        <v>0</v>
      </c>
      <c r="GO31" s="299">
        <v>0</v>
      </c>
      <c r="GP31" s="299">
        <v>0</v>
      </c>
      <c r="GQ31" s="299">
        <v>0</v>
      </c>
      <c r="GR31" s="299">
        <v>0</v>
      </c>
      <c r="GS31" s="299">
        <v>0</v>
      </c>
      <c r="GT31" s="299">
        <v>0</v>
      </c>
      <c r="GU31" s="299">
        <v>0</v>
      </c>
      <c r="GV31" s="299">
        <v>0</v>
      </c>
      <c r="GW31" s="299">
        <v>0</v>
      </c>
      <c r="GX31" s="299">
        <v>0</v>
      </c>
      <c r="GY31" s="299">
        <v>0</v>
      </c>
      <c r="GZ31" s="299">
        <v>0</v>
      </c>
      <c r="HA31" s="299">
        <v>0</v>
      </c>
      <c r="HB31" s="299">
        <v>0</v>
      </c>
      <c r="HC31" s="299">
        <v>0</v>
      </c>
      <c r="HD31" s="299">
        <v>0</v>
      </c>
      <c r="HE31" s="299">
        <v>0</v>
      </c>
      <c r="HF31" s="299">
        <v>0</v>
      </c>
      <c r="HG31" s="299">
        <v>0</v>
      </c>
      <c r="HH31" s="299">
        <v>0</v>
      </c>
      <c r="HI31" s="299">
        <v>0</v>
      </c>
      <c r="HJ31" s="299">
        <v>0</v>
      </c>
      <c r="HK31" s="299">
        <v>0</v>
      </c>
      <c r="HL31" s="299">
        <v>0</v>
      </c>
      <c r="HM31" s="299">
        <v>0</v>
      </c>
      <c r="HN31" s="299">
        <v>0</v>
      </c>
      <c r="HO31" s="299">
        <v>0</v>
      </c>
      <c r="HP31" s="299">
        <v>0</v>
      </c>
      <c r="HQ31" s="299">
        <v>0</v>
      </c>
      <c r="HR31" s="299">
        <v>0</v>
      </c>
      <c r="HS31" s="299">
        <v>0</v>
      </c>
      <c r="HT31" s="299">
        <v>0</v>
      </c>
      <c r="HU31" s="299">
        <v>0</v>
      </c>
      <c r="HV31" s="288"/>
      <c r="HW31" s="299" t="s">
        <v>1132</v>
      </c>
      <c r="HX31" s="325">
        <v>37.685931424491471</v>
      </c>
      <c r="HY31" s="325">
        <v>64.568711618009928</v>
      </c>
      <c r="HZ31" s="112"/>
      <c r="IA31" s="33"/>
      <c r="IB31" s="326"/>
      <c r="IC31" s="326"/>
      <c r="ID31" s="326"/>
    </row>
    <row r="32" spans="1:238" ht="16.5">
      <c r="A32" s="3"/>
      <c r="B32" s="44" t="s">
        <v>327</v>
      </c>
      <c r="C32" s="44" t="s">
        <v>714</v>
      </c>
      <c r="E32" s="105"/>
      <c r="F32" s="106"/>
      <c r="G32" s="106"/>
      <c r="H32" s="106"/>
      <c r="I32" s="106"/>
      <c r="J32" s="106"/>
      <c r="K32" s="295">
        <v>211</v>
      </c>
      <c r="L32" s="296" t="s">
        <v>715</v>
      </c>
      <c r="M32" s="300">
        <v>1.0022786656411056</v>
      </c>
      <c r="N32" s="301">
        <v>0.59711211422766464</v>
      </c>
      <c r="O32" s="300">
        <v>7.8457296065981025E-4</v>
      </c>
      <c r="P32" s="299">
        <v>0</v>
      </c>
      <c r="Q32" s="299">
        <v>0</v>
      </c>
      <c r="R32" s="299">
        <v>0</v>
      </c>
      <c r="S32" s="299">
        <v>0</v>
      </c>
      <c r="T32" s="299">
        <v>0</v>
      </c>
      <c r="U32" s="299">
        <v>0</v>
      </c>
      <c r="V32" s="299">
        <v>0</v>
      </c>
      <c r="W32" s="299">
        <v>0</v>
      </c>
      <c r="X32" s="299">
        <v>0</v>
      </c>
      <c r="Y32" s="299">
        <v>0</v>
      </c>
      <c r="Z32" s="299">
        <v>0</v>
      </c>
      <c r="AA32" s="299">
        <v>0</v>
      </c>
      <c r="AB32" s="299">
        <v>0</v>
      </c>
      <c r="AC32" s="299">
        <v>0</v>
      </c>
      <c r="AD32" s="299">
        <v>0</v>
      </c>
      <c r="AE32" s="299">
        <v>0</v>
      </c>
      <c r="AF32" s="299">
        <v>0</v>
      </c>
      <c r="AG32" s="299">
        <v>0</v>
      </c>
      <c r="AH32" s="299">
        <v>0</v>
      </c>
      <c r="AI32" s="299">
        <v>0</v>
      </c>
      <c r="AJ32" s="299">
        <v>0</v>
      </c>
      <c r="AK32" s="299">
        <v>0</v>
      </c>
      <c r="AL32" s="299">
        <v>0</v>
      </c>
      <c r="AM32" s="299">
        <v>0</v>
      </c>
      <c r="AN32" s="299">
        <v>0</v>
      </c>
      <c r="AO32" s="299">
        <v>0</v>
      </c>
      <c r="AP32" s="299">
        <v>0.64497560520018271</v>
      </c>
      <c r="AQ32" s="299">
        <v>0</v>
      </c>
      <c r="AR32" s="299">
        <v>0</v>
      </c>
      <c r="AS32" s="299">
        <v>0</v>
      </c>
      <c r="AT32" s="299">
        <v>0</v>
      </c>
      <c r="AU32" s="299">
        <v>0</v>
      </c>
      <c r="AV32" s="299">
        <v>0</v>
      </c>
      <c r="AW32" s="299">
        <v>0</v>
      </c>
      <c r="AX32" s="299">
        <v>0</v>
      </c>
      <c r="AY32" s="299">
        <v>0</v>
      </c>
      <c r="AZ32" s="299">
        <v>0</v>
      </c>
      <c r="BA32" s="299">
        <v>0</v>
      </c>
      <c r="BB32" s="299">
        <v>0</v>
      </c>
      <c r="BC32" s="299">
        <v>0</v>
      </c>
      <c r="BD32" s="299">
        <v>0</v>
      </c>
      <c r="BE32" s="299">
        <v>0</v>
      </c>
      <c r="BF32" s="299">
        <v>0</v>
      </c>
      <c r="BG32" s="299">
        <v>0</v>
      </c>
      <c r="BH32" s="299">
        <v>0</v>
      </c>
      <c r="BI32" s="299">
        <v>0</v>
      </c>
      <c r="BJ32" s="299">
        <v>0</v>
      </c>
      <c r="BK32" s="299">
        <v>0</v>
      </c>
      <c r="BL32" s="299">
        <v>0</v>
      </c>
      <c r="BM32" s="299">
        <v>0</v>
      </c>
      <c r="BN32" s="299">
        <v>0</v>
      </c>
      <c r="BO32" s="299">
        <v>0</v>
      </c>
      <c r="BP32" s="299">
        <v>0</v>
      </c>
      <c r="BQ32" s="299">
        <v>0</v>
      </c>
      <c r="BR32" s="299">
        <v>0</v>
      </c>
      <c r="BS32" s="299">
        <v>0</v>
      </c>
      <c r="BT32" s="299">
        <v>0</v>
      </c>
      <c r="BU32" s="299">
        <v>0</v>
      </c>
      <c r="BV32" s="299">
        <v>0</v>
      </c>
      <c r="BW32" s="299">
        <v>0</v>
      </c>
      <c r="BX32" s="299">
        <v>0</v>
      </c>
      <c r="BY32" s="299">
        <v>0</v>
      </c>
      <c r="BZ32" s="299">
        <v>0</v>
      </c>
      <c r="CA32" s="299">
        <v>0</v>
      </c>
      <c r="CB32" s="299">
        <v>0</v>
      </c>
      <c r="CC32" s="299">
        <v>0</v>
      </c>
      <c r="CD32" s="299">
        <v>0</v>
      </c>
      <c r="CE32" s="299">
        <v>0</v>
      </c>
      <c r="CF32" s="299">
        <v>0</v>
      </c>
      <c r="CG32" s="299">
        <v>0</v>
      </c>
      <c r="CH32" s="299">
        <v>0</v>
      </c>
      <c r="CI32" s="299">
        <v>0</v>
      </c>
      <c r="CJ32" s="299">
        <v>0</v>
      </c>
      <c r="CK32" s="299">
        <v>0</v>
      </c>
      <c r="CL32" s="299">
        <v>0</v>
      </c>
      <c r="CM32" s="299">
        <v>0</v>
      </c>
      <c r="CN32" s="299">
        <v>0</v>
      </c>
      <c r="CO32" s="299">
        <v>0</v>
      </c>
      <c r="CP32" s="299">
        <v>0</v>
      </c>
      <c r="CQ32" s="299">
        <v>0</v>
      </c>
      <c r="CR32" s="299">
        <v>0</v>
      </c>
      <c r="CS32" s="299">
        <v>0</v>
      </c>
      <c r="CT32" s="299">
        <v>0</v>
      </c>
      <c r="CU32" s="299">
        <v>0</v>
      </c>
      <c r="CV32" s="299">
        <v>0</v>
      </c>
      <c r="CW32" s="299">
        <v>0</v>
      </c>
      <c r="CX32" s="299">
        <v>0</v>
      </c>
      <c r="CY32" s="299">
        <v>0</v>
      </c>
      <c r="CZ32" s="299">
        <v>0</v>
      </c>
      <c r="DA32" s="299">
        <v>0</v>
      </c>
      <c r="DB32" s="299">
        <v>0</v>
      </c>
      <c r="DC32" s="299">
        <v>0</v>
      </c>
      <c r="DD32" s="299">
        <v>0</v>
      </c>
      <c r="DE32" s="299">
        <v>0</v>
      </c>
      <c r="DF32" s="299">
        <v>0</v>
      </c>
      <c r="DG32" s="299">
        <v>0</v>
      </c>
      <c r="DH32" s="299">
        <v>0</v>
      </c>
      <c r="DI32" s="299">
        <v>0</v>
      </c>
      <c r="DJ32" s="299">
        <v>0</v>
      </c>
      <c r="DK32" s="299">
        <v>0</v>
      </c>
      <c r="DL32" s="299">
        <v>0</v>
      </c>
      <c r="DM32" s="299">
        <v>0</v>
      </c>
      <c r="DN32" s="299">
        <v>0</v>
      </c>
      <c r="DO32" s="299">
        <v>0</v>
      </c>
      <c r="DP32" s="299">
        <v>0</v>
      </c>
      <c r="DQ32" s="299">
        <v>0</v>
      </c>
      <c r="DR32" s="299">
        <v>0</v>
      </c>
      <c r="DS32" s="299">
        <v>0</v>
      </c>
      <c r="DT32" s="299">
        <v>0</v>
      </c>
      <c r="DU32" s="299">
        <v>0</v>
      </c>
      <c r="DV32" s="299">
        <v>0</v>
      </c>
      <c r="DW32" s="299">
        <v>0</v>
      </c>
      <c r="DX32" s="299">
        <v>0</v>
      </c>
      <c r="DY32" s="299">
        <v>0</v>
      </c>
      <c r="DZ32" s="299">
        <v>0</v>
      </c>
      <c r="EA32" s="299">
        <v>0</v>
      </c>
      <c r="EB32" s="299">
        <v>0</v>
      </c>
      <c r="EC32" s="299">
        <v>0</v>
      </c>
      <c r="ED32" s="299">
        <v>0</v>
      </c>
      <c r="EE32" s="299">
        <v>0</v>
      </c>
      <c r="EF32" s="299">
        <v>0</v>
      </c>
      <c r="EG32" s="299">
        <v>0</v>
      </c>
      <c r="EH32" s="299">
        <v>0</v>
      </c>
      <c r="EI32" s="299">
        <v>0</v>
      </c>
      <c r="EJ32" s="299">
        <v>0</v>
      </c>
      <c r="EK32" s="299">
        <v>0</v>
      </c>
      <c r="EL32" s="299">
        <v>0</v>
      </c>
      <c r="EM32" s="299">
        <v>0</v>
      </c>
      <c r="EN32" s="299">
        <v>0</v>
      </c>
      <c r="EO32" s="299">
        <v>0</v>
      </c>
      <c r="EP32" s="299">
        <v>0</v>
      </c>
      <c r="EQ32" s="299">
        <v>0</v>
      </c>
      <c r="ER32" s="299">
        <v>0</v>
      </c>
      <c r="ES32" s="299">
        <v>0.64236917057372522</v>
      </c>
      <c r="ET32" s="299">
        <v>0</v>
      </c>
      <c r="EU32" s="299">
        <v>0</v>
      </c>
      <c r="EV32" s="299">
        <v>0</v>
      </c>
      <c r="EW32" s="299">
        <v>0</v>
      </c>
      <c r="EX32" s="299">
        <v>0</v>
      </c>
      <c r="EY32" s="299">
        <v>0</v>
      </c>
      <c r="EZ32" s="299">
        <v>0</v>
      </c>
      <c r="FA32" s="299">
        <v>0</v>
      </c>
      <c r="FB32" s="299">
        <v>0</v>
      </c>
      <c r="FC32" s="299">
        <v>0</v>
      </c>
      <c r="FD32" s="299">
        <v>0</v>
      </c>
      <c r="FE32" s="299">
        <v>0</v>
      </c>
      <c r="FF32" s="299">
        <v>0</v>
      </c>
      <c r="FG32" s="299">
        <v>0</v>
      </c>
      <c r="FH32" s="299">
        <v>0</v>
      </c>
      <c r="FI32" s="299">
        <v>0</v>
      </c>
      <c r="FJ32" s="299">
        <v>0</v>
      </c>
      <c r="FK32" s="299">
        <v>0</v>
      </c>
      <c r="FL32" s="299">
        <v>0</v>
      </c>
      <c r="FM32" s="299">
        <v>0</v>
      </c>
      <c r="FN32" s="299">
        <v>0</v>
      </c>
      <c r="FO32" s="299">
        <v>0</v>
      </c>
      <c r="FP32" s="299">
        <v>0</v>
      </c>
      <c r="FQ32" s="299">
        <v>0</v>
      </c>
      <c r="FR32" s="299">
        <v>0</v>
      </c>
      <c r="FS32" s="299">
        <v>0</v>
      </c>
      <c r="FT32" s="299">
        <v>0</v>
      </c>
      <c r="FU32" s="299">
        <v>0</v>
      </c>
      <c r="FV32" s="299">
        <v>0</v>
      </c>
      <c r="FW32" s="299">
        <v>0</v>
      </c>
      <c r="FX32" s="299">
        <v>0</v>
      </c>
      <c r="FY32" s="299">
        <v>0</v>
      </c>
      <c r="FZ32" s="299">
        <v>0</v>
      </c>
      <c r="GA32" s="299">
        <v>0</v>
      </c>
      <c r="GB32" s="299">
        <v>0</v>
      </c>
      <c r="GC32" s="299">
        <v>0</v>
      </c>
      <c r="GD32" s="299">
        <v>0</v>
      </c>
      <c r="GE32" s="299">
        <v>0</v>
      </c>
      <c r="GF32" s="299">
        <v>0</v>
      </c>
      <c r="GG32" s="299">
        <v>0</v>
      </c>
      <c r="GH32" s="299">
        <v>0</v>
      </c>
      <c r="GI32" s="299">
        <v>0</v>
      </c>
      <c r="GJ32" s="299">
        <v>0</v>
      </c>
      <c r="GK32" s="299">
        <v>0</v>
      </c>
      <c r="GL32" s="299">
        <v>0</v>
      </c>
      <c r="GM32" s="299">
        <v>0</v>
      </c>
      <c r="GN32" s="299">
        <v>0</v>
      </c>
      <c r="GO32" s="299">
        <v>0</v>
      </c>
      <c r="GP32" s="299">
        <v>0</v>
      </c>
      <c r="GQ32" s="299">
        <v>0</v>
      </c>
      <c r="GR32" s="299">
        <v>0</v>
      </c>
      <c r="GS32" s="299">
        <v>0</v>
      </c>
      <c r="GT32" s="299">
        <v>0</v>
      </c>
      <c r="GU32" s="299">
        <v>0</v>
      </c>
      <c r="GV32" s="299">
        <v>0</v>
      </c>
      <c r="GW32" s="299">
        <v>0</v>
      </c>
      <c r="GX32" s="299">
        <v>0</v>
      </c>
      <c r="GY32" s="299">
        <v>0</v>
      </c>
      <c r="GZ32" s="299">
        <v>0</v>
      </c>
      <c r="HA32" s="299">
        <v>0</v>
      </c>
      <c r="HB32" s="299">
        <v>0</v>
      </c>
      <c r="HC32" s="299">
        <v>0</v>
      </c>
      <c r="HD32" s="299">
        <v>0</v>
      </c>
      <c r="HE32" s="299">
        <v>0</v>
      </c>
      <c r="HF32" s="299">
        <v>0</v>
      </c>
      <c r="HG32" s="299">
        <v>0</v>
      </c>
      <c r="HH32" s="299">
        <v>0</v>
      </c>
      <c r="HI32" s="299">
        <v>0</v>
      </c>
      <c r="HJ32" s="299">
        <v>0</v>
      </c>
      <c r="HK32" s="299">
        <v>0</v>
      </c>
      <c r="HL32" s="299">
        <v>0</v>
      </c>
      <c r="HM32" s="299">
        <v>0</v>
      </c>
      <c r="HN32" s="299">
        <v>0</v>
      </c>
      <c r="HO32" s="299">
        <v>0</v>
      </c>
      <c r="HP32" s="299">
        <v>0</v>
      </c>
      <c r="HQ32" s="299">
        <v>0</v>
      </c>
      <c r="HR32" s="299">
        <v>0</v>
      </c>
      <c r="HS32" s="299">
        <v>0</v>
      </c>
      <c r="HT32" s="299">
        <v>0</v>
      </c>
      <c r="HU32" s="299">
        <v>0</v>
      </c>
      <c r="HV32" s="288"/>
      <c r="HW32" s="299" t="s">
        <v>1133</v>
      </c>
      <c r="HX32" s="325">
        <v>91.253532992304912</v>
      </c>
      <c r="HY32" s="325">
        <v>357.50942413665683</v>
      </c>
      <c r="HZ32" s="112"/>
      <c r="IA32" s="33"/>
      <c r="IB32" s="326"/>
      <c r="IC32" s="326"/>
      <c r="ID32" s="326"/>
    </row>
    <row r="33" spans="1:238" ht="16.5">
      <c r="A33" s="3"/>
      <c r="B33" s="6"/>
      <c r="E33" s="105"/>
      <c r="F33" s="106"/>
      <c r="G33" s="106"/>
      <c r="H33" s="106"/>
      <c r="I33" s="106"/>
      <c r="J33" s="106"/>
      <c r="K33" s="295">
        <v>212</v>
      </c>
      <c r="L33" s="296" t="s">
        <v>716</v>
      </c>
      <c r="M33" s="300">
        <v>1.0315692333774333</v>
      </c>
      <c r="N33" s="301">
        <v>0.65130093014200463</v>
      </c>
      <c r="O33" s="300">
        <v>0.44414120314403466</v>
      </c>
      <c r="P33" s="299">
        <v>0</v>
      </c>
      <c r="Q33" s="299">
        <v>0</v>
      </c>
      <c r="R33" s="299">
        <v>0</v>
      </c>
      <c r="S33" s="299">
        <v>0</v>
      </c>
      <c r="T33" s="299">
        <v>0</v>
      </c>
      <c r="U33" s="299">
        <v>0</v>
      </c>
      <c r="V33" s="299">
        <v>0</v>
      </c>
      <c r="W33" s="299">
        <v>0</v>
      </c>
      <c r="X33" s="299">
        <v>0</v>
      </c>
      <c r="Y33" s="299">
        <v>0</v>
      </c>
      <c r="Z33" s="299">
        <v>0</v>
      </c>
      <c r="AA33" s="299">
        <v>0</v>
      </c>
      <c r="AB33" s="299">
        <v>0</v>
      </c>
      <c r="AC33" s="299">
        <v>0</v>
      </c>
      <c r="AD33" s="299">
        <v>0</v>
      </c>
      <c r="AE33" s="299">
        <v>0</v>
      </c>
      <c r="AF33" s="299">
        <v>0</v>
      </c>
      <c r="AG33" s="299">
        <v>0</v>
      </c>
      <c r="AH33" s="299">
        <v>0</v>
      </c>
      <c r="AI33" s="299">
        <v>0</v>
      </c>
      <c r="AJ33" s="299">
        <v>0</v>
      </c>
      <c r="AK33" s="299">
        <v>0</v>
      </c>
      <c r="AL33" s="299">
        <v>0</v>
      </c>
      <c r="AM33" s="299">
        <v>0</v>
      </c>
      <c r="AN33" s="299">
        <v>0</v>
      </c>
      <c r="AO33" s="299">
        <v>0</v>
      </c>
      <c r="AP33" s="299">
        <v>0</v>
      </c>
      <c r="AQ33" s="299">
        <v>0.24760933483961106</v>
      </c>
      <c r="AR33" s="299">
        <v>0</v>
      </c>
      <c r="AS33" s="299">
        <v>0</v>
      </c>
      <c r="AT33" s="299">
        <v>0</v>
      </c>
      <c r="AU33" s="299">
        <v>0</v>
      </c>
      <c r="AV33" s="299">
        <v>0</v>
      </c>
      <c r="AW33" s="299">
        <v>0</v>
      </c>
      <c r="AX33" s="299">
        <v>0</v>
      </c>
      <c r="AY33" s="299">
        <v>0</v>
      </c>
      <c r="AZ33" s="299">
        <v>0</v>
      </c>
      <c r="BA33" s="299">
        <v>0</v>
      </c>
      <c r="BB33" s="299">
        <v>0</v>
      </c>
      <c r="BC33" s="299">
        <v>0</v>
      </c>
      <c r="BD33" s="299">
        <v>0</v>
      </c>
      <c r="BE33" s="299">
        <v>0</v>
      </c>
      <c r="BF33" s="299">
        <v>0</v>
      </c>
      <c r="BG33" s="299">
        <v>0</v>
      </c>
      <c r="BH33" s="299">
        <v>0</v>
      </c>
      <c r="BI33" s="299">
        <v>0</v>
      </c>
      <c r="BJ33" s="299">
        <v>0</v>
      </c>
      <c r="BK33" s="299">
        <v>0</v>
      </c>
      <c r="BL33" s="299">
        <v>0</v>
      </c>
      <c r="BM33" s="299">
        <v>0</v>
      </c>
      <c r="BN33" s="299">
        <v>0</v>
      </c>
      <c r="BO33" s="299">
        <v>0</v>
      </c>
      <c r="BP33" s="299">
        <v>0</v>
      </c>
      <c r="BQ33" s="299">
        <v>0</v>
      </c>
      <c r="BR33" s="299">
        <v>0</v>
      </c>
      <c r="BS33" s="299">
        <v>0</v>
      </c>
      <c r="BT33" s="299">
        <v>0</v>
      </c>
      <c r="BU33" s="299">
        <v>0</v>
      </c>
      <c r="BV33" s="299">
        <v>0</v>
      </c>
      <c r="BW33" s="299">
        <v>0</v>
      </c>
      <c r="BX33" s="299">
        <v>0</v>
      </c>
      <c r="BY33" s="299">
        <v>0</v>
      </c>
      <c r="BZ33" s="299">
        <v>0</v>
      </c>
      <c r="CA33" s="299">
        <v>0</v>
      </c>
      <c r="CB33" s="299">
        <v>0</v>
      </c>
      <c r="CC33" s="299">
        <v>0</v>
      </c>
      <c r="CD33" s="299">
        <v>0</v>
      </c>
      <c r="CE33" s="299">
        <v>0</v>
      </c>
      <c r="CF33" s="299">
        <v>0</v>
      </c>
      <c r="CG33" s="299">
        <v>0</v>
      </c>
      <c r="CH33" s="299">
        <v>0</v>
      </c>
      <c r="CI33" s="299">
        <v>0</v>
      </c>
      <c r="CJ33" s="299">
        <v>0</v>
      </c>
      <c r="CK33" s="299">
        <v>0</v>
      </c>
      <c r="CL33" s="299">
        <v>0</v>
      </c>
      <c r="CM33" s="299">
        <v>0</v>
      </c>
      <c r="CN33" s="299">
        <v>0</v>
      </c>
      <c r="CO33" s="299">
        <v>0</v>
      </c>
      <c r="CP33" s="299">
        <v>0</v>
      </c>
      <c r="CQ33" s="299">
        <v>0</v>
      </c>
      <c r="CR33" s="299">
        <v>0</v>
      </c>
      <c r="CS33" s="299">
        <v>0</v>
      </c>
      <c r="CT33" s="299">
        <v>0</v>
      </c>
      <c r="CU33" s="299">
        <v>0</v>
      </c>
      <c r="CV33" s="299">
        <v>0</v>
      </c>
      <c r="CW33" s="299">
        <v>0</v>
      </c>
      <c r="CX33" s="299">
        <v>0</v>
      </c>
      <c r="CY33" s="299">
        <v>0</v>
      </c>
      <c r="CZ33" s="299">
        <v>0</v>
      </c>
      <c r="DA33" s="299">
        <v>0</v>
      </c>
      <c r="DB33" s="299">
        <v>0</v>
      </c>
      <c r="DC33" s="299">
        <v>0</v>
      </c>
      <c r="DD33" s="299">
        <v>0</v>
      </c>
      <c r="DE33" s="299">
        <v>0</v>
      </c>
      <c r="DF33" s="299">
        <v>0</v>
      </c>
      <c r="DG33" s="299">
        <v>0</v>
      </c>
      <c r="DH33" s="299">
        <v>0</v>
      </c>
      <c r="DI33" s="299">
        <v>0</v>
      </c>
      <c r="DJ33" s="299">
        <v>0</v>
      </c>
      <c r="DK33" s="299">
        <v>0</v>
      </c>
      <c r="DL33" s="299">
        <v>0</v>
      </c>
      <c r="DM33" s="299">
        <v>0</v>
      </c>
      <c r="DN33" s="299">
        <v>0</v>
      </c>
      <c r="DO33" s="299">
        <v>0</v>
      </c>
      <c r="DP33" s="299">
        <v>0</v>
      </c>
      <c r="DQ33" s="299">
        <v>0</v>
      </c>
      <c r="DR33" s="299">
        <v>0</v>
      </c>
      <c r="DS33" s="299">
        <v>0</v>
      </c>
      <c r="DT33" s="299">
        <v>0</v>
      </c>
      <c r="DU33" s="299">
        <v>0</v>
      </c>
      <c r="DV33" s="299">
        <v>0</v>
      </c>
      <c r="DW33" s="299">
        <v>0</v>
      </c>
      <c r="DX33" s="299">
        <v>0</v>
      </c>
      <c r="DY33" s="299">
        <v>0</v>
      </c>
      <c r="DZ33" s="299">
        <v>0</v>
      </c>
      <c r="EA33" s="299">
        <v>0</v>
      </c>
      <c r="EB33" s="299">
        <v>0</v>
      </c>
      <c r="EC33" s="299">
        <v>0</v>
      </c>
      <c r="ED33" s="299">
        <v>0</v>
      </c>
      <c r="EE33" s="299">
        <v>0</v>
      </c>
      <c r="EF33" s="299">
        <v>0</v>
      </c>
      <c r="EG33" s="299">
        <v>0</v>
      </c>
      <c r="EH33" s="299">
        <v>0</v>
      </c>
      <c r="EI33" s="299">
        <v>0</v>
      </c>
      <c r="EJ33" s="299">
        <v>0</v>
      </c>
      <c r="EK33" s="299">
        <v>0</v>
      </c>
      <c r="EL33" s="299">
        <v>0</v>
      </c>
      <c r="EM33" s="299">
        <v>0</v>
      </c>
      <c r="EN33" s="299">
        <v>0</v>
      </c>
      <c r="EO33" s="299">
        <v>0</v>
      </c>
      <c r="EP33" s="299">
        <v>0</v>
      </c>
      <c r="EQ33" s="299">
        <v>0</v>
      </c>
      <c r="ER33" s="299">
        <v>0</v>
      </c>
      <c r="ES33" s="299">
        <v>0</v>
      </c>
      <c r="ET33" s="299">
        <v>0.24761535786908775</v>
      </c>
      <c r="EU33" s="299">
        <v>0</v>
      </c>
      <c r="EV33" s="299">
        <v>0</v>
      </c>
      <c r="EW33" s="299">
        <v>0</v>
      </c>
      <c r="EX33" s="299">
        <v>0</v>
      </c>
      <c r="EY33" s="299">
        <v>0</v>
      </c>
      <c r="EZ33" s="299">
        <v>0</v>
      </c>
      <c r="FA33" s="299">
        <v>0</v>
      </c>
      <c r="FB33" s="299">
        <v>0</v>
      </c>
      <c r="FC33" s="299">
        <v>0</v>
      </c>
      <c r="FD33" s="299">
        <v>0</v>
      </c>
      <c r="FE33" s="299">
        <v>0</v>
      </c>
      <c r="FF33" s="299">
        <v>0</v>
      </c>
      <c r="FG33" s="299">
        <v>0</v>
      </c>
      <c r="FH33" s="299">
        <v>0</v>
      </c>
      <c r="FI33" s="299">
        <v>0</v>
      </c>
      <c r="FJ33" s="299">
        <v>0</v>
      </c>
      <c r="FK33" s="299">
        <v>0</v>
      </c>
      <c r="FL33" s="299">
        <v>0</v>
      </c>
      <c r="FM33" s="299">
        <v>0</v>
      </c>
      <c r="FN33" s="299">
        <v>0</v>
      </c>
      <c r="FO33" s="299">
        <v>0</v>
      </c>
      <c r="FP33" s="299">
        <v>0</v>
      </c>
      <c r="FQ33" s="299">
        <v>0</v>
      </c>
      <c r="FR33" s="299">
        <v>0</v>
      </c>
      <c r="FS33" s="299">
        <v>0</v>
      </c>
      <c r="FT33" s="299">
        <v>0</v>
      </c>
      <c r="FU33" s="299">
        <v>0</v>
      </c>
      <c r="FV33" s="299">
        <v>0</v>
      </c>
      <c r="FW33" s="299">
        <v>0</v>
      </c>
      <c r="FX33" s="299">
        <v>0</v>
      </c>
      <c r="FY33" s="299">
        <v>0</v>
      </c>
      <c r="FZ33" s="299">
        <v>0</v>
      </c>
      <c r="GA33" s="299">
        <v>0</v>
      </c>
      <c r="GB33" s="299">
        <v>0</v>
      </c>
      <c r="GC33" s="299">
        <v>0</v>
      </c>
      <c r="GD33" s="299">
        <v>0</v>
      </c>
      <c r="GE33" s="299">
        <v>0</v>
      </c>
      <c r="GF33" s="299">
        <v>0</v>
      </c>
      <c r="GG33" s="299">
        <v>0</v>
      </c>
      <c r="GH33" s="299">
        <v>0</v>
      </c>
      <c r="GI33" s="299">
        <v>0</v>
      </c>
      <c r="GJ33" s="299">
        <v>0</v>
      </c>
      <c r="GK33" s="299">
        <v>0</v>
      </c>
      <c r="GL33" s="299">
        <v>0</v>
      </c>
      <c r="GM33" s="299">
        <v>0</v>
      </c>
      <c r="GN33" s="299">
        <v>0</v>
      </c>
      <c r="GO33" s="299">
        <v>0</v>
      </c>
      <c r="GP33" s="299">
        <v>0</v>
      </c>
      <c r="GQ33" s="299">
        <v>0</v>
      </c>
      <c r="GR33" s="299">
        <v>0</v>
      </c>
      <c r="GS33" s="299">
        <v>0</v>
      </c>
      <c r="GT33" s="299">
        <v>0</v>
      </c>
      <c r="GU33" s="299">
        <v>0</v>
      </c>
      <c r="GV33" s="299">
        <v>0</v>
      </c>
      <c r="GW33" s="299">
        <v>0</v>
      </c>
      <c r="GX33" s="299">
        <v>0</v>
      </c>
      <c r="GY33" s="299">
        <v>0</v>
      </c>
      <c r="GZ33" s="299">
        <v>0</v>
      </c>
      <c r="HA33" s="299">
        <v>0</v>
      </c>
      <c r="HB33" s="299">
        <v>0</v>
      </c>
      <c r="HC33" s="299">
        <v>0</v>
      </c>
      <c r="HD33" s="299">
        <v>0</v>
      </c>
      <c r="HE33" s="299">
        <v>0</v>
      </c>
      <c r="HF33" s="299">
        <v>0</v>
      </c>
      <c r="HG33" s="299">
        <v>0</v>
      </c>
      <c r="HH33" s="299">
        <v>0</v>
      </c>
      <c r="HI33" s="299">
        <v>0</v>
      </c>
      <c r="HJ33" s="299">
        <v>0</v>
      </c>
      <c r="HK33" s="299">
        <v>0</v>
      </c>
      <c r="HL33" s="299">
        <v>0</v>
      </c>
      <c r="HM33" s="299">
        <v>0</v>
      </c>
      <c r="HN33" s="299">
        <v>0</v>
      </c>
      <c r="HO33" s="299">
        <v>0</v>
      </c>
      <c r="HP33" s="299">
        <v>0</v>
      </c>
      <c r="HQ33" s="299">
        <v>0</v>
      </c>
      <c r="HR33" s="299">
        <v>0</v>
      </c>
      <c r="HS33" s="299">
        <v>0</v>
      </c>
      <c r="HT33" s="299">
        <v>0</v>
      </c>
      <c r="HU33" s="299">
        <v>0</v>
      </c>
      <c r="HV33" s="288"/>
      <c r="HW33" s="299" t="s">
        <v>1134</v>
      </c>
      <c r="HX33" s="325">
        <v>19.634330583142322</v>
      </c>
      <c r="HY33" s="325">
        <v>51.44626394300996</v>
      </c>
      <c r="HZ33" s="112"/>
      <c r="IA33" s="33"/>
      <c r="IB33" s="326"/>
      <c r="IC33" s="326"/>
      <c r="ID33" s="326"/>
    </row>
    <row r="34" spans="1:238" ht="16.5">
      <c r="A34" s="3"/>
      <c r="E34" s="105"/>
      <c r="F34" s="106"/>
      <c r="G34" s="106"/>
      <c r="H34" s="106"/>
      <c r="I34" s="106"/>
      <c r="J34" s="106"/>
      <c r="K34" s="295">
        <v>221</v>
      </c>
      <c r="L34" s="296" t="s">
        <v>717</v>
      </c>
      <c r="M34" s="300">
        <v>0.94119135347514282</v>
      </c>
      <c r="N34" s="301">
        <v>0.6979912096768156</v>
      </c>
      <c r="O34" s="300">
        <v>0.11983588957777076</v>
      </c>
      <c r="P34" s="299">
        <v>0</v>
      </c>
      <c r="Q34" s="299">
        <v>0</v>
      </c>
      <c r="R34" s="299">
        <v>0</v>
      </c>
      <c r="S34" s="299">
        <v>0</v>
      </c>
      <c r="T34" s="299">
        <v>0</v>
      </c>
      <c r="U34" s="299">
        <v>0</v>
      </c>
      <c r="V34" s="299">
        <v>0</v>
      </c>
      <c r="W34" s="299">
        <v>0</v>
      </c>
      <c r="X34" s="299">
        <v>0</v>
      </c>
      <c r="Y34" s="299">
        <v>0</v>
      </c>
      <c r="Z34" s="299">
        <v>0</v>
      </c>
      <c r="AA34" s="299">
        <v>0</v>
      </c>
      <c r="AB34" s="299">
        <v>0</v>
      </c>
      <c r="AC34" s="299">
        <v>0</v>
      </c>
      <c r="AD34" s="299">
        <v>0</v>
      </c>
      <c r="AE34" s="299">
        <v>0</v>
      </c>
      <c r="AF34" s="299">
        <v>0</v>
      </c>
      <c r="AG34" s="299">
        <v>0</v>
      </c>
      <c r="AH34" s="299">
        <v>0</v>
      </c>
      <c r="AI34" s="299">
        <v>0</v>
      </c>
      <c r="AJ34" s="299">
        <v>0</v>
      </c>
      <c r="AK34" s="299">
        <v>0</v>
      </c>
      <c r="AL34" s="299">
        <v>0</v>
      </c>
      <c r="AM34" s="299">
        <v>0</v>
      </c>
      <c r="AN34" s="299">
        <v>0</v>
      </c>
      <c r="AO34" s="299">
        <v>0</v>
      </c>
      <c r="AP34" s="299">
        <v>0</v>
      </c>
      <c r="AQ34" s="299">
        <v>0</v>
      </c>
      <c r="AR34" s="299">
        <v>0.40896783729307595</v>
      </c>
      <c r="AS34" s="299">
        <v>0</v>
      </c>
      <c r="AT34" s="299">
        <v>0</v>
      </c>
      <c r="AU34" s="299">
        <v>0</v>
      </c>
      <c r="AV34" s="299">
        <v>0</v>
      </c>
      <c r="AW34" s="299">
        <v>0</v>
      </c>
      <c r="AX34" s="299">
        <v>0</v>
      </c>
      <c r="AY34" s="299">
        <v>0</v>
      </c>
      <c r="AZ34" s="299">
        <v>0</v>
      </c>
      <c r="BA34" s="299">
        <v>0</v>
      </c>
      <c r="BB34" s="299">
        <v>0</v>
      </c>
      <c r="BC34" s="299">
        <v>0</v>
      </c>
      <c r="BD34" s="299">
        <v>0</v>
      </c>
      <c r="BE34" s="299">
        <v>0</v>
      </c>
      <c r="BF34" s="299">
        <v>0</v>
      </c>
      <c r="BG34" s="299">
        <v>0</v>
      </c>
      <c r="BH34" s="299">
        <v>0</v>
      </c>
      <c r="BI34" s="299">
        <v>0</v>
      </c>
      <c r="BJ34" s="299">
        <v>0</v>
      </c>
      <c r="BK34" s="299">
        <v>0</v>
      </c>
      <c r="BL34" s="299">
        <v>0</v>
      </c>
      <c r="BM34" s="299">
        <v>0</v>
      </c>
      <c r="BN34" s="299">
        <v>0</v>
      </c>
      <c r="BO34" s="299">
        <v>0</v>
      </c>
      <c r="BP34" s="299">
        <v>0</v>
      </c>
      <c r="BQ34" s="299">
        <v>0</v>
      </c>
      <c r="BR34" s="299">
        <v>0</v>
      </c>
      <c r="BS34" s="299">
        <v>0</v>
      </c>
      <c r="BT34" s="299">
        <v>0</v>
      </c>
      <c r="BU34" s="299">
        <v>0</v>
      </c>
      <c r="BV34" s="299">
        <v>0</v>
      </c>
      <c r="BW34" s="299">
        <v>0</v>
      </c>
      <c r="BX34" s="299">
        <v>0</v>
      </c>
      <c r="BY34" s="299">
        <v>0</v>
      </c>
      <c r="BZ34" s="299">
        <v>0</v>
      </c>
      <c r="CA34" s="299">
        <v>0</v>
      </c>
      <c r="CB34" s="299">
        <v>0</v>
      </c>
      <c r="CC34" s="299">
        <v>0</v>
      </c>
      <c r="CD34" s="299">
        <v>0</v>
      </c>
      <c r="CE34" s="299">
        <v>0</v>
      </c>
      <c r="CF34" s="299">
        <v>0</v>
      </c>
      <c r="CG34" s="299">
        <v>0</v>
      </c>
      <c r="CH34" s="299">
        <v>0</v>
      </c>
      <c r="CI34" s="299">
        <v>0</v>
      </c>
      <c r="CJ34" s="299">
        <v>0</v>
      </c>
      <c r="CK34" s="299">
        <v>0</v>
      </c>
      <c r="CL34" s="299">
        <v>0</v>
      </c>
      <c r="CM34" s="299">
        <v>0</v>
      </c>
      <c r="CN34" s="299">
        <v>0</v>
      </c>
      <c r="CO34" s="299">
        <v>0</v>
      </c>
      <c r="CP34" s="299">
        <v>0</v>
      </c>
      <c r="CQ34" s="299">
        <v>0</v>
      </c>
      <c r="CR34" s="299">
        <v>0</v>
      </c>
      <c r="CS34" s="299">
        <v>0</v>
      </c>
      <c r="CT34" s="299">
        <v>0</v>
      </c>
      <c r="CU34" s="299">
        <v>0</v>
      </c>
      <c r="CV34" s="299">
        <v>0</v>
      </c>
      <c r="CW34" s="299">
        <v>0</v>
      </c>
      <c r="CX34" s="299">
        <v>0</v>
      </c>
      <c r="CY34" s="299">
        <v>0</v>
      </c>
      <c r="CZ34" s="299">
        <v>0</v>
      </c>
      <c r="DA34" s="299">
        <v>0</v>
      </c>
      <c r="DB34" s="299">
        <v>0</v>
      </c>
      <c r="DC34" s="299">
        <v>0</v>
      </c>
      <c r="DD34" s="299">
        <v>0</v>
      </c>
      <c r="DE34" s="299">
        <v>0</v>
      </c>
      <c r="DF34" s="299">
        <v>0</v>
      </c>
      <c r="DG34" s="299">
        <v>0</v>
      </c>
      <c r="DH34" s="299">
        <v>0</v>
      </c>
      <c r="DI34" s="299">
        <v>0</v>
      </c>
      <c r="DJ34" s="299">
        <v>0</v>
      </c>
      <c r="DK34" s="299">
        <v>0</v>
      </c>
      <c r="DL34" s="299">
        <v>0</v>
      </c>
      <c r="DM34" s="299">
        <v>0</v>
      </c>
      <c r="DN34" s="299">
        <v>0</v>
      </c>
      <c r="DO34" s="299">
        <v>0</v>
      </c>
      <c r="DP34" s="299">
        <v>0</v>
      </c>
      <c r="DQ34" s="299">
        <v>0</v>
      </c>
      <c r="DR34" s="299">
        <v>0</v>
      </c>
      <c r="DS34" s="299">
        <v>0</v>
      </c>
      <c r="DT34" s="299">
        <v>0</v>
      </c>
      <c r="DU34" s="299">
        <v>0</v>
      </c>
      <c r="DV34" s="299">
        <v>0</v>
      </c>
      <c r="DW34" s="299">
        <v>0</v>
      </c>
      <c r="DX34" s="299">
        <v>0</v>
      </c>
      <c r="DY34" s="299">
        <v>0</v>
      </c>
      <c r="DZ34" s="299">
        <v>0</v>
      </c>
      <c r="EA34" s="299">
        <v>0</v>
      </c>
      <c r="EB34" s="299">
        <v>0</v>
      </c>
      <c r="EC34" s="299">
        <v>0</v>
      </c>
      <c r="ED34" s="299">
        <v>0</v>
      </c>
      <c r="EE34" s="299">
        <v>0</v>
      </c>
      <c r="EF34" s="299">
        <v>0</v>
      </c>
      <c r="EG34" s="299">
        <v>0</v>
      </c>
      <c r="EH34" s="299">
        <v>0</v>
      </c>
      <c r="EI34" s="299">
        <v>0</v>
      </c>
      <c r="EJ34" s="299">
        <v>0</v>
      </c>
      <c r="EK34" s="299">
        <v>0</v>
      </c>
      <c r="EL34" s="299">
        <v>0</v>
      </c>
      <c r="EM34" s="299">
        <v>0</v>
      </c>
      <c r="EN34" s="299">
        <v>0</v>
      </c>
      <c r="EO34" s="299">
        <v>0</v>
      </c>
      <c r="EP34" s="299">
        <v>0</v>
      </c>
      <c r="EQ34" s="299">
        <v>0</v>
      </c>
      <c r="ER34" s="299">
        <v>0</v>
      </c>
      <c r="ES34" s="299">
        <v>0</v>
      </c>
      <c r="ET34" s="299">
        <v>0</v>
      </c>
      <c r="EU34" s="299">
        <v>0.40718981034347956</v>
      </c>
      <c r="EV34" s="299">
        <v>0</v>
      </c>
      <c r="EW34" s="299">
        <v>0</v>
      </c>
      <c r="EX34" s="299">
        <v>0</v>
      </c>
      <c r="EY34" s="299">
        <v>0</v>
      </c>
      <c r="EZ34" s="299">
        <v>0</v>
      </c>
      <c r="FA34" s="299">
        <v>0</v>
      </c>
      <c r="FB34" s="299">
        <v>0</v>
      </c>
      <c r="FC34" s="299">
        <v>0</v>
      </c>
      <c r="FD34" s="299">
        <v>0</v>
      </c>
      <c r="FE34" s="299">
        <v>0</v>
      </c>
      <c r="FF34" s="299">
        <v>0</v>
      </c>
      <c r="FG34" s="299">
        <v>0</v>
      </c>
      <c r="FH34" s="299">
        <v>0</v>
      </c>
      <c r="FI34" s="299">
        <v>0</v>
      </c>
      <c r="FJ34" s="299">
        <v>0</v>
      </c>
      <c r="FK34" s="299">
        <v>0</v>
      </c>
      <c r="FL34" s="299">
        <v>0</v>
      </c>
      <c r="FM34" s="299">
        <v>0</v>
      </c>
      <c r="FN34" s="299">
        <v>0</v>
      </c>
      <c r="FO34" s="299">
        <v>0</v>
      </c>
      <c r="FP34" s="299">
        <v>0</v>
      </c>
      <c r="FQ34" s="299">
        <v>0</v>
      </c>
      <c r="FR34" s="299">
        <v>0</v>
      </c>
      <c r="FS34" s="299">
        <v>0</v>
      </c>
      <c r="FT34" s="299">
        <v>0</v>
      </c>
      <c r="FU34" s="299">
        <v>0</v>
      </c>
      <c r="FV34" s="299">
        <v>0</v>
      </c>
      <c r="FW34" s="299">
        <v>0</v>
      </c>
      <c r="FX34" s="299">
        <v>0</v>
      </c>
      <c r="FY34" s="299">
        <v>0</v>
      </c>
      <c r="FZ34" s="299">
        <v>0</v>
      </c>
      <c r="GA34" s="299">
        <v>0</v>
      </c>
      <c r="GB34" s="299">
        <v>0</v>
      </c>
      <c r="GC34" s="299">
        <v>0</v>
      </c>
      <c r="GD34" s="299">
        <v>0</v>
      </c>
      <c r="GE34" s="299">
        <v>0</v>
      </c>
      <c r="GF34" s="299">
        <v>0</v>
      </c>
      <c r="GG34" s="299">
        <v>0</v>
      </c>
      <c r="GH34" s="299">
        <v>0</v>
      </c>
      <c r="GI34" s="299">
        <v>0</v>
      </c>
      <c r="GJ34" s="299">
        <v>0</v>
      </c>
      <c r="GK34" s="299">
        <v>0</v>
      </c>
      <c r="GL34" s="299">
        <v>0</v>
      </c>
      <c r="GM34" s="299">
        <v>0</v>
      </c>
      <c r="GN34" s="299">
        <v>0</v>
      </c>
      <c r="GO34" s="299">
        <v>0</v>
      </c>
      <c r="GP34" s="299">
        <v>0</v>
      </c>
      <c r="GQ34" s="299">
        <v>0</v>
      </c>
      <c r="GR34" s="299">
        <v>0</v>
      </c>
      <c r="GS34" s="299">
        <v>0</v>
      </c>
      <c r="GT34" s="299">
        <v>0</v>
      </c>
      <c r="GU34" s="299">
        <v>0</v>
      </c>
      <c r="GV34" s="299">
        <v>0</v>
      </c>
      <c r="GW34" s="299">
        <v>0</v>
      </c>
      <c r="GX34" s="299">
        <v>0</v>
      </c>
      <c r="GY34" s="299">
        <v>0</v>
      </c>
      <c r="GZ34" s="299">
        <v>0</v>
      </c>
      <c r="HA34" s="299">
        <v>0</v>
      </c>
      <c r="HB34" s="299">
        <v>0</v>
      </c>
      <c r="HC34" s="299">
        <v>0</v>
      </c>
      <c r="HD34" s="299">
        <v>0</v>
      </c>
      <c r="HE34" s="299">
        <v>0</v>
      </c>
      <c r="HF34" s="299">
        <v>0</v>
      </c>
      <c r="HG34" s="299">
        <v>0</v>
      </c>
      <c r="HH34" s="299">
        <v>0</v>
      </c>
      <c r="HI34" s="299">
        <v>0</v>
      </c>
      <c r="HJ34" s="299">
        <v>0</v>
      </c>
      <c r="HK34" s="299">
        <v>0</v>
      </c>
      <c r="HL34" s="299">
        <v>0</v>
      </c>
      <c r="HM34" s="299">
        <v>0</v>
      </c>
      <c r="HN34" s="299">
        <v>0</v>
      </c>
      <c r="HO34" s="299">
        <v>0</v>
      </c>
      <c r="HP34" s="299">
        <v>0</v>
      </c>
      <c r="HQ34" s="299">
        <v>0</v>
      </c>
      <c r="HR34" s="299">
        <v>0</v>
      </c>
      <c r="HS34" s="299">
        <v>0</v>
      </c>
      <c r="HT34" s="299">
        <v>0</v>
      </c>
      <c r="HU34" s="299">
        <v>0</v>
      </c>
      <c r="HV34" s="288"/>
      <c r="HW34" s="299" t="s">
        <v>1135</v>
      </c>
      <c r="HX34" s="325">
        <v>110.73195407566104</v>
      </c>
      <c r="HY34" s="325">
        <v>236.16351323945884</v>
      </c>
      <c r="HZ34" s="112"/>
      <c r="IA34" s="33"/>
      <c r="IB34" s="326"/>
      <c r="IC34" s="326"/>
      <c r="ID34" s="326"/>
    </row>
    <row r="35" spans="1:238" ht="16.5">
      <c r="A35" s="3"/>
      <c r="E35" s="105"/>
      <c r="F35" s="106"/>
      <c r="G35" s="106"/>
      <c r="H35" s="106"/>
      <c r="I35" s="106"/>
      <c r="J35" s="106"/>
      <c r="K35" s="295">
        <v>222</v>
      </c>
      <c r="L35" s="296" t="s">
        <v>718</v>
      </c>
      <c r="M35" s="300">
        <v>0.97788138773508126</v>
      </c>
      <c r="N35" s="301">
        <v>0.55769141819441326</v>
      </c>
      <c r="O35" s="300">
        <v>3.6792281099702361E-2</v>
      </c>
      <c r="P35" s="299">
        <v>0</v>
      </c>
      <c r="Q35" s="299">
        <v>0</v>
      </c>
      <c r="R35" s="299">
        <v>0</v>
      </c>
      <c r="S35" s="299">
        <v>0</v>
      </c>
      <c r="T35" s="299">
        <v>0</v>
      </c>
      <c r="U35" s="299">
        <v>0</v>
      </c>
      <c r="V35" s="299">
        <v>0</v>
      </c>
      <c r="W35" s="299">
        <v>0</v>
      </c>
      <c r="X35" s="299">
        <v>0</v>
      </c>
      <c r="Y35" s="299">
        <v>0</v>
      </c>
      <c r="Z35" s="299">
        <v>0</v>
      </c>
      <c r="AA35" s="299">
        <v>0</v>
      </c>
      <c r="AB35" s="299">
        <v>0</v>
      </c>
      <c r="AC35" s="299">
        <v>0</v>
      </c>
      <c r="AD35" s="299">
        <v>0</v>
      </c>
      <c r="AE35" s="299">
        <v>0</v>
      </c>
      <c r="AF35" s="299">
        <v>0</v>
      </c>
      <c r="AG35" s="299">
        <v>0</v>
      </c>
      <c r="AH35" s="299">
        <v>0</v>
      </c>
      <c r="AI35" s="299">
        <v>0</v>
      </c>
      <c r="AJ35" s="299">
        <v>0</v>
      </c>
      <c r="AK35" s="299">
        <v>0</v>
      </c>
      <c r="AL35" s="299">
        <v>0</v>
      </c>
      <c r="AM35" s="299">
        <v>0</v>
      </c>
      <c r="AN35" s="299">
        <v>0</v>
      </c>
      <c r="AO35" s="299">
        <v>0</v>
      </c>
      <c r="AP35" s="299">
        <v>0</v>
      </c>
      <c r="AQ35" s="299">
        <v>0</v>
      </c>
      <c r="AR35" s="299">
        <v>0</v>
      </c>
      <c r="AS35" s="299">
        <v>0.43226944403357409</v>
      </c>
      <c r="AT35" s="299">
        <v>0</v>
      </c>
      <c r="AU35" s="299">
        <v>0</v>
      </c>
      <c r="AV35" s="299">
        <v>0</v>
      </c>
      <c r="AW35" s="299">
        <v>0</v>
      </c>
      <c r="AX35" s="299">
        <v>0</v>
      </c>
      <c r="AY35" s="299">
        <v>0</v>
      </c>
      <c r="AZ35" s="299">
        <v>0</v>
      </c>
      <c r="BA35" s="299">
        <v>0</v>
      </c>
      <c r="BB35" s="299">
        <v>0</v>
      </c>
      <c r="BC35" s="299">
        <v>0</v>
      </c>
      <c r="BD35" s="299">
        <v>0</v>
      </c>
      <c r="BE35" s="299">
        <v>0</v>
      </c>
      <c r="BF35" s="299">
        <v>0</v>
      </c>
      <c r="BG35" s="299">
        <v>0</v>
      </c>
      <c r="BH35" s="299">
        <v>0</v>
      </c>
      <c r="BI35" s="299">
        <v>0</v>
      </c>
      <c r="BJ35" s="299">
        <v>0</v>
      </c>
      <c r="BK35" s="299">
        <v>0</v>
      </c>
      <c r="BL35" s="299">
        <v>0</v>
      </c>
      <c r="BM35" s="299">
        <v>0</v>
      </c>
      <c r="BN35" s="299">
        <v>0</v>
      </c>
      <c r="BO35" s="299">
        <v>0</v>
      </c>
      <c r="BP35" s="299">
        <v>0</v>
      </c>
      <c r="BQ35" s="299">
        <v>0</v>
      </c>
      <c r="BR35" s="299">
        <v>0</v>
      </c>
      <c r="BS35" s="299">
        <v>0</v>
      </c>
      <c r="BT35" s="299">
        <v>0</v>
      </c>
      <c r="BU35" s="299">
        <v>0</v>
      </c>
      <c r="BV35" s="299">
        <v>0</v>
      </c>
      <c r="BW35" s="299">
        <v>0</v>
      </c>
      <c r="BX35" s="299">
        <v>0</v>
      </c>
      <c r="BY35" s="299">
        <v>0</v>
      </c>
      <c r="BZ35" s="299">
        <v>0</v>
      </c>
      <c r="CA35" s="299">
        <v>0</v>
      </c>
      <c r="CB35" s="299">
        <v>0</v>
      </c>
      <c r="CC35" s="299">
        <v>0</v>
      </c>
      <c r="CD35" s="299">
        <v>0</v>
      </c>
      <c r="CE35" s="299">
        <v>0</v>
      </c>
      <c r="CF35" s="299">
        <v>0</v>
      </c>
      <c r="CG35" s="299">
        <v>0</v>
      </c>
      <c r="CH35" s="299">
        <v>0</v>
      </c>
      <c r="CI35" s="299">
        <v>0</v>
      </c>
      <c r="CJ35" s="299">
        <v>0</v>
      </c>
      <c r="CK35" s="299">
        <v>0</v>
      </c>
      <c r="CL35" s="299">
        <v>0</v>
      </c>
      <c r="CM35" s="299">
        <v>0</v>
      </c>
      <c r="CN35" s="299">
        <v>0</v>
      </c>
      <c r="CO35" s="299">
        <v>0</v>
      </c>
      <c r="CP35" s="299">
        <v>0</v>
      </c>
      <c r="CQ35" s="299">
        <v>0</v>
      </c>
      <c r="CR35" s="299">
        <v>0</v>
      </c>
      <c r="CS35" s="299">
        <v>0</v>
      </c>
      <c r="CT35" s="299">
        <v>0</v>
      </c>
      <c r="CU35" s="299">
        <v>0</v>
      </c>
      <c r="CV35" s="299">
        <v>0</v>
      </c>
      <c r="CW35" s="299">
        <v>0</v>
      </c>
      <c r="CX35" s="299">
        <v>0</v>
      </c>
      <c r="CY35" s="299">
        <v>0</v>
      </c>
      <c r="CZ35" s="299">
        <v>0</v>
      </c>
      <c r="DA35" s="299">
        <v>0</v>
      </c>
      <c r="DB35" s="299">
        <v>0</v>
      </c>
      <c r="DC35" s="299">
        <v>0</v>
      </c>
      <c r="DD35" s="299">
        <v>0</v>
      </c>
      <c r="DE35" s="299">
        <v>0</v>
      </c>
      <c r="DF35" s="299">
        <v>0</v>
      </c>
      <c r="DG35" s="299">
        <v>0</v>
      </c>
      <c r="DH35" s="299">
        <v>0</v>
      </c>
      <c r="DI35" s="299">
        <v>0</v>
      </c>
      <c r="DJ35" s="299">
        <v>0</v>
      </c>
      <c r="DK35" s="299">
        <v>0</v>
      </c>
      <c r="DL35" s="299">
        <v>0</v>
      </c>
      <c r="DM35" s="299">
        <v>0</v>
      </c>
      <c r="DN35" s="299">
        <v>0</v>
      </c>
      <c r="DO35" s="299">
        <v>0</v>
      </c>
      <c r="DP35" s="299">
        <v>0</v>
      </c>
      <c r="DQ35" s="299">
        <v>0</v>
      </c>
      <c r="DR35" s="299">
        <v>0</v>
      </c>
      <c r="DS35" s="299">
        <v>0</v>
      </c>
      <c r="DT35" s="299">
        <v>0</v>
      </c>
      <c r="DU35" s="299">
        <v>0</v>
      </c>
      <c r="DV35" s="299">
        <v>0</v>
      </c>
      <c r="DW35" s="299">
        <v>0</v>
      </c>
      <c r="DX35" s="299">
        <v>0</v>
      </c>
      <c r="DY35" s="299">
        <v>0</v>
      </c>
      <c r="DZ35" s="299">
        <v>0</v>
      </c>
      <c r="EA35" s="299">
        <v>0</v>
      </c>
      <c r="EB35" s="299">
        <v>0</v>
      </c>
      <c r="EC35" s="299">
        <v>0</v>
      </c>
      <c r="ED35" s="299">
        <v>0</v>
      </c>
      <c r="EE35" s="299">
        <v>0</v>
      </c>
      <c r="EF35" s="299">
        <v>0</v>
      </c>
      <c r="EG35" s="299">
        <v>0</v>
      </c>
      <c r="EH35" s="299">
        <v>0</v>
      </c>
      <c r="EI35" s="299">
        <v>0</v>
      </c>
      <c r="EJ35" s="299">
        <v>0</v>
      </c>
      <c r="EK35" s="299">
        <v>0</v>
      </c>
      <c r="EL35" s="299">
        <v>0</v>
      </c>
      <c r="EM35" s="299">
        <v>0</v>
      </c>
      <c r="EN35" s="299">
        <v>0</v>
      </c>
      <c r="EO35" s="299">
        <v>0</v>
      </c>
      <c r="EP35" s="299">
        <v>0</v>
      </c>
      <c r="EQ35" s="299">
        <v>0</v>
      </c>
      <c r="ER35" s="299">
        <v>0</v>
      </c>
      <c r="ES35" s="299">
        <v>0</v>
      </c>
      <c r="ET35" s="299">
        <v>0</v>
      </c>
      <c r="EU35" s="299">
        <v>0</v>
      </c>
      <c r="EV35" s="299">
        <v>0.43361481850462269</v>
      </c>
      <c r="EW35" s="299">
        <v>0</v>
      </c>
      <c r="EX35" s="299">
        <v>0</v>
      </c>
      <c r="EY35" s="299">
        <v>0</v>
      </c>
      <c r="EZ35" s="299">
        <v>0</v>
      </c>
      <c r="FA35" s="299">
        <v>0</v>
      </c>
      <c r="FB35" s="299">
        <v>0</v>
      </c>
      <c r="FC35" s="299">
        <v>0</v>
      </c>
      <c r="FD35" s="299">
        <v>0</v>
      </c>
      <c r="FE35" s="299">
        <v>0</v>
      </c>
      <c r="FF35" s="299">
        <v>0</v>
      </c>
      <c r="FG35" s="299">
        <v>0</v>
      </c>
      <c r="FH35" s="299">
        <v>0</v>
      </c>
      <c r="FI35" s="299">
        <v>0</v>
      </c>
      <c r="FJ35" s="299">
        <v>0</v>
      </c>
      <c r="FK35" s="299">
        <v>0</v>
      </c>
      <c r="FL35" s="299">
        <v>0</v>
      </c>
      <c r="FM35" s="299">
        <v>0</v>
      </c>
      <c r="FN35" s="299">
        <v>0</v>
      </c>
      <c r="FO35" s="299">
        <v>0</v>
      </c>
      <c r="FP35" s="299">
        <v>0</v>
      </c>
      <c r="FQ35" s="299">
        <v>0</v>
      </c>
      <c r="FR35" s="299">
        <v>0</v>
      </c>
      <c r="FS35" s="299">
        <v>0</v>
      </c>
      <c r="FT35" s="299">
        <v>0</v>
      </c>
      <c r="FU35" s="299">
        <v>0</v>
      </c>
      <c r="FV35" s="299">
        <v>0</v>
      </c>
      <c r="FW35" s="299">
        <v>0</v>
      </c>
      <c r="FX35" s="299">
        <v>0</v>
      </c>
      <c r="FY35" s="299">
        <v>0</v>
      </c>
      <c r="FZ35" s="299">
        <v>0</v>
      </c>
      <c r="GA35" s="299">
        <v>0</v>
      </c>
      <c r="GB35" s="299">
        <v>0</v>
      </c>
      <c r="GC35" s="299">
        <v>0</v>
      </c>
      <c r="GD35" s="299">
        <v>0</v>
      </c>
      <c r="GE35" s="299">
        <v>0</v>
      </c>
      <c r="GF35" s="299">
        <v>0</v>
      </c>
      <c r="GG35" s="299">
        <v>0</v>
      </c>
      <c r="GH35" s="299">
        <v>0</v>
      </c>
      <c r="GI35" s="299">
        <v>0</v>
      </c>
      <c r="GJ35" s="299">
        <v>0</v>
      </c>
      <c r="GK35" s="299">
        <v>0</v>
      </c>
      <c r="GL35" s="299">
        <v>0</v>
      </c>
      <c r="GM35" s="299">
        <v>0</v>
      </c>
      <c r="GN35" s="299">
        <v>0</v>
      </c>
      <c r="GO35" s="299">
        <v>0</v>
      </c>
      <c r="GP35" s="299">
        <v>0</v>
      </c>
      <c r="GQ35" s="299">
        <v>0</v>
      </c>
      <c r="GR35" s="299">
        <v>0</v>
      </c>
      <c r="GS35" s="299">
        <v>0</v>
      </c>
      <c r="GT35" s="299">
        <v>0</v>
      </c>
      <c r="GU35" s="299">
        <v>0</v>
      </c>
      <c r="GV35" s="299">
        <v>0</v>
      </c>
      <c r="GW35" s="299">
        <v>0</v>
      </c>
      <c r="GX35" s="299">
        <v>0</v>
      </c>
      <c r="GY35" s="299">
        <v>0</v>
      </c>
      <c r="GZ35" s="299">
        <v>0</v>
      </c>
      <c r="HA35" s="299">
        <v>0</v>
      </c>
      <c r="HB35" s="299">
        <v>0</v>
      </c>
      <c r="HC35" s="299">
        <v>0</v>
      </c>
      <c r="HD35" s="299">
        <v>0</v>
      </c>
      <c r="HE35" s="299">
        <v>0</v>
      </c>
      <c r="HF35" s="299">
        <v>0</v>
      </c>
      <c r="HG35" s="299">
        <v>0</v>
      </c>
      <c r="HH35" s="299">
        <v>0</v>
      </c>
      <c r="HI35" s="299">
        <v>0</v>
      </c>
      <c r="HJ35" s="299">
        <v>0</v>
      </c>
      <c r="HK35" s="299">
        <v>0</v>
      </c>
      <c r="HL35" s="299">
        <v>0</v>
      </c>
      <c r="HM35" s="299">
        <v>0</v>
      </c>
      <c r="HN35" s="299">
        <v>0</v>
      </c>
      <c r="HO35" s="299">
        <v>0</v>
      </c>
      <c r="HP35" s="299">
        <v>0</v>
      </c>
      <c r="HQ35" s="299">
        <v>0</v>
      </c>
      <c r="HR35" s="299">
        <v>0</v>
      </c>
      <c r="HS35" s="299">
        <v>0</v>
      </c>
      <c r="HT35" s="299">
        <v>0</v>
      </c>
      <c r="HU35" s="299">
        <v>0</v>
      </c>
      <c r="HV35" s="288"/>
      <c r="HW35" s="299" t="s">
        <v>1136</v>
      </c>
      <c r="HX35" s="325">
        <v>17.695934901645696</v>
      </c>
      <c r="HY35" s="325">
        <v>40.792554129702481</v>
      </c>
      <c r="HZ35" s="112"/>
      <c r="IA35" s="33"/>
      <c r="IB35" s="326"/>
      <c r="IC35" s="326"/>
      <c r="ID35" s="326"/>
    </row>
    <row r="36" spans="1:238" ht="16.5">
      <c r="A36" s="3"/>
      <c r="E36" s="105"/>
      <c r="F36" s="106"/>
      <c r="G36" s="106"/>
      <c r="H36" s="106"/>
      <c r="I36" s="106"/>
      <c r="J36" s="106"/>
      <c r="K36" s="295">
        <v>231</v>
      </c>
      <c r="L36" s="302" t="s">
        <v>719</v>
      </c>
      <c r="M36" s="300">
        <v>0.98676609526055503</v>
      </c>
      <c r="N36" s="301">
        <v>0.5519379522123955</v>
      </c>
      <c r="O36" s="300">
        <v>3.7663124743537314E-2</v>
      </c>
      <c r="P36" s="299">
        <v>0</v>
      </c>
      <c r="Q36" s="299">
        <v>0</v>
      </c>
      <c r="R36" s="299">
        <v>0</v>
      </c>
      <c r="S36" s="299">
        <v>0</v>
      </c>
      <c r="T36" s="299">
        <v>0</v>
      </c>
      <c r="U36" s="299">
        <v>0</v>
      </c>
      <c r="V36" s="299">
        <v>0</v>
      </c>
      <c r="W36" s="299">
        <v>0</v>
      </c>
      <c r="X36" s="299">
        <v>0</v>
      </c>
      <c r="Y36" s="299">
        <v>0</v>
      </c>
      <c r="Z36" s="299">
        <v>0</v>
      </c>
      <c r="AA36" s="299">
        <v>0</v>
      </c>
      <c r="AB36" s="299">
        <v>0</v>
      </c>
      <c r="AC36" s="299">
        <v>0</v>
      </c>
      <c r="AD36" s="299">
        <v>0</v>
      </c>
      <c r="AE36" s="299">
        <v>0</v>
      </c>
      <c r="AF36" s="299">
        <v>0</v>
      </c>
      <c r="AG36" s="299">
        <v>0</v>
      </c>
      <c r="AH36" s="299">
        <v>0</v>
      </c>
      <c r="AI36" s="299">
        <v>0</v>
      </c>
      <c r="AJ36" s="299">
        <v>0</v>
      </c>
      <c r="AK36" s="299">
        <v>0</v>
      </c>
      <c r="AL36" s="299">
        <v>0</v>
      </c>
      <c r="AM36" s="299">
        <v>0</v>
      </c>
      <c r="AN36" s="299">
        <v>0</v>
      </c>
      <c r="AO36" s="299">
        <v>0</v>
      </c>
      <c r="AP36" s="299">
        <v>0</v>
      </c>
      <c r="AQ36" s="299">
        <v>0</v>
      </c>
      <c r="AR36" s="299">
        <v>0</v>
      </c>
      <c r="AS36" s="299">
        <v>0</v>
      </c>
      <c r="AT36" s="299">
        <v>0.52752139541592968</v>
      </c>
      <c r="AU36" s="299">
        <v>0</v>
      </c>
      <c r="AV36" s="299">
        <v>0</v>
      </c>
      <c r="AW36" s="299">
        <v>0</v>
      </c>
      <c r="AX36" s="299">
        <v>0</v>
      </c>
      <c r="AY36" s="299">
        <v>0</v>
      </c>
      <c r="AZ36" s="299">
        <v>0</v>
      </c>
      <c r="BA36" s="299">
        <v>0</v>
      </c>
      <c r="BB36" s="299">
        <v>0</v>
      </c>
      <c r="BC36" s="299">
        <v>0</v>
      </c>
      <c r="BD36" s="299">
        <v>0</v>
      </c>
      <c r="BE36" s="299">
        <v>0</v>
      </c>
      <c r="BF36" s="299">
        <v>0</v>
      </c>
      <c r="BG36" s="299">
        <v>0</v>
      </c>
      <c r="BH36" s="299">
        <v>0</v>
      </c>
      <c r="BI36" s="299">
        <v>0</v>
      </c>
      <c r="BJ36" s="299">
        <v>0</v>
      </c>
      <c r="BK36" s="299">
        <v>0</v>
      </c>
      <c r="BL36" s="299">
        <v>0</v>
      </c>
      <c r="BM36" s="299">
        <v>0</v>
      </c>
      <c r="BN36" s="299">
        <v>0</v>
      </c>
      <c r="BO36" s="299">
        <v>0</v>
      </c>
      <c r="BP36" s="299">
        <v>0</v>
      </c>
      <c r="BQ36" s="299">
        <v>0</v>
      </c>
      <c r="BR36" s="299">
        <v>0</v>
      </c>
      <c r="BS36" s="299">
        <v>0</v>
      </c>
      <c r="BT36" s="299">
        <v>0</v>
      </c>
      <c r="BU36" s="299">
        <v>0</v>
      </c>
      <c r="BV36" s="299">
        <v>0</v>
      </c>
      <c r="BW36" s="299">
        <v>0</v>
      </c>
      <c r="BX36" s="299">
        <v>0</v>
      </c>
      <c r="BY36" s="299">
        <v>0</v>
      </c>
      <c r="BZ36" s="299">
        <v>0</v>
      </c>
      <c r="CA36" s="299">
        <v>0</v>
      </c>
      <c r="CB36" s="299">
        <v>0</v>
      </c>
      <c r="CC36" s="299">
        <v>0</v>
      </c>
      <c r="CD36" s="299">
        <v>0</v>
      </c>
      <c r="CE36" s="299">
        <v>0</v>
      </c>
      <c r="CF36" s="299">
        <v>0</v>
      </c>
      <c r="CG36" s="299">
        <v>0</v>
      </c>
      <c r="CH36" s="299">
        <v>0</v>
      </c>
      <c r="CI36" s="299">
        <v>0</v>
      </c>
      <c r="CJ36" s="299">
        <v>0</v>
      </c>
      <c r="CK36" s="299">
        <v>0</v>
      </c>
      <c r="CL36" s="299">
        <v>0</v>
      </c>
      <c r="CM36" s="299">
        <v>0</v>
      </c>
      <c r="CN36" s="299">
        <v>0</v>
      </c>
      <c r="CO36" s="299">
        <v>0</v>
      </c>
      <c r="CP36" s="299">
        <v>0</v>
      </c>
      <c r="CQ36" s="299">
        <v>0</v>
      </c>
      <c r="CR36" s="299">
        <v>0</v>
      </c>
      <c r="CS36" s="299">
        <v>0</v>
      </c>
      <c r="CT36" s="299">
        <v>0</v>
      </c>
      <c r="CU36" s="299">
        <v>0</v>
      </c>
      <c r="CV36" s="299">
        <v>0</v>
      </c>
      <c r="CW36" s="299">
        <v>0</v>
      </c>
      <c r="CX36" s="299">
        <v>0</v>
      </c>
      <c r="CY36" s="299">
        <v>0</v>
      </c>
      <c r="CZ36" s="299">
        <v>0</v>
      </c>
      <c r="DA36" s="299">
        <v>0</v>
      </c>
      <c r="DB36" s="299">
        <v>0</v>
      </c>
      <c r="DC36" s="299">
        <v>0</v>
      </c>
      <c r="DD36" s="299">
        <v>0</v>
      </c>
      <c r="DE36" s="299">
        <v>0</v>
      </c>
      <c r="DF36" s="299">
        <v>0</v>
      </c>
      <c r="DG36" s="299">
        <v>0</v>
      </c>
      <c r="DH36" s="299">
        <v>0</v>
      </c>
      <c r="DI36" s="299">
        <v>0</v>
      </c>
      <c r="DJ36" s="299">
        <v>0</v>
      </c>
      <c r="DK36" s="299">
        <v>0</v>
      </c>
      <c r="DL36" s="299">
        <v>0</v>
      </c>
      <c r="DM36" s="299">
        <v>0</v>
      </c>
      <c r="DN36" s="299">
        <v>0</v>
      </c>
      <c r="DO36" s="299">
        <v>0</v>
      </c>
      <c r="DP36" s="299">
        <v>0</v>
      </c>
      <c r="DQ36" s="299">
        <v>0</v>
      </c>
      <c r="DR36" s="299">
        <v>0</v>
      </c>
      <c r="DS36" s="299">
        <v>0</v>
      </c>
      <c r="DT36" s="299">
        <v>0</v>
      </c>
      <c r="DU36" s="299">
        <v>0</v>
      </c>
      <c r="DV36" s="299">
        <v>0</v>
      </c>
      <c r="DW36" s="299">
        <v>0</v>
      </c>
      <c r="DX36" s="299">
        <v>0</v>
      </c>
      <c r="DY36" s="299">
        <v>0</v>
      </c>
      <c r="DZ36" s="299">
        <v>0</v>
      </c>
      <c r="EA36" s="299">
        <v>0</v>
      </c>
      <c r="EB36" s="299">
        <v>0</v>
      </c>
      <c r="EC36" s="299">
        <v>0</v>
      </c>
      <c r="ED36" s="299">
        <v>0</v>
      </c>
      <c r="EE36" s="299">
        <v>0</v>
      </c>
      <c r="EF36" s="299">
        <v>0</v>
      </c>
      <c r="EG36" s="299">
        <v>0</v>
      </c>
      <c r="EH36" s="299">
        <v>0</v>
      </c>
      <c r="EI36" s="299">
        <v>0</v>
      </c>
      <c r="EJ36" s="299">
        <v>0</v>
      </c>
      <c r="EK36" s="299">
        <v>0</v>
      </c>
      <c r="EL36" s="299">
        <v>0</v>
      </c>
      <c r="EM36" s="299">
        <v>0</v>
      </c>
      <c r="EN36" s="299">
        <v>0</v>
      </c>
      <c r="EO36" s="299">
        <v>0</v>
      </c>
      <c r="EP36" s="299">
        <v>0</v>
      </c>
      <c r="EQ36" s="299">
        <v>0</v>
      </c>
      <c r="ER36" s="299">
        <v>0</v>
      </c>
      <c r="ES36" s="299">
        <v>0</v>
      </c>
      <c r="ET36" s="299">
        <v>0</v>
      </c>
      <c r="EU36" s="299">
        <v>0</v>
      </c>
      <c r="EV36" s="299">
        <v>0</v>
      </c>
      <c r="EW36" s="299">
        <v>0.53474868324318503</v>
      </c>
      <c r="EX36" s="299">
        <v>0</v>
      </c>
      <c r="EY36" s="299">
        <v>0</v>
      </c>
      <c r="EZ36" s="299">
        <v>0</v>
      </c>
      <c r="FA36" s="299">
        <v>0</v>
      </c>
      <c r="FB36" s="299">
        <v>0</v>
      </c>
      <c r="FC36" s="299">
        <v>0</v>
      </c>
      <c r="FD36" s="299">
        <v>0</v>
      </c>
      <c r="FE36" s="299">
        <v>0</v>
      </c>
      <c r="FF36" s="299">
        <v>0</v>
      </c>
      <c r="FG36" s="299">
        <v>0</v>
      </c>
      <c r="FH36" s="299">
        <v>0</v>
      </c>
      <c r="FI36" s="299">
        <v>0</v>
      </c>
      <c r="FJ36" s="299">
        <v>0</v>
      </c>
      <c r="FK36" s="299">
        <v>0</v>
      </c>
      <c r="FL36" s="299">
        <v>0</v>
      </c>
      <c r="FM36" s="299">
        <v>0</v>
      </c>
      <c r="FN36" s="299">
        <v>0</v>
      </c>
      <c r="FO36" s="299">
        <v>0</v>
      </c>
      <c r="FP36" s="299">
        <v>0</v>
      </c>
      <c r="FQ36" s="299">
        <v>0</v>
      </c>
      <c r="FR36" s="299">
        <v>0</v>
      </c>
      <c r="FS36" s="299">
        <v>0</v>
      </c>
      <c r="FT36" s="299">
        <v>0</v>
      </c>
      <c r="FU36" s="299">
        <v>0</v>
      </c>
      <c r="FV36" s="299">
        <v>0</v>
      </c>
      <c r="FW36" s="299">
        <v>0</v>
      </c>
      <c r="FX36" s="299">
        <v>0</v>
      </c>
      <c r="FY36" s="299">
        <v>0</v>
      </c>
      <c r="FZ36" s="299">
        <v>0</v>
      </c>
      <c r="GA36" s="299">
        <v>0</v>
      </c>
      <c r="GB36" s="299">
        <v>0</v>
      </c>
      <c r="GC36" s="299">
        <v>0</v>
      </c>
      <c r="GD36" s="299">
        <v>0</v>
      </c>
      <c r="GE36" s="299">
        <v>0</v>
      </c>
      <c r="GF36" s="299">
        <v>0</v>
      </c>
      <c r="GG36" s="299">
        <v>0</v>
      </c>
      <c r="GH36" s="299">
        <v>0</v>
      </c>
      <c r="GI36" s="299">
        <v>0</v>
      </c>
      <c r="GJ36" s="299">
        <v>0</v>
      </c>
      <c r="GK36" s="299">
        <v>0</v>
      </c>
      <c r="GL36" s="299">
        <v>0</v>
      </c>
      <c r="GM36" s="299">
        <v>0</v>
      </c>
      <c r="GN36" s="299">
        <v>0</v>
      </c>
      <c r="GO36" s="299">
        <v>0</v>
      </c>
      <c r="GP36" s="299">
        <v>0</v>
      </c>
      <c r="GQ36" s="299">
        <v>0</v>
      </c>
      <c r="GR36" s="299">
        <v>0</v>
      </c>
      <c r="GS36" s="299">
        <v>0</v>
      </c>
      <c r="GT36" s="299">
        <v>0</v>
      </c>
      <c r="GU36" s="299">
        <v>0</v>
      </c>
      <c r="GV36" s="299">
        <v>0</v>
      </c>
      <c r="GW36" s="299">
        <v>0</v>
      </c>
      <c r="GX36" s="299">
        <v>0</v>
      </c>
      <c r="GY36" s="299">
        <v>0</v>
      </c>
      <c r="GZ36" s="299">
        <v>0</v>
      </c>
      <c r="HA36" s="299">
        <v>0</v>
      </c>
      <c r="HB36" s="299">
        <v>0</v>
      </c>
      <c r="HC36" s="299">
        <v>0</v>
      </c>
      <c r="HD36" s="299">
        <v>0</v>
      </c>
      <c r="HE36" s="299">
        <v>0</v>
      </c>
      <c r="HF36" s="299">
        <v>0</v>
      </c>
      <c r="HG36" s="299">
        <v>0</v>
      </c>
      <c r="HH36" s="299">
        <v>0</v>
      </c>
      <c r="HI36" s="299">
        <v>0</v>
      </c>
      <c r="HJ36" s="299">
        <v>0</v>
      </c>
      <c r="HK36" s="299">
        <v>0</v>
      </c>
      <c r="HL36" s="299">
        <v>0</v>
      </c>
      <c r="HM36" s="299">
        <v>0</v>
      </c>
      <c r="HN36" s="299">
        <v>0</v>
      </c>
      <c r="HO36" s="299">
        <v>0</v>
      </c>
      <c r="HP36" s="299">
        <v>0</v>
      </c>
      <c r="HQ36" s="299">
        <v>0</v>
      </c>
      <c r="HR36" s="299">
        <v>0</v>
      </c>
      <c r="HS36" s="299">
        <v>0</v>
      </c>
      <c r="HT36" s="299">
        <v>0</v>
      </c>
      <c r="HU36" s="299">
        <v>0</v>
      </c>
      <c r="HV36" s="288"/>
      <c r="HW36" s="299" t="s">
        <v>1137</v>
      </c>
      <c r="HX36" s="325">
        <v>34.388881949266064</v>
      </c>
      <c r="HY36" s="325">
        <v>32.090309379554888</v>
      </c>
      <c r="HZ36" s="112"/>
      <c r="IA36" s="33"/>
      <c r="IB36" s="326"/>
      <c r="IC36" s="326"/>
      <c r="ID36" s="326"/>
    </row>
    <row r="37" spans="1:238" ht="16.5">
      <c r="A37" s="3"/>
      <c r="E37" s="105"/>
      <c r="F37" s="106"/>
      <c r="G37" s="106"/>
      <c r="H37" s="106"/>
      <c r="I37" s="106"/>
      <c r="J37" s="106"/>
      <c r="K37" s="295">
        <v>251</v>
      </c>
      <c r="L37" s="296" t="s">
        <v>720</v>
      </c>
      <c r="M37" s="300">
        <v>1.0526967784300147</v>
      </c>
      <c r="N37" s="301">
        <v>0.62831787527032401</v>
      </c>
      <c r="O37" s="300">
        <v>0.10258792891068298</v>
      </c>
      <c r="P37" s="299">
        <v>0</v>
      </c>
      <c r="Q37" s="299">
        <v>0</v>
      </c>
      <c r="R37" s="299">
        <v>0</v>
      </c>
      <c r="S37" s="299">
        <v>0</v>
      </c>
      <c r="T37" s="299">
        <v>0</v>
      </c>
      <c r="U37" s="299">
        <v>0</v>
      </c>
      <c r="V37" s="299">
        <v>0</v>
      </c>
      <c r="W37" s="299">
        <v>0</v>
      </c>
      <c r="X37" s="299">
        <v>0</v>
      </c>
      <c r="Y37" s="299">
        <v>0</v>
      </c>
      <c r="Z37" s="299">
        <v>0</v>
      </c>
      <c r="AA37" s="299">
        <v>0</v>
      </c>
      <c r="AB37" s="299">
        <v>0</v>
      </c>
      <c r="AC37" s="299">
        <v>0</v>
      </c>
      <c r="AD37" s="299">
        <v>0</v>
      </c>
      <c r="AE37" s="299">
        <v>0</v>
      </c>
      <c r="AF37" s="299">
        <v>0</v>
      </c>
      <c r="AG37" s="299">
        <v>0</v>
      </c>
      <c r="AH37" s="299">
        <v>0</v>
      </c>
      <c r="AI37" s="299">
        <v>0</v>
      </c>
      <c r="AJ37" s="299">
        <v>0</v>
      </c>
      <c r="AK37" s="299">
        <v>0</v>
      </c>
      <c r="AL37" s="299">
        <v>0</v>
      </c>
      <c r="AM37" s="299">
        <v>0</v>
      </c>
      <c r="AN37" s="299">
        <v>0</v>
      </c>
      <c r="AO37" s="299">
        <v>0</v>
      </c>
      <c r="AP37" s="299">
        <v>0</v>
      </c>
      <c r="AQ37" s="299">
        <v>0</v>
      </c>
      <c r="AR37" s="299">
        <v>0</v>
      </c>
      <c r="AS37" s="299">
        <v>0</v>
      </c>
      <c r="AT37" s="299">
        <v>0</v>
      </c>
      <c r="AU37" s="299">
        <v>0.21233459266475688</v>
      </c>
      <c r="AV37" s="299">
        <v>0</v>
      </c>
      <c r="AW37" s="299">
        <v>0</v>
      </c>
      <c r="AX37" s="299">
        <v>0</v>
      </c>
      <c r="AY37" s="299">
        <v>0</v>
      </c>
      <c r="AZ37" s="299">
        <v>0</v>
      </c>
      <c r="BA37" s="299">
        <v>0</v>
      </c>
      <c r="BB37" s="299">
        <v>0</v>
      </c>
      <c r="BC37" s="299">
        <v>0</v>
      </c>
      <c r="BD37" s="299">
        <v>0</v>
      </c>
      <c r="BE37" s="299">
        <v>0</v>
      </c>
      <c r="BF37" s="299">
        <v>0</v>
      </c>
      <c r="BG37" s="299">
        <v>0</v>
      </c>
      <c r="BH37" s="299">
        <v>0</v>
      </c>
      <c r="BI37" s="299">
        <v>0</v>
      </c>
      <c r="BJ37" s="299">
        <v>0</v>
      </c>
      <c r="BK37" s="299">
        <v>0</v>
      </c>
      <c r="BL37" s="299">
        <v>0</v>
      </c>
      <c r="BM37" s="299">
        <v>0</v>
      </c>
      <c r="BN37" s="299">
        <v>0</v>
      </c>
      <c r="BO37" s="299">
        <v>0</v>
      </c>
      <c r="BP37" s="299">
        <v>0</v>
      </c>
      <c r="BQ37" s="299">
        <v>0</v>
      </c>
      <c r="BR37" s="299">
        <v>0</v>
      </c>
      <c r="BS37" s="299">
        <v>0</v>
      </c>
      <c r="BT37" s="299">
        <v>0</v>
      </c>
      <c r="BU37" s="299">
        <v>0</v>
      </c>
      <c r="BV37" s="299">
        <v>0</v>
      </c>
      <c r="BW37" s="299">
        <v>0</v>
      </c>
      <c r="BX37" s="299">
        <v>0</v>
      </c>
      <c r="BY37" s="299">
        <v>0</v>
      </c>
      <c r="BZ37" s="299">
        <v>0</v>
      </c>
      <c r="CA37" s="299">
        <v>0</v>
      </c>
      <c r="CB37" s="299">
        <v>0</v>
      </c>
      <c r="CC37" s="299">
        <v>0</v>
      </c>
      <c r="CD37" s="299">
        <v>0</v>
      </c>
      <c r="CE37" s="299">
        <v>0</v>
      </c>
      <c r="CF37" s="299">
        <v>0</v>
      </c>
      <c r="CG37" s="299">
        <v>0</v>
      </c>
      <c r="CH37" s="299">
        <v>0</v>
      </c>
      <c r="CI37" s="299">
        <v>0</v>
      </c>
      <c r="CJ37" s="299">
        <v>0</v>
      </c>
      <c r="CK37" s="299">
        <v>0</v>
      </c>
      <c r="CL37" s="299">
        <v>0</v>
      </c>
      <c r="CM37" s="299">
        <v>0</v>
      </c>
      <c r="CN37" s="299">
        <v>0</v>
      </c>
      <c r="CO37" s="299">
        <v>0</v>
      </c>
      <c r="CP37" s="299">
        <v>0</v>
      </c>
      <c r="CQ37" s="299">
        <v>0</v>
      </c>
      <c r="CR37" s="299">
        <v>0</v>
      </c>
      <c r="CS37" s="299">
        <v>0</v>
      </c>
      <c r="CT37" s="299">
        <v>0</v>
      </c>
      <c r="CU37" s="299">
        <v>0</v>
      </c>
      <c r="CV37" s="299">
        <v>0</v>
      </c>
      <c r="CW37" s="299">
        <v>0</v>
      </c>
      <c r="CX37" s="299">
        <v>0</v>
      </c>
      <c r="CY37" s="299">
        <v>0</v>
      </c>
      <c r="CZ37" s="299">
        <v>0</v>
      </c>
      <c r="DA37" s="299">
        <v>0</v>
      </c>
      <c r="DB37" s="299">
        <v>0</v>
      </c>
      <c r="DC37" s="299">
        <v>0</v>
      </c>
      <c r="DD37" s="299">
        <v>0</v>
      </c>
      <c r="DE37" s="299">
        <v>0</v>
      </c>
      <c r="DF37" s="299">
        <v>0</v>
      </c>
      <c r="DG37" s="299">
        <v>0</v>
      </c>
      <c r="DH37" s="299">
        <v>0</v>
      </c>
      <c r="DI37" s="299">
        <v>0</v>
      </c>
      <c r="DJ37" s="299">
        <v>0</v>
      </c>
      <c r="DK37" s="299">
        <v>0</v>
      </c>
      <c r="DL37" s="299">
        <v>0</v>
      </c>
      <c r="DM37" s="299">
        <v>0</v>
      </c>
      <c r="DN37" s="299">
        <v>0</v>
      </c>
      <c r="DO37" s="299">
        <v>0</v>
      </c>
      <c r="DP37" s="299">
        <v>0</v>
      </c>
      <c r="DQ37" s="299">
        <v>0</v>
      </c>
      <c r="DR37" s="299">
        <v>0</v>
      </c>
      <c r="DS37" s="299">
        <v>0</v>
      </c>
      <c r="DT37" s="299">
        <v>0</v>
      </c>
      <c r="DU37" s="299">
        <v>0</v>
      </c>
      <c r="DV37" s="299">
        <v>0</v>
      </c>
      <c r="DW37" s="299">
        <v>0</v>
      </c>
      <c r="DX37" s="299">
        <v>0</v>
      </c>
      <c r="DY37" s="299">
        <v>0</v>
      </c>
      <c r="DZ37" s="299">
        <v>0</v>
      </c>
      <c r="EA37" s="299">
        <v>0</v>
      </c>
      <c r="EB37" s="299">
        <v>0</v>
      </c>
      <c r="EC37" s="299">
        <v>0</v>
      </c>
      <c r="ED37" s="299">
        <v>0</v>
      </c>
      <c r="EE37" s="299">
        <v>0</v>
      </c>
      <c r="EF37" s="299">
        <v>0</v>
      </c>
      <c r="EG37" s="299">
        <v>0</v>
      </c>
      <c r="EH37" s="299">
        <v>0</v>
      </c>
      <c r="EI37" s="299">
        <v>0</v>
      </c>
      <c r="EJ37" s="299">
        <v>0</v>
      </c>
      <c r="EK37" s="299">
        <v>0</v>
      </c>
      <c r="EL37" s="299">
        <v>0</v>
      </c>
      <c r="EM37" s="299">
        <v>0</v>
      </c>
      <c r="EN37" s="299">
        <v>0</v>
      </c>
      <c r="EO37" s="299">
        <v>0</v>
      </c>
      <c r="EP37" s="299">
        <v>0</v>
      </c>
      <c r="EQ37" s="299">
        <v>0</v>
      </c>
      <c r="ER37" s="299">
        <v>0</v>
      </c>
      <c r="ES37" s="299">
        <v>0</v>
      </c>
      <c r="ET37" s="299">
        <v>0</v>
      </c>
      <c r="EU37" s="299">
        <v>0</v>
      </c>
      <c r="EV37" s="299">
        <v>0</v>
      </c>
      <c r="EW37" s="299">
        <v>0</v>
      </c>
      <c r="EX37" s="299">
        <v>0.21268014576321662</v>
      </c>
      <c r="EY37" s="299">
        <v>0</v>
      </c>
      <c r="EZ37" s="299">
        <v>0</v>
      </c>
      <c r="FA37" s="299">
        <v>0</v>
      </c>
      <c r="FB37" s="299">
        <v>0</v>
      </c>
      <c r="FC37" s="299">
        <v>0</v>
      </c>
      <c r="FD37" s="299">
        <v>0</v>
      </c>
      <c r="FE37" s="299">
        <v>0</v>
      </c>
      <c r="FF37" s="299">
        <v>0</v>
      </c>
      <c r="FG37" s="299">
        <v>0</v>
      </c>
      <c r="FH37" s="299">
        <v>0</v>
      </c>
      <c r="FI37" s="299">
        <v>0</v>
      </c>
      <c r="FJ37" s="299">
        <v>0</v>
      </c>
      <c r="FK37" s="299">
        <v>0</v>
      </c>
      <c r="FL37" s="299">
        <v>0</v>
      </c>
      <c r="FM37" s="299">
        <v>0</v>
      </c>
      <c r="FN37" s="299">
        <v>0</v>
      </c>
      <c r="FO37" s="299">
        <v>0</v>
      </c>
      <c r="FP37" s="299">
        <v>0</v>
      </c>
      <c r="FQ37" s="299">
        <v>0</v>
      </c>
      <c r="FR37" s="299">
        <v>0</v>
      </c>
      <c r="FS37" s="299">
        <v>0</v>
      </c>
      <c r="FT37" s="299">
        <v>0</v>
      </c>
      <c r="FU37" s="299">
        <v>0</v>
      </c>
      <c r="FV37" s="299">
        <v>0</v>
      </c>
      <c r="FW37" s="299">
        <v>0</v>
      </c>
      <c r="FX37" s="299">
        <v>0</v>
      </c>
      <c r="FY37" s="299">
        <v>0</v>
      </c>
      <c r="FZ37" s="299">
        <v>0</v>
      </c>
      <c r="GA37" s="299">
        <v>0</v>
      </c>
      <c r="GB37" s="299">
        <v>0</v>
      </c>
      <c r="GC37" s="299">
        <v>0</v>
      </c>
      <c r="GD37" s="299">
        <v>0</v>
      </c>
      <c r="GE37" s="299">
        <v>0</v>
      </c>
      <c r="GF37" s="299">
        <v>0</v>
      </c>
      <c r="GG37" s="299">
        <v>0</v>
      </c>
      <c r="GH37" s="299">
        <v>0</v>
      </c>
      <c r="GI37" s="299">
        <v>0</v>
      </c>
      <c r="GJ37" s="299">
        <v>0</v>
      </c>
      <c r="GK37" s="299">
        <v>0</v>
      </c>
      <c r="GL37" s="299">
        <v>0</v>
      </c>
      <c r="GM37" s="299">
        <v>0</v>
      </c>
      <c r="GN37" s="299">
        <v>0</v>
      </c>
      <c r="GO37" s="299">
        <v>0</v>
      </c>
      <c r="GP37" s="299">
        <v>0</v>
      </c>
      <c r="GQ37" s="299">
        <v>0</v>
      </c>
      <c r="GR37" s="299">
        <v>0</v>
      </c>
      <c r="GS37" s="299">
        <v>0</v>
      </c>
      <c r="GT37" s="299">
        <v>0</v>
      </c>
      <c r="GU37" s="299">
        <v>0</v>
      </c>
      <c r="GV37" s="299">
        <v>0</v>
      </c>
      <c r="GW37" s="299">
        <v>0</v>
      </c>
      <c r="GX37" s="299">
        <v>0</v>
      </c>
      <c r="GY37" s="299">
        <v>0</v>
      </c>
      <c r="GZ37" s="299">
        <v>0</v>
      </c>
      <c r="HA37" s="299">
        <v>0</v>
      </c>
      <c r="HB37" s="299">
        <v>0</v>
      </c>
      <c r="HC37" s="299">
        <v>0</v>
      </c>
      <c r="HD37" s="299">
        <v>0</v>
      </c>
      <c r="HE37" s="299">
        <v>0</v>
      </c>
      <c r="HF37" s="299">
        <v>0</v>
      </c>
      <c r="HG37" s="299">
        <v>0</v>
      </c>
      <c r="HH37" s="299">
        <v>0</v>
      </c>
      <c r="HI37" s="299">
        <v>0</v>
      </c>
      <c r="HJ37" s="299">
        <v>0</v>
      </c>
      <c r="HK37" s="299">
        <v>0</v>
      </c>
      <c r="HL37" s="299">
        <v>0</v>
      </c>
      <c r="HM37" s="299">
        <v>0</v>
      </c>
      <c r="HN37" s="299">
        <v>0</v>
      </c>
      <c r="HO37" s="299">
        <v>0</v>
      </c>
      <c r="HP37" s="299">
        <v>0</v>
      </c>
      <c r="HQ37" s="299">
        <v>0</v>
      </c>
      <c r="HR37" s="299">
        <v>0</v>
      </c>
      <c r="HS37" s="299">
        <v>0</v>
      </c>
      <c r="HT37" s="299">
        <v>0</v>
      </c>
      <c r="HU37" s="299">
        <v>0</v>
      </c>
      <c r="HV37" s="288"/>
      <c r="HW37" s="299" t="s">
        <v>1138</v>
      </c>
      <c r="HX37" s="325">
        <v>21.355200839168774</v>
      </c>
      <c r="HY37" s="325">
        <v>44.821512694283143</v>
      </c>
      <c r="HZ37" s="112"/>
      <c r="IA37" s="33"/>
      <c r="IB37" s="326"/>
      <c r="IC37" s="326"/>
      <c r="ID37" s="326"/>
    </row>
    <row r="38" spans="1:238" ht="16.5">
      <c r="A38" s="3"/>
      <c r="E38" s="105"/>
      <c r="F38" s="106"/>
      <c r="G38" s="106"/>
      <c r="H38" s="106"/>
      <c r="I38" s="106"/>
      <c r="J38" s="106"/>
      <c r="K38" s="295">
        <v>252</v>
      </c>
      <c r="L38" s="296" t="s">
        <v>721</v>
      </c>
      <c r="M38" s="300">
        <v>1.0670700835814202</v>
      </c>
      <c r="N38" s="301">
        <v>0.56199894484798918</v>
      </c>
      <c r="O38" s="300">
        <v>0.50224699253058824</v>
      </c>
      <c r="P38" s="299">
        <v>0</v>
      </c>
      <c r="Q38" s="299">
        <v>0</v>
      </c>
      <c r="R38" s="299">
        <v>0</v>
      </c>
      <c r="S38" s="299">
        <v>0</v>
      </c>
      <c r="T38" s="299">
        <v>0</v>
      </c>
      <c r="U38" s="299">
        <v>0</v>
      </c>
      <c r="V38" s="299">
        <v>0</v>
      </c>
      <c r="W38" s="299">
        <v>0</v>
      </c>
      <c r="X38" s="299">
        <v>0</v>
      </c>
      <c r="Y38" s="299">
        <v>0</v>
      </c>
      <c r="Z38" s="299">
        <v>0</v>
      </c>
      <c r="AA38" s="299">
        <v>0</v>
      </c>
      <c r="AB38" s="299">
        <v>0</v>
      </c>
      <c r="AC38" s="299">
        <v>0</v>
      </c>
      <c r="AD38" s="299">
        <v>0</v>
      </c>
      <c r="AE38" s="299">
        <v>0</v>
      </c>
      <c r="AF38" s="299">
        <v>0</v>
      </c>
      <c r="AG38" s="299">
        <v>0</v>
      </c>
      <c r="AH38" s="299">
        <v>0</v>
      </c>
      <c r="AI38" s="299">
        <v>0</v>
      </c>
      <c r="AJ38" s="299">
        <v>0</v>
      </c>
      <c r="AK38" s="299">
        <v>0</v>
      </c>
      <c r="AL38" s="299">
        <v>0</v>
      </c>
      <c r="AM38" s="299">
        <v>0</v>
      </c>
      <c r="AN38" s="299">
        <v>0</v>
      </c>
      <c r="AO38" s="299">
        <v>0</v>
      </c>
      <c r="AP38" s="299">
        <v>0</v>
      </c>
      <c r="AQ38" s="299">
        <v>0</v>
      </c>
      <c r="AR38" s="299">
        <v>0</v>
      </c>
      <c r="AS38" s="299">
        <v>0</v>
      </c>
      <c r="AT38" s="299">
        <v>0</v>
      </c>
      <c r="AU38" s="299">
        <v>0</v>
      </c>
      <c r="AV38" s="299">
        <v>0.55793227776960119</v>
      </c>
      <c r="AW38" s="299">
        <v>0</v>
      </c>
      <c r="AX38" s="299">
        <v>0</v>
      </c>
      <c r="AY38" s="299">
        <v>0</v>
      </c>
      <c r="AZ38" s="299">
        <v>0</v>
      </c>
      <c r="BA38" s="299">
        <v>0</v>
      </c>
      <c r="BB38" s="299">
        <v>0</v>
      </c>
      <c r="BC38" s="299">
        <v>0</v>
      </c>
      <c r="BD38" s="299">
        <v>0</v>
      </c>
      <c r="BE38" s="299">
        <v>0</v>
      </c>
      <c r="BF38" s="299">
        <v>0</v>
      </c>
      <c r="BG38" s="299">
        <v>0</v>
      </c>
      <c r="BH38" s="299">
        <v>0</v>
      </c>
      <c r="BI38" s="299">
        <v>0</v>
      </c>
      <c r="BJ38" s="299">
        <v>0</v>
      </c>
      <c r="BK38" s="299">
        <v>0</v>
      </c>
      <c r="BL38" s="299">
        <v>0</v>
      </c>
      <c r="BM38" s="299">
        <v>0</v>
      </c>
      <c r="BN38" s="299">
        <v>0</v>
      </c>
      <c r="BO38" s="299">
        <v>0</v>
      </c>
      <c r="BP38" s="299">
        <v>0</v>
      </c>
      <c r="BQ38" s="299">
        <v>0</v>
      </c>
      <c r="BR38" s="299">
        <v>0</v>
      </c>
      <c r="BS38" s="299">
        <v>0</v>
      </c>
      <c r="BT38" s="299">
        <v>0</v>
      </c>
      <c r="BU38" s="299">
        <v>0</v>
      </c>
      <c r="BV38" s="299">
        <v>0</v>
      </c>
      <c r="BW38" s="299">
        <v>0</v>
      </c>
      <c r="BX38" s="299">
        <v>0</v>
      </c>
      <c r="BY38" s="299">
        <v>0</v>
      </c>
      <c r="BZ38" s="299">
        <v>0</v>
      </c>
      <c r="CA38" s="299">
        <v>0</v>
      </c>
      <c r="CB38" s="299">
        <v>0</v>
      </c>
      <c r="CC38" s="299">
        <v>0</v>
      </c>
      <c r="CD38" s="299">
        <v>0</v>
      </c>
      <c r="CE38" s="299">
        <v>0</v>
      </c>
      <c r="CF38" s="299">
        <v>0</v>
      </c>
      <c r="CG38" s="299">
        <v>0</v>
      </c>
      <c r="CH38" s="299">
        <v>0</v>
      </c>
      <c r="CI38" s="299">
        <v>0</v>
      </c>
      <c r="CJ38" s="299">
        <v>0</v>
      </c>
      <c r="CK38" s="299">
        <v>0</v>
      </c>
      <c r="CL38" s="299">
        <v>0</v>
      </c>
      <c r="CM38" s="299">
        <v>0</v>
      </c>
      <c r="CN38" s="299">
        <v>0</v>
      </c>
      <c r="CO38" s="299">
        <v>0</v>
      </c>
      <c r="CP38" s="299">
        <v>0</v>
      </c>
      <c r="CQ38" s="299">
        <v>0</v>
      </c>
      <c r="CR38" s="299">
        <v>0</v>
      </c>
      <c r="CS38" s="299">
        <v>0</v>
      </c>
      <c r="CT38" s="299">
        <v>0</v>
      </c>
      <c r="CU38" s="299">
        <v>0</v>
      </c>
      <c r="CV38" s="299">
        <v>0</v>
      </c>
      <c r="CW38" s="299">
        <v>0</v>
      </c>
      <c r="CX38" s="299">
        <v>0</v>
      </c>
      <c r="CY38" s="299">
        <v>0</v>
      </c>
      <c r="CZ38" s="299">
        <v>0</v>
      </c>
      <c r="DA38" s="299">
        <v>0</v>
      </c>
      <c r="DB38" s="299">
        <v>0</v>
      </c>
      <c r="DC38" s="299">
        <v>0</v>
      </c>
      <c r="DD38" s="299">
        <v>0</v>
      </c>
      <c r="DE38" s="299">
        <v>0</v>
      </c>
      <c r="DF38" s="299">
        <v>0</v>
      </c>
      <c r="DG38" s="299">
        <v>0</v>
      </c>
      <c r="DH38" s="299">
        <v>0</v>
      </c>
      <c r="DI38" s="299">
        <v>0</v>
      </c>
      <c r="DJ38" s="299">
        <v>0</v>
      </c>
      <c r="DK38" s="299">
        <v>0</v>
      </c>
      <c r="DL38" s="299">
        <v>0</v>
      </c>
      <c r="DM38" s="299">
        <v>0</v>
      </c>
      <c r="DN38" s="299">
        <v>0</v>
      </c>
      <c r="DO38" s="299">
        <v>0</v>
      </c>
      <c r="DP38" s="299">
        <v>0</v>
      </c>
      <c r="DQ38" s="299">
        <v>0</v>
      </c>
      <c r="DR38" s="299">
        <v>0</v>
      </c>
      <c r="DS38" s="299">
        <v>0</v>
      </c>
      <c r="DT38" s="299">
        <v>0</v>
      </c>
      <c r="DU38" s="299">
        <v>0</v>
      </c>
      <c r="DV38" s="299">
        <v>0</v>
      </c>
      <c r="DW38" s="299">
        <v>0</v>
      </c>
      <c r="DX38" s="299">
        <v>0</v>
      </c>
      <c r="DY38" s="299">
        <v>0</v>
      </c>
      <c r="DZ38" s="299">
        <v>0</v>
      </c>
      <c r="EA38" s="299">
        <v>0</v>
      </c>
      <c r="EB38" s="299">
        <v>0</v>
      </c>
      <c r="EC38" s="299">
        <v>0</v>
      </c>
      <c r="ED38" s="299">
        <v>0</v>
      </c>
      <c r="EE38" s="299">
        <v>0</v>
      </c>
      <c r="EF38" s="299">
        <v>0</v>
      </c>
      <c r="EG38" s="299">
        <v>0</v>
      </c>
      <c r="EH38" s="299">
        <v>0</v>
      </c>
      <c r="EI38" s="299">
        <v>0</v>
      </c>
      <c r="EJ38" s="299">
        <v>0</v>
      </c>
      <c r="EK38" s="299">
        <v>0</v>
      </c>
      <c r="EL38" s="299">
        <v>0</v>
      </c>
      <c r="EM38" s="299">
        <v>0</v>
      </c>
      <c r="EN38" s="299">
        <v>0</v>
      </c>
      <c r="EO38" s="299">
        <v>0</v>
      </c>
      <c r="EP38" s="299">
        <v>0</v>
      </c>
      <c r="EQ38" s="299">
        <v>0</v>
      </c>
      <c r="ER38" s="299">
        <v>0</v>
      </c>
      <c r="ES38" s="299">
        <v>0</v>
      </c>
      <c r="ET38" s="299">
        <v>0</v>
      </c>
      <c r="EU38" s="299">
        <v>0</v>
      </c>
      <c r="EV38" s="299">
        <v>0</v>
      </c>
      <c r="EW38" s="299">
        <v>0</v>
      </c>
      <c r="EX38" s="299">
        <v>0</v>
      </c>
      <c r="EY38" s="299">
        <v>0.55213878045404585</v>
      </c>
      <c r="EZ38" s="299">
        <v>0</v>
      </c>
      <c r="FA38" s="299">
        <v>0</v>
      </c>
      <c r="FB38" s="299">
        <v>0</v>
      </c>
      <c r="FC38" s="299">
        <v>0</v>
      </c>
      <c r="FD38" s="299">
        <v>0</v>
      </c>
      <c r="FE38" s="299">
        <v>0</v>
      </c>
      <c r="FF38" s="299">
        <v>0</v>
      </c>
      <c r="FG38" s="299">
        <v>0</v>
      </c>
      <c r="FH38" s="299">
        <v>0</v>
      </c>
      <c r="FI38" s="299">
        <v>0</v>
      </c>
      <c r="FJ38" s="299">
        <v>0</v>
      </c>
      <c r="FK38" s="299">
        <v>0</v>
      </c>
      <c r="FL38" s="299">
        <v>0</v>
      </c>
      <c r="FM38" s="299">
        <v>0</v>
      </c>
      <c r="FN38" s="299">
        <v>0</v>
      </c>
      <c r="FO38" s="299">
        <v>0</v>
      </c>
      <c r="FP38" s="299">
        <v>0</v>
      </c>
      <c r="FQ38" s="299">
        <v>0</v>
      </c>
      <c r="FR38" s="299">
        <v>0</v>
      </c>
      <c r="FS38" s="299">
        <v>0</v>
      </c>
      <c r="FT38" s="299">
        <v>0</v>
      </c>
      <c r="FU38" s="299">
        <v>0</v>
      </c>
      <c r="FV38" s="299">
        <v>0</v>
      </c>
      <c r="FW38" s="299">
        <v>0</v>
      </c>
      <c r="FX38" s="299">
        <v>0</v>
      </c>
      <c r="FY38" s="299">
        <v>0</v>
      </c>
      <c r="FZ38" s="299">
        <v>0</v>
      </c>
      <c r="GA38" s="299">
        <v>0</v>
      </c>
      <c r="GB38" s="299">
        <v>0</v>
      </c>
      <c r="GC38" s="299">
        <v>0</v>
      </c>
      <c r="GD38" s="299">
        <v>0</v>
      </c>
      <c r="GE38" s="299">
        <v>0</v>
      </c>
      <c r="GF38" s="299">
        <v>0</v>
      </c>
      <c r="GG38" s="299">
        <v>0</v>
      </c>
      <c r="GH38" s="299">
        <v>0</v>
      </c>
      <c r="GI38" s="299">
        <v>0</v>
      </c>
      <c r="GJ38" s="299">
        <v>0</v>
      </c>
      <c r="GK38" s="299">
        <v>0</v>
      </c>
      <c r="GL38" s="299">
        <v>0</v>
      </c>
      <c r="GM38" s="299">
        <v>0</v>
      </c>
      <c r="GN38" s="299">
        <v>0</v>
      </c>
      <c r="GO38" s="299">
        <v>0</v>
      </c>
      <c r="GP38" s="299">
        <v>0</v>
      </c>
      <c r="GQ38" s="299">
        <v>0</v>
      </c>
      <c r="GR38" s="299">
        <v>0</v>
      </c>
      <c r="GS38" s="299">
        <v>0</v>
      </c>
      <c r="GT38" s="299">
        <v>0</v>
      </c>
      <c r="GU38" s="299">
        <v>0</v>
      </c>
      <c r="GV38" s="299">
        <v>0</v>
      </c>
      <c r="GW38" s="299">
        <v>0</v>
      </c>
      <c r="GX38" s="299">
        <v>0</v>
      </c>
      <c r="GY38" s="299">
        <v>0</v>
      </c>
      <c r="GZ38" s="299">
        <v>0</v>
      </c>
      <c r="HA38" s="299">
        <v>0</v>
      </c>
      <c r="HB38" s="299">
        <v>0</v>
      </c>
      <c r="HC38" s="299">
        <v>0</v>
      </c>
      <c r="HD38" s="299">
        <v>0</v>
      </c>
      <c r="HE38" s="299">
        <v>0</v>
      </c>
      <c r="HF38" s="299">
        <v>0</v>
      </c>
      <c r="HG38" s="299">
        <v>0</v>
      </c>
      <c r="HH38" s="299">
        <v>0</v>
      </c>
      <c r="HI38" s="299">
        <v>0</v>
      </c>
      <c r="HJ38" s="299">
        <v>0</v>
      </c>
      <c r="HK38" s="299">
        <v>0</v>
      </c>
      <c r="HL38" s="299">
        <v>0</v>
      </c>
      <c r="HM38" s="299">
        <v>0</v>
      </c>
      <c r="HN38" s="299">
        <v>0</v>
      </c>
      <c r="HO38" s="299">
        <v>0</v>
      </c>
      <c r="HP38" s="299">
        <v>0</v>
      </c>
      <c r="HQ38" s="299">
        <v>0</v>
      </c>
      <c r="HR38" s="299">
        <v>0</v>
      </c>
      <c r="HS38" s="299">
        <v>0</v>
      </c>
      <c r="HT38" s="299">
        <v>0</v>
      </c>
      <c r="HU38" s="299">
        <v>0</v>
      </c>
      <c r="HV38" s="288"/>
      <c r="HW38" s="299" t="s">
        <v>1139</v>
      </c>
      <c r="HX38" s="325">
        <v>32.390807675981328</v>
      </c>
      <c r="HY38" s="325">
        <v>30.716224923056728</v>
      </c>
      <c r="HZ38" s="112"/>
      <c r="IA38" s="33"/>
      <c r="IB38" s="326"/>
      <c r="IC38" s="326"/>
      <c r="ID38" s="326"/>
    </row>
    <row r="39" spans="1:238" ht="16.5">
      <c r="A39" s="3"/>
      <c r="E39" s="105"/>
      <c r="F39" s="106"/>
      <c r="G39" s="106"/>
      <c r="H39" s="106"/>
      <c r="I39" s="106"/>
      <c r="J39" s="106"/>
      <c r="K39" s="295">
        <v>253</v>
      </c>
      <c r="L39" s="296" t="s">
        <v>722</v>
      </c>
      <c r="M39" s="300">
        <v>0.93984991216962599</v>
      </c>
      <c r="N39" s="301">
        <v>0.34274296526148873</v>
      </c>
      <c r="O39" s="300">
        <v>2.2099058612145984E-2</v>
      </c>
      <c r="P39" s="299">
        <v>0</v>
      </c>
      <c r="Q39" s="299">
        <v>0</v>
      </c>
      <c r="R39" s="299">
        <v>0</v>
      </c>
      <c r="S39" s="299">
        <v>0</v>
      </c>
      <c r="T39" s="299">
        <v>0</v>
      </c>
      <c r="U39" s="299">
        <v>0</v>
      </c>
      <c r="V39" s="299">
        <v>0</v>
      </c>
      <c r="W39" s="299">
        <v>0</v>
      </c>
      <c r="X39" s="299">
        <v>0</v>
      </c>
      <c r="Y39" s="299">
        <v>0</v>
      </c>
      <c r="Z39" s="299">
        <v>0</v>
      </c>
      <c r="AA39" s="299">
        <v>0</v>
      </c>
      <c r="AB39" s="299">
        <v>0</v>
      </c>
      <c r="AC39" s="299">
        <v>0</v>
      </c>
      <c r="AD39" s="299">
        <v>0</v>
      </c>
      <c r="AE39" s="299">
        <v>0</v>
      </c>
      <c r="AF39" s="299">
        <v>0</v>
      </c>
      <c r="AG39" s="299">
        <v>0</v>
      </c>
      <c r="AH39" s="299">
        <v>0</v>
      </c>
      <c r="AI39" s="299">
        <v>0</v>
      </c>
      <c r="AJ39" s="299">
        <v>0</v>
      </c>
      <c r="AK39" s="299">
        <v>0</v>
      </c>
      <c r="AL39" s="299">
        <v>0</v>
      </c>
      <c r="AM39" s="299">
        <v>0</v>
      </c>
      <c r="AN39" s="299">
        <v>0</v>
      </c>
      <c r="AO39" s="299">
        <v>0</v>
      </c>
      <c r="AP39" s="299">
        <v>0</v>
      </c>
      <c r="AQ39" s="299">
        <v>0</v>
      </c>
      <c r="AR39" s="299">
        <v>0</v>
      </c>
      <c r="AS39" s="299">
        <v>0</v>
      </c>
      <c r="AT39" s="299">
        <v>0</v>
      </c>
      <c r="AU39" s="299">
        <v>0</v>
      </c>
      <c r="AV39" s="299">
        <v>0</v>
      </c>
      <c r="AW39" s="299">
        <v>0.33924332371468668</v>
      </c>
      <c r="AX39" s="299">
        <v>0</v>
      </c>
      <c r="AY39" s="299">
        <v>0</v>
      </c>
      <c r="AZ39" s="299">
        <v>0</v>
      </c>
      <c r="BA39" s="299">
        <v>0</v>
      </c>
      <c r="BB39" s="299">
        <v>0</v>
      </c>
      <c r="BC39" s="299">
        <v>0</v>
      </c>
      <c r="BD39" s="299">
        <v>0</v>
      </c>
      <c r="BE39" s="299">
        <v>0</v>
      </c>
      <c r="BF39" s="299">
        <v>0</v>
      </c>
      <c r="BG39" s="299">
        <v>0</v>
      </c>
      <c r="BH39" s="299">
        <v>0</v>
      </c>
      <c r="BI39" s="299">
        <v>0</v>
      </c>
      <c r="BJ39" s="299">
        <v>0</v>
      </c>
      <c r="BK39" s="299">
        <v>0</v>
      </c>
      <c r="BL39" s="299">
        <v>0</v>
      </c>
      <c r="BM39" s="299">
        <v>0</v>
      </c>
      <c r="BN39" s="299">
        <v>0</v>
      </c>
      <c r="BO39" s="299">
        <v>0</v>
      </c>
      <c r="BP39" s="299">
        <v>0</v>
      </c>
      <c r="BQ39" s="299">
        <v>0</v>
      </c>
      <c r="BR39" s="299">
        <v>0</v>
      </c>
      <c r="BS39" s="299">
        <v>0</v>
      </c>
      <c r="BT39" s="299">
        <v>0</v>
      </c>
      <c r="BU39" s="299">
        <v>0</v>
      </c>
      <c r="BV39" s="299">
        <v>0</v>
      </c>
      <c r="BW39" s="299">
        <v>0</v>
      </c>
      <c r="BX39" s="299">
        <v>0</v>
      </c>
      <c r="BY39" s="299">
        <v>0</v>
      </c>
      <c r="BZ39" s="299">
        <v>0</v>
      </c>
      <c r="CA39" s="299">
        <v>0</v>
      </c>
      <c r="CB39" s="299">
        <v>0</v>
      </c>
      <c r="CC39" s="299">
        <v>0</v>
      </c>
      <c r="CD39" s="299">
        <v>0</v>
      </c>
      <c r="CE39" s="299">
        <v>0</v>
      </c>
      <c r="CF39" s="299">
        <v>0</v>
      </c>
      <c r="CG39" s="299">
        <v>0</v>
      </c>
      <c r="CH39" s="299">
        <v>0</v>
      </c>
      <c r="CI39" s="299">
        <v>0</v>
      </c>
      <c r="CJ39" s="299">
        <v>0</v>
      </c>
      <c r="CK39" s="299">
        <v>0</v>
      </c>
      <c r="CL39" s="299">
        <v>0</v>
      </c>
      <c r="CM39" s="299">
        <v>0</v>
      </c>
      <c r="CN39" s="299">
        <v>0</v>
      </c>
      <c r="CO39" s="299">
        <v>0</v>
      </c>
      <c r="CP39" s="299">
        <v>0</v>
      </c>
      <c r="CQ39" s="299">
        <v>0</v>
      </c>
      <c r="CR39" s="299">
        <v>0</v>
      </c>
      <c r="CS39" s="299">
        <v>0</v>
      </c>
      <c r="CT39" s="299">
        <v>0</v>
      </c>
      <c r="CU39" s="299">
        <v>0</v>
      </c>
      <c r="CV39" s="299">
        <v>0</v>
      </c>
      <c r="CW39" s="299">
        <v>0</v>
      </c>
      <c r="CX39" s="299">
        <v>0</v>
      </c>
      <c r="CY39" s="299">
        <v>0</v>
      </c>
      <c r="CZ39" s="299">
        <v>0</v>
      </c>
      <c r="DA39" s="299">
        <v>0</v>
      </c>
      <c r="DB39" s="299">
        <v>0</v>
      </c>
      <c r="DC39" s="299">
        <v>0</v>
      </c>
      <c r="DD39" s="299">
        <v>0</v>
      </c>
      <c r="DE39" s="299">
        <v>0</v>
      </c>
      <c r="DF39" s="299">
        <v>0</v>
      </c>
      <c r="DG39" s="299">
        <v>0</v>
      </c>
      <c r="DH39" s="299">
        <v>0</v>
      </c>
      <c r="DI39" s="299">
        <v>0</v>
      </c>
      <c r="DJ39" s="299">
        <v>0</v>
      </c>
      <c r="DK39" s="299">
        <v>0</v>
      </c>
      <c r="DL39" s="299">
        <v>0</v>
      </c>
      <c r="DM39" s="299">
        <v>0</v>
      </c>
      <c r="DN39" s="299">
        <v>0</v>
      </c>
      <c r="DO39" s="299">
        <v>0</v>
      </c>
      <c r="DP39" s="299">
        <v>0</v>
      </c>
      <c r="DQ39" s="299">
        <v>0</v>
      </c>
      <c r="DR39" s="299">
        <v>0</v>
      </c>
      <c r="DS39" s="299">
        <v>0</v>
      </c>
      <c r="DT39" s="299">
        <v>0</v>
      </c>
      <c r="DU39" s="299">
        <v>0</v>
      </c>
      <c r="DV39" s="299">
        <v>0</v>
      </c>
      <c r="DW39" s="299">
        <v>0</v>
      </c>
      <c r="DX39" s="299">
        <v>0</v>
      </c>
      <c r="DY39" s="299">
        <v>0</v>
      </c>
      <c r="DZ39" s="299">
        <v>0</v>
      </c>
      <c r="EA39" s="299">
        <v>0</v>
      </c>
      <c r="EB39" s="299">
        <v>0</v>
      </c>
      <c r="EC39" s="299">
        <v>0</v>
      </c>
      <c r="ED39" s="299">
        <v>0</v>
      </c>
      <c r="EE39" s="299">
        <v>0</v>
      </c>
      <c r="EF39" s="299">
        <v>0</v>
      </c>
      <c r="EG39" s="299">
        <v>0</v>
      </c>
      <c r="EH39" s="299">
        <v>0</v>
      </c>
      <c r="EI39" s="299">
        <v>0</v>
      </c>
      <c r="EJ39" s="299">
        <v>0</v>
      </c>
      <c r="EK39" s="299">
        <v>0</v>
      </c>
      <c r="EL39" s="299">
        <v>0</v>
      </c>
      <c r="EM39" s="299">
        <v>0</v>
      </c>
      <c r="EN39" s="299">
        <v>0</v>
      </c>
      <c r="EO39" s="299">
        <v>0</v>
      </c>
      <c r="EP39" s="299">
        <v>0</v>
      </c>
      <c r="EQ39" s="299">
        <v>0</v>
      </c>
      <c r="ER39" s="299">
        <v>0</v>
      </c>
      <c r="ES39" s="299">
        <v>0</v>
      </c>
      <c r="ET39" s="299">
        <v>0</v>
      </c>
      <c r="EU39" s="299">
        <v>0</v>
      </c>
      <c r="EV39" s="299">
        <v>0</v>
      </c>
      <c r="EW39" s="299">
        <v>0</v>
      </c>
      <c r="EX39" s="299">
        <v>0</v>
      </c>
      <c r="EY39" s="299">
        <v>0</v>
      </c>
      <c r="EZ39" s="299">
        <v>0.33862873337747124</v>
      </c>
      <c r="FA39" s="299">
        <v>0</v>
      </c>
      <c r="FB39" s="299">
        <v>0</v>
      </c>
      <c r="FC39" s="299">
        <v>0</v>
      </c>
      <c r="FD39" s="299">
        <v>0</v>
      </c>
      <c r="FE39" s="299">
        <v>0</v>
      </c>
      <c r="FF39" s="299">
        <v>0</v>
      </c>
      <c r="FG39" s="299">
        <v>0</v>
      </c>
      <c r="FH39" s="299">
        <v>0</v>
      </c>
      <c r="FI39" s="299">
        <v>0</v>
      </c>
      <c r="FJ39" s="299">
        <v>0</v>
      </c>
      <c r="FK39" s="299">
        <v>0</v>
      </c>
      <c r="FL39" s="299">
        <v>0</v>
      </c>
      <c r="FM39" s="299">
        <v>0</v>
      </c>
      <c r="FN39" s="299">
        <v>0</v>
      </c>
      <c r="FO39" s="299">
        <v>0</v>
      </c>
      <c r="FP39" s="299">
        <v>0</v>
      </c>
      <c r="FQ39" s="299">
        <v>0</v>
      </c>
      <c r="FR39" s="299">
        <v>0</v>
      </c>
      <c r="FS39" s="299">
        <v>0</v>
      </c>
      <c r="FT39" s="299">
        <v>0</v>
      </c>
      <c r="FU39" s="299">
        <v>0</v>
      </c>
      <c r="FV39" s="299">
        <v>0</v>
      </c>
      <c r="FW39" s="299">
        <v>0</v>
      </c>
      <c r="FX39" s="299">
        <v>0</v>
      </c>
      <c r="FY39" s="299">
        <v>0</v>
      </c>
      <c r="FZ39" s="299">
        <v>0</v>
      </c>
      <c r="GA39" s="299">
        <v>0</v>
      </c>
      <c r="GB39" s="299">
        <v>0</v>
      </c>
      <c r="GC39" s="299">
        <v>0</v>
      </c>
      <c r="GD39" s="299">
        <v>0</v>
      </c>
      <c r="GE39" s="299">
        <v>0</v>
      </c>
      <c r="GF39" s="299">
        <v>0</v>
      </c>
      <c r="GG39" s="299">
        <v>0</v>
      </c>
      <c r="GH39" s="299">
        <v>0</v>
      </c>
      <c r="GI39" s="299">
        <v>0</v>
      </c>
      <c r="GJ39" s="299">
        <v>0</v>
      </c>
      <c r="GK39" s="299">
        <v>0</v>
      </c>
      <c r="GL39" s="299">
        <v>0</v>
      </c>
      <c r="GM39" s="299">
        <v>0</v>
      </c>
      <c r="GN39" s="299">
        <v>0</v>
      </c>
      <c r="GO39" s="299">
        <v>0</v>
      </c>
      <c r="GP39" s="299">
        <v>0</v>
      </c>
      <c r="GQ39" s="299">
        <v>0</v>
      </c>
      <c r="GR39" s="299">
        <v>0</v>
      </c>
      <c r="GS39" s="299">
        <v>0</v>
      </c>
      <c r="GT39" s="299">
        <v>0</v>
      </c>
      <c r="GU39" s="299">
        <v>0</v>
      </c>
      <c r="GV39" s="299">
        <v>0</v>
      </c>
      <c r="GW39" s="299">
        <v>0</v>
      </c>
      <c r="GX39" s="299">
        <v>0</v>
      </c>
      <c r="GY39" s="299">
        <v>0</v>
      </c>
      <c r="GZ39" s="299">
        <v>0</v>
      </c>
      <c r="HA39" s="299">
        <v>0</v>
      </c>
      <c r="HB39" s="299">
        <v>0</v>
      </c>
      <c r="HC39" s="299">
        <v>0</v>
      </c>
      <c r="HD39" s="299">
        <v>0</v>
      </c>
      <c r="HE39" s="299">
        <v>0</v>
      </c>
      <c r="HF39" s="299">
        <v>0</v>
      </c>
      <c r="HG39" s="299">
        <v>0</v>
      </c>
      <c r="HH39" s="299">
        <v>0</v>
      </c>
      <c r="HI39" s="299">
        <v>0</v>
      </c>
      <c r="HJ39" s="299">
        <v>0</v>
      </c>
      <c r="HK39" s="299">
        <v>0</v>
      </c>
      <c r="HL39" s="299">
        <v>0</v>
      </c>
      <c r="HM39" s="299">
        <v>0</v>
      </c>
      <c r="HN39" s="299">
        <v>0</v>
      </c>
      <c r="HO39" s="299">
        <v>0</v>
      </c>
      <c r="HP39" s="299">
        <v>0</v>
      </c>
      <c r="HQ39" s="299">
        <v>0</v>
      </c>
      <c r="HR39" s="299">
        <v>0</v>
      </c>
      <c r="HS39" s="299">
        <v>0</v>
      </c>
      <c r="HT39" s="299">
        <v>0</v>
      </c>
      <c r="HU39" s="299">
        <v>0</v>
      </c>
      <c r="HV39" s="288"/>
      <c r="HW39" s="299" t="s">
        <v>1140</v>
      </c>
      <c r="HX39" s="325">
        <v>41.838428787003096</v>
      </c>
      <c r="HY39" s="325">
        <v>23.274489040287982</v>
      </c>
      <c r="HZ39" s="112"/>
      <c r="IA39" s="33"/>
      <c r="IB39" s="326"/>
      <c r="IC39" s="326"/>
      <c r="ID39" s="326"/>
    </row>
    <row r="40" spans="1:238" ht="16.5">
      <c r="A40" s="3"/>
      <c r="E40" s="105"/>
      <c r="F40" s="106"/>
      <c r="G40" s="106"/>
      <c r="H40" s="106"/>
      <c r="I40" s="106"/>
      <c r="J40" s="106"/>
      <c r="K40" s="295">
        <v>259</v>
      </c>
      <c r="L40" s="302" t="s">
        <v>723</v>
      </c>
      <c r="M40" s="300">
        <v>1.0686995841865128</v>
      </c>
      <c r="N40" s="301">
        <v>0.46324722349779585</v>
      </c>
      <c r="O40" s="300">
        <v>0.11018946909969896</v>
      </c>
      <c r="P40" s="299">
        <v>0</v>
      </c>
      <c r="Q40" s="299">
        <v>0</v>
      </c>
      <c r="R40" s="299">
        <v>0</v>
      </c>
      <c r="S40" s="299">
        <v>0</v>
      </c>
      <c r="T40" s="299">
        <v>0</v>
      </c>
      <c r="U40" s="299">
        <v>0</v>
      </c>
      <c r="V40" s="299">
        <v>0</v>
      </c>
      <c r="W40" s="299">
        <v>0</v>
      </c>
      <c r="X40" s="299">
        <v>0</v>
      </c>
      <c r="Y40" s="299">
        <v>0</v>
      </c>
      <c r="Z40" s="299">
        <v>0</v>
      </c>
      <c r="AA40" s="299">
        <v>0</v>
      </c>
      <c r="AB40" s="299">
        <v>0</v>
      </c>
      <c r="AC40" s="299">
        <v>0</v>
      </c>
      <c r="AD40" s="299">
        <v>0</v>
      </c>
      <c r="AE40" s="299">
        <v>0</v>
      </c>
      <c r="AF40" s="299">
        <v>0</v>
      </c>
      <c r="AG40" s="299">
        <v>0</v>
      </c>
      <c r="AH40" s="299">
        <v>0</v>
      </c>
      <c r="AI40" s="299">
        <v>0</v>
      </c>
      <c r="AJ40" s="299">
        <v>0</v>
      </c>
      <c r="AK40" s="299">
        <v>0</v>
      </c>
      <c r="AL40" s="299">
        <v>0</v>
      </c>
      <c r="AM40" s="299">
        <v>0</v>
      </c>
      <c r="AN40" s="299">
        <v>0</v>
      </c>
      <c r="AO40" s="299">
        <v>0</v>
      </c>
      <c r="AP40" s="299">
        <v>0</v>
      </c>
      <c r="AQ40" s="299">
        <v>0</v>
      </c>
      <c r="AR40" s="299">
        <v>0</v>
      </c>
      <c r="AS40" s="299">
        <v>0</v>
      </c>
      <c r="AT40" s="299">
        <v>0</v>
      </c>
      <c r="AU40" s="299">
        <v>0</v>
      </c>
      <c r="AV40" s="299">
        <v>0</v>
      </c>
      <c r="AW40" s="299">
        <v>0</v>
      </c>
      <c r="AX40" s="299">
        <v>0.60908742568593122</v>
      </c>
      <c r="AY40" s="299">
        <v>0</v>
      </c>
      <c r="AZ40" s="299">
        <v>0</v>
      </c>
      <c r="BA40" s="299">
        <v>0</v>
      </c>
      <c r="BB40" s="299">
        <v>0</v>
      </c>
      <c r="BC40" s="299">
        <v>0</v>
      </c>
      <c r="BD40" s="299">
        <v>0</v>
      </c>
      <c r="BE40" s="299">
        <v>0</v>
      </c>
      <c r="BF40" s="299">
        <v>0</v>
      </c>
      <c r="BG40" s="299">
        <v>0</v>
      </c>
      <c r="BH40" s="299">
        <v>0</v>
      </c>
      <c r="BI40" s="299">
        <v>0</v>
      </c>
      <c r="BJ40" s="299">
        <v>0</v>
      </c>
      <c r="BK40" s="299">
        <v>0</v>
      </c>
      <c r="BL40" s="299">
        <v>0</v>
      </c>
      <c r="BM40" s="299">
        <v>0</v>
      </c>
      <c r="BN40" s="299">
        <v>0</v>
      </c>
      <c r="BO40" s="299">
        <v>0</v>
      </c>
      <c r="BP40" s="299">
        <v>0</v>
      </c>
      <c r="BQ40" s="299">
        <v>0</v>
      </c>
      <c r="BR40" s="299">
        <v>0</v>
      </c>
      <c r="BS40" s="299">
        <v>0</v>
      </c>
      <c r="BT40" s="299">
        <v>0</v>
      </c>
      <c r="BU40" s="299">
        <v>0</v>
      </c>
      <c r="BV40" s="299">
        <v>0</v>
      </c>
      <c r="BW40" s="299">
        <v>0</v>
      </c>
      <c r="BX40" s="299">
        <v>0</v>
      </c>
      <c r="BY40" s="299">
        <v>0</v>
      </c>
      <c r="BZ40" s="299">
        <v>0</v>
      </c>
      <c r="CA40" s="299">
        <v>0</v>
      </c>
      <c r="CB40" s="299">
        <v>0</v>
      </c>
      <c r="CC40" s="299">
        <v>0</v>
      </c>
      <c r="CD40" s="299">
        <v>0</v>
      </c>
      <c r="CE40" s="299">
        <v>0</v>
      </c>
      <c r="CF40" s="299">
        <v>0</v>
      </c>
      <c r="CG40" s="299">
        <v>0</v>
      </c>
      <c r="CH40" s="299">
        <v>0</v>
      </c>
      <c r="CI40" s="299">
        <v>0</v>
      </c>
      <c r="CJ40" s="299">
        <v>0</v>
      </c>
      <c r="CK40" s="299">
        <v>0</v>
      </c>
      <c r="CL40" s="299">
        <v>0</v>
      </c>
      <c r="CM40" s="299">
        <v>0</v>
      </c>
      <c r="CN40" s="299">
        <v>0</v>
      </c>
      <c r="CO40" s="299">
        <v>0</v>
      </c>
      <c r="CP40" s="299">
        <v>0</v>
      </c>
      <c r="CQ40" s="299">
        <v>0</v>
      </c>
      <c r="CR40" s="299">
        <v>0</v>
      </c>
      <c r="CS40" s="299">
        <v>0</v>
      </c>
      <c r="CT40" s="299">
        <v>0</v>
      </c>
      <c r="CU40" s="299">
        <v>0</v>
      </c>
      <c r="CV40" s="299">
        <v>0</v>
      </c>
      <c r="CW40" s="299">
        <v>0</v>
      </c>
      <c r="CX40" s="299">
        <v>0</v>
      </c>
      <c r="CY40" s="299">
        <v>0</v>
      </c>
      <c r="CZ40" s="299">
        <v>0</v>
      </c>
      <c r="DA40" s="299">
        <v>0</v>
      </c>
      <c r="DB40" s="299">
        <v>0</v>
      </c>
      <c r="DC40" s="299">
        <v>0</v>
      </c>
      <c r="DD40" s="299">
        <v>0</v>
      </c>
      <c r="DE40" s="299">
        <v>0</v>
      </c>
      <c r="DF40" s="299">
        <v>0</v>
      </c>
      <c r="DG40" s="299">
        <v>0</v>
      </c>
      <c r="DH40" s="299">
        <v>0</v>
      </c>
      <c r="DI40" s="299">
        <v>0</v>
      </c>
      <c r="DJ40" s="299">
        <v>0</v>
      </c>
      <c r="DK40" s="299">
        <v>0</v>
      </c>
      <c r="DL40" s="299">
        <v>0</v>
      </c>
      <c r="DM40" s="299">
        <v>0</v>
      </c>
      <c r="DN40" s="299">
        <v>0</v>
      </c>
      <c r="DO40" s="299">
        <v>0</v>
      </c>
      <c r="DP40" s="299">
        <v>0</v>
      </c>
      <c r="DQ40" s="299">
        <v>0</v>
      </c>
      <c r="DR40" s="299">
        <v>0</v>
      </c>
      <c r="DS40" s="299">
        <v>0</v>
      </c>
      <c r="DT40" s="299">
        <v>0</v>
      </c>
      <c r="DU40" s="299">
        <v>0</v>
      </c>
      <c r="DV40" s="299">
        <v>0</v>
      </c>
      <c r="DW40" s="299">
        <v>0</v>
      </c>
      <c r="DX40" s="299">
        <v>0</v>
      </c>
      <c r="DY40" s="299">
        <v>0</v>
      </c>
      <c r="DZ40" s="299">
        <v>0</v>
      </c>
      <c r="EA40" s="299">
        <v>0</v>
      </c>
      <c r="EB40" s="299">
        <v>0</v>
      </c>
      <c r="EC40" s="299">
        <v>0</v>
      </c>
      <c r="ED40" s="299">
        <v>0</v>
      </c>
      <c r="EE40" s="299">
        <v>0</v>
      </c>
      <c r="EF40" s="299">
        <v>0</v>
      </c>
      <c r="EG40" s="299">
        <v>0</v>
      </c>
      <c r="EH40" s="299">
        <v>0</v>
      </c>
      <c r="EI40" s="299">
        <v>0</v>
      </c>
      <c r="EJ40" s="299">
        <v>0</v>
      </c>
      <c r="EK40" s="299">
        <v>0</v>
      </c>
      <c r="EL40" s="299">
        <v>0</v>
      </c>
      <c r="EM40" s="299">
        <v>0</v>
      </c>
      <c r="EN40" s="299">
        <v>0</v>
      </c>
      <c r="EO40" s="299">
        <v>0</v>
      </c>
      <c r="EP40" s="299">
        <v>0</v>
      </c>
      <c r="EQ40" s="299">
        <v>0</v>
      </c>
      <c r="ER40" s="299">
        <v>0</v>
      </c>
      <c r="ES40" s="299">
        <v>0</v>
      </c>
      <c r="ET40" s="299">
        <v>0</v>
      </c>
      <c r="EU40" s="299">
        <v>0</v>
      </c>
      <c r="EV40" s="299">
        <v>0</v>
      </c>
      <c r="EW40" s="299">
        <v>0</v>
      </c>
      <c r="EX40" s="299">
        <v>0</v>
      </c>
      <c r="EY40" s="299">
        <v>0</v>
      </c>
      <c r="EZ40" s="299">
        <v>0</v>
      </c>
      <c r="FA40" s="299">
        <v>0.60775364070395954</v>
      </c>
      <c r="FB40" s="299">
        <v>0</v>
      </c>
      <c r="FC40" s="299">
        <v>0</v>
      </c>
      <c r="FD40" s="299">
        <v>0</v>
      </c>
      <c r="FE40" s="299">
        <v>0</v>
      </c>
      <c r="FF40" s="299">
        <v>0</v>
      </c>
      <c r="FG40" s="299">
        <v>0</v>
      </c>
      <c r="FH40" s="299">
        <v>0</v>
      </c>
      <c r="FI40" s="299">
        <v>0</v>
      </c>
      <c r="FJ40" s="299">
        <v>0</v>
      </c>
      <c r="FK40" s="299">
        <v>0</v>
      </c>
      <c r="FL40" s="299">
        <v>0</v>
      </c>
      <c r="FM40" s="299">
        <v>0</v>
      </c>
      <c r="FN40" s="299">
        <v>0</v>
      </c>
      <c r="FO40" s="299">
        <v>0</v>
      </c>
      <c r="FP40" s="299">
        <v>0</v>
      </c>
      <c r="FQ40" s="299">
        <v>0</v>
      </c>
      <c r="FR40" s="299">
        <v>0</v>
      </c>
      <c r="FS40" s="299">
        <v>0</v>
      </c>
      <c r="FT40" s="299">
        <v>0</v>
      </c>
      <c r="FU40" s="299">
        <v>0</v>
      </c>
      <c r="FV40" s="299">
        <v>0</v>
      </c>
      <c r="FW40" s="299">
        <v>0</v>
      </c>
      <c r="FX40" s="299">
        <v>0</v>
      </c>
      <c r="FY40" s="299">
        <v>0</v>
      </c>
      <c r="FZ40" s="299">
        <v>0</v>
      </c>
      <c r="GA40" s="299">
        <v>0</v>
      </c>
      <c r="GB40" s="299">
        <v>0</v>
      </c>
      <c r="GC40" s="299">
        <v>0</v>
      </c>
      <c r="GD40" s="299">
        <v>0</v>
      </c>
      <c r="GE40" s="299">
        <v>0</v>
      </c>
      <c r="GF40" s="299">
        <v>0</v>
      </c>
      <c r="GG40" s="299">
        <v>0</v>
      </c>
      <c r="GH40" s="299">
        <v>0</v>
      </c>
      <c r="GI40" s="299">
        <v>0</v>
      </c>
      <c r="GJ40" s="299">
        <v>0</v>
      </c>
      <c r="GK40" s="299">
        <v>0</v>
      </c>
      <c r="GL40" s="299">
        <v>0</v>
      </c>
      <c r="GM40" s="299">
        <v>0</v>
      </c>
      <c r="GN40" s="299">
        <v>0</v>
      </c>
      <c r="GO40" s="299">
        <v>0</v>
      </c>
      <c r="GP40" s="299">
        <v>0</v>
      </c>
      <c r="GQ40" s="299">
        <v>0</v>
      </c>
      <c r="GR40" s="299">
        <v>0</v>
      </c>
      <c r="GS40" s="299">
        <v>0</v>
      </c>
      <c r="GT40" s="299">
        <v>0</v>
      </c>
      <c r="GU40" s="299">
        <v>0</v>
      </c>
      <c r="GV40" s="299">
        <v>0</v>
      </c>
      <c r="GW40" s="299">
        <v>0</v>
      </c>
      <c r="GX40" s="299">
        <v>0</v>
      </c>
      <c r="GY40" s="299">
        <v>0</v>
      </c>
      <c r="GZ40" s="299">
        <v>0</v>
      </c>
      <c r="HA40" s="299">
        <v>0</v>
      </c>
      <c r="HB40" s="299">
        <v>0</v>
      </c>
      <c r="HC40" s="299">
        <v>0</v>
      </c>
      <c r="HD40" s="299">
        <v>0</v>
      </c>
      <c r="HE40" s="299">
        <v>0</v>
      </c>
      <c r="HF40" s="299">
        <v>0</v>
      </c>
      <c r="HG40" s="299">
        <v>0</v>
      </c>
      <c r="HH40" s="299">
        <v>0</v>
      </c>
      <c r="HI40" s="299">
        <v>0</v>
      </c>
      <c r="HJ40" s="299">
        <v>0</v>
      </c>
      <c r="HK40" s="299">
        <v>0</v>
      </c>
      <c r="HL40" s="299">
        <v>0</v>
      </c>
      <c r="HM40" s="299">
        <v>0</v>
      </c>
      <c r="HN40" s="299">
        <v>0</v>
      </c>
      <c r="HO40" s="299">
        <v>0</v>
      </c>
      <c r="HP40" s="299">
        <v>0</v>
      </c>
      <c r="HQ40" s="299">
        <v>0</v>
      </c>
      <c r="HR40" s="299">
        <v>0</v>
      </c>
      <c r="HS40" s="299">
        <v>0</v>
      </c>
      <c r="HT40" s="299">
        <v>0</v>
      </c>
      <c r="HU40" s="299">
        <v>0</v>
      </c>
      <c r="HV40" s="288"/>
      <c r="HW40" s="299" t="s">
        <v>1141</v>
      </c>
      <c r="HX40" s="325">
        <v>17.910221381585476</v>
      </c>
      <c r="HY40" s="325">
        <v>29.297908922914214</v>
      </c>
      <c r="HZ40" s="112"/>
      <c r="IA40" s="33"/>
      <c r="IB40" s="326"/>
      <c r="IC40" s="326"/>
      <c r="ID40" s="326"/>
    </row>
    <row r="41" spans="1:238" ht="16.5">
      <c r="A41" s="3"/>
      <c r="E41" s="105"/>
      <c r="F41" s="106"/>
      <c r="G41" s="106"/>
      <c r="H41" s="106"/>
      <c r="I41" s="106"/>
      <c r="J41" s="106"/>
      <c r="K41" s="295">
        <v>261</v>
      </c>
      <c r="L41" s="296" t="s">
        <v>724</v>
      </c>
      <c r="M41" s="300">
        <v>0.98732919967788479</v>
      </c>
      <c r="N41" s="301">
        <v>0.51920118787613412</v>
      </c>
      <c r="O41" s="300">
        <v>8.6224411631530273E-4</v>
      </c>
      <c r="P41" s="299">
        <v>0</v>
      </c>
      <c r="Q41" s="299">
        <v>0</v>
      </c>
      <c r="R41" s="299">
        <v>0</v>
      </c>
      <c r="S41" s="299">
        <v>0</v>
      </c>
      <c r="T41" s="299">
        <v>0</v>
      </c>
      <c r="U41" s="299">
        <v>0</v>
      </c>
      <c r="V41" s="299">
        <v>0</v>
      </c>
      <c r="W41" s="299">
        <v>0</v>
      </c>
      <c r="X41" s="299">
        <v>0</v>
      </c>
      <c r="Y41" s="299">
        <v>0</v>
      </c>
      <c r="Z41" s="299">
        <v>0</v>
      </c>
      <c r="AA41" s="299">
        <v>0</v>
      </c>
      <c r="AB41" s="299">
        <v>0</v>
      </c>
      <c r="AC41" s="299">
        <v>0</v>
      </c>
      <c r="AD41" s="299">
        <v>0</v>
      </c>
      <c r="AE41" s="299">
        <v>0</v>
      </c>
      <c r="AF41" s="299">
        <v>0</v>
      </c>
      <c r="AG41" s="299">
        <v>0</v>
      </c>
      <c r="AH41" s="299">
        <v>0</v>
      </c>
      <c r="AI41" s="299">
        <v>0</v>
      </c>
      <c r="AJ41" s="299">
        <v>0</v>
      </c>
      <c r="AK41" s="299">
        <v>0</v>
      </c>
      <c r="AL41" s="299">
        <v>0</v>
      </c>
      <c r="AM41" s="299">
        <v>0</v>
      </c>
      <c r="AN41" s="299">
        <v>0</v>
      </c>
      <c r="AO41" s="299">
        <v>0</v>
      </c>
      <c r="AP41" s="299">
        <v>0</v>
      </c>
      <c r="AQ41" s="299">
        <v>0</v>
      </c>
      <c r="AR41" s="299">
        <v>0</v>
      </c>
      <c r="AS41" s="299">
        <v>0</v>
      </c>
      <c r="AT41" s="299">
        <v>0</v>
      </c>
      <c r="AU41" s="299">
        <v>0</v>
      </c>
      <c r="AV41" s="299">
        <v>0</v>
      </c>
      <c r="AW41" s="299">
        <v>0</v>
      </c>
      <c r="AX41" s="299">
        <v>0</v>
      </c>
      <c r="AY41" s="299">
        <v>1</v>
      </c>
      <c r="AZ41" s="299">
        <v>0</v>
      </c>
      <c r="BA41" s="299">
        <v>0</v>
      </c>
      <c r="BB41" s="299">
        <v>0</v>
      </c>
      <c r="BC41" s="299">
        <v>0</v>
      </c>
      <c r="BD41" s="299">
        <v>0</v>
      </c>
      <c r="BE41" s="299">
        <v>0</v>
      </c>
      <c r="BF41" s="299">
        <v>0</v>
      </c>
      <c r="BG41" s="299">
        <v>0</v>
      </c>
      <c r="BH41" s="299">
        <v>0</v>
      </c>
      <c r="BI41" s="299">
        <v>0</v>
      </c>
      <c r="BJ41" s="299">
        <v>0</v>
      </c>
      <c r="BK41" s="299">
        <v>0</v>
      </c>
      <c r="BL41" s="299">
        <v>0</v>
      </c>
      <c r="BM41" s="299">
        <v>0</v>
      </c>
      <c r="BN41" s="299">
        <v>0</v>
      </c>
      <c r="BO41" s="299">
        <v>0</v>
      </c>
      <c r="BP41" s="299">
        <v>0</v>
      </c>
      <c r="BQ41" s="299">
        <v>0</v>
      </c>
      <c r="BR41" s="299">
        <v>0</v>
      </c>
      <c r="BS41" s="299">
        <v>0</v>
      </c>
      <c r="BT41" s="299">
        <v>0</v>
      </c>
      <c r="BU41" s="299">
        <v>0</v>
      </c>
      <c r="BV41" s="299">
        <v>0</v>
      </c>
      <c r="BW41" s="299">
        <v>0</v>
      </c>
      <c r="BX41" s="299">
        <v>0</v>
      </c>
      <c r="BY41" s="299">
        <v>0</v>
      </c>
      <c r="BZ41" s="299">
        <v>0</v>
      </c>
      <c r="CA41" s="299">
        <v>0</v>
      </c>
      <c r="CB41" s="299">
        <v>0</v>
      </c>
      <c r="CC41" s="299">
        <v>0</v>
      </c>
      <c r="CD41" s="299">
        <v>0</v>
      </c>
      <c r="CE41" s="299">
        <v>0</v>
      </c>
      <c r="CF41" s="299">
        <v>0</v>
      </c>
      <c r="CG41" s="299">
        <v>0</v>
      </c>
      <c r="CH41" s="299">
        <v>0</v>
      </c>
      <c r="CI41" s="299">
        <v>0</v>
      </c>
      <c r="CJ41" s="299">
        <v>0</v>
      </c>
      <c r="CK41" s="299">
        <v>0</v>
      </c>
      <c r="CL41" s="299">
        <v>0</v>
      </c>
      <c r="CM41" s="299">
        <v>0</v>
      </c>
      <c r="CN41" s="299">
        <v>0</v>
      </c>
      <c r="CO41" s="299">
        <v>0</v>
      </c>
      <c r="CP41" s="299">
        <v>0</v>
      </c>
      <c r="CQ41" s="299">
        <v>0</v>
      </c>
      <c r="CR41" s="299">
        <v>0</v>
      </c>
      <c r="CS41" s="299">
        <v>0</v>
      </c>
      <c r="CT41" s="299">
        <v>0</v>
      </c>
      <c r="CU41" s="299">
        <v>0</v>
      </c>
      <c r="CV41" s="299">
        <v>0</v>
      </c>
      <c r="CW41" s="299">
        <v>0</v>
      </c>
      <c r="CX41" s="299">
        <v>0</v>
      </c>
      <c r="CY41" s="299">
        <v>0</v>
      </c>
      <c r="CZ41" s="299">
        <v>0</v>
      </c>
      <c r="DA41" s="299">
        <v>0</v>
      </c>
      <c r="DB41" s="299">
        <v>0</v>
      </c>
      <c r="DC41" s="299">
        <v>0</v>
      </c>
      <c r="DD41" s="299">
        <v>0</v>
      </c>
      <c r="DE41" s="299">
        <v>0</v>
      </c>
      <c r="DF41" s="299">
        <v>0</v>
      </c>
      <c r="DG41" s="299">
        <v>0</v>
      </c>
      <c r="DH41" s="299">
        <v>0</v>
      </c>
      <c r="DI41" s="299">
        <v>0</v>
      </c>
      <c r="DJ41" s="299">
        <v>0</v>
      </c>
      <c r="DK41" s="299">
        <v>0</v>
      </c>
      <c r="DL41" s="299">
        <v>0</v>
      </c>
      <c r="DM41" s="299">
        <v>0</v>
      </c>
      <c r="DN41" s="299">
        <v>0</v>
      </c>
      <c r="DO41" s="299">
        <v>0</v>
      </c>
      <c r="DP41" s="299">
        <v>0</v>
      </c>
      <c r="DQ41" s="299">
        <v>0</v>
      </c>
      <c r="DR41" s="299">
        <v>0</v>
      </c>
      <c r="DS41" s="299">
        <v>0</v>
      </c>
      <c r="DT41" s="299">
        <v>0</v>
      </c>
      <c r="DU41" s="299">
        <v>0</v>
      </c>
      <c r="DV41" s="299">
        <v>0</v>
      </c>
      <c r="DW41" s="299">
        <v>0</v>
      </c>
      <c r="DX41" s="299">
        <v>0</v>
      </c>
      <c r="DY41" s="299">
        <v>0</v>
      </c>
      <c r="DZ41" s="299">
        <v>0</v>
      </c>
      <c r="EA41" s="299">
        <v>0</v>
      </c>
      <c r="EB41" s="299">
        <v>0</v>
      </c>
      <c r="EC41" s="299">
        <v>0</v>
      </c>
      <c r="ED41" s="299">
        <v>0</v>
      </c>
      <c r="EE41" s="299">
        <v>0</v>
      </c>
      <c r="EF41" s="299">
        <v>0</v>
      </c>
      <c r="EG41" s="299">
        <v>0</v>
      </c>
      <c r="EH41" s="299">
        <v>0</v>
      </c>
      <c r="EI41" s="299">
        <v>0</v>
      </c>
      <c r="EJ41" s="299">
        <v>0</v>
      </c>
      <c r="EK41" s="299">
        <v>0</v>
      </c>
      <c r="EL41" s="299">
        <v>0</v>
      </c>
      <c r="EM41" s="299">
        <v>0</v>
      </c>
      <c r="EN41" s="299">
        <v>0</v>
      </c>
      <c r="EO41" s="299">
        <v>0</v>
      </c>
      <c r="EP41" s="299">
        <v>0</v>
      </c>
      <c r="EQ41" s="299">
        <v>0</v>
      </c>
      <c r="ER41" s="299">
        <v>0</v>
      </c>
      <c r="ES41" s="299">
        <v>0</v>
      </c>
      <c r="ET41" s="299">
        <v>0</v>
      </c>
      <c r="EU41" s="299">
        <v>0</v>
      </c>
      <c r="EV41" s="299">
        <v>0</v>
      </c>
      <c r="EW41" s="299">
        <v>0</v>
      </c>
      <c r="EX41" s="299">
        <v>0</v>
      </c>
      <c r="EY41" s="299">
        <v>0</v>
      </c>
      <c r="EZ41" s="299">
        <v>0</v>
      </c>
      <c r="FA41" s="299">
        <v>0</v>
      </c>
      <c r="FB41" s="299">
        <v>1</v>
      </c>
      <c r="FC41" s="299">
        <v>0</v>
      </c>
      <c r="FD41" s="299">
        <v>0</v>
      </c>
      <c r="FE41" s="299">
        <v>0</v>
      </c>
      <c r="FF41" s="299">
        <v>0</v>
      </c>
      <c r="FG41" s="299">
        <v>0</v>
      </c>
      <c r="FH41" s="299">
        <v>0</v>
      </c>
      <c r="FI41" s="299">
        <v>0</v>
      </c>
      <c r="FJ41" s="299">
        <v>0</v>
      </c>
      <c r="FK41" s="299">
        <v>0</v>
      </c>
      <c r="FL41" s="299">
        <v>0</v>
      </c>
      <c r="FM41" s="299">
        <v>0</v>
      </c>
      <c r="FN41" s="299">
        <v>0</v>
      </c>
      <c r="FO41" s="299">
        <v>0</v>
      </c>
      <c r="FP41" s="299">
        <v>0</v>
      </c>
      <c r="FQ41" s="299">
        <v>0</v>
      </c>
      <c r="FR41" s="299">
        <v>0</v>
      </c>
      <c r="FS41" s="299">
        <v>0</v>
      </c>
      <c r="FT41" s="299">
        <v>0</v>
      </c>
      <c r="FU41" s="299">
        <v>0</v>
      </c>
      <c r="FV41" s="299">
        <v>0</v>
      </c>
      <c r="FW41" s="299">
        <v>0</v>
      </c>
      <c r="FX41" s="299">
        <v>0</v>
      </c>
      <c r="FY41" s="299">
        <v>0</v>
      </c>
      <c r="FZ41" s="299">
        <v>0</v>
      </c>
      <c r="GA41" s="299">
        <v>0</v>
      </c>
      <c r="GB41" s="299">
        <v>0</v>
      </c>
      <c r="GC41" s="299">
        <v>0</v>
      </c>
      <c r="GD41" s="299">
        <v>0</v>
      </c>
      <c r="GE41" s="299">
        <v>0</v>
      </c>
      <c r="GF41" s="299">
        <v>0</v>
      </c>
      <c r="GG41" s="299">
        <v>0</v>
      </c>
      <c r="GH41" s="299">
        <v>0</v>
      </c>
      <c r="GI41" s="299">
        <v>0</v>
      </c>
      <c r="GJ41" s="299">
        <v>0</v>
      </c>
      <c r="GK41" s="299">
        <v>0</v>
      </c>
      <c r="GL41" s="299">
        <v>0</v>
      </c>
      <c r="GM41" s="299">
        <v>0</v>
      </c>
      <c r="GN41" s="299">
        <v>0</v>
      </c>
      <c r="GO41" s="299">
        <v>0</v>
      </c>
      <c r="GP41" s="299">
        <v>0</v>
      </c>
      <c r="GQ41" s="299">
        <v>0</v>
      </c>
      <c r="GR41" s="299">
        <v>0</v>
      </c>
      <c r="GS41" s="299">
        <v>0</v>
      </c>
      <c r="GT41" s="299">
        <v>0</v>
      </c>
      <c r="GU41" s="299">
        <v>0</v>
      </c>
      <c r="GV41" s="299">
        <v>0</v>
      </c>
      <c r="GW41" s="299">
        <v>0</v>
      </c>
      <c r="GX41" s="299">
        <v>0</v>
      </c>
      <c r="GY41" s="299">
        <v>0</v>
      </c>
      <c r="GZ41" s="299">
        <v>0</v>
      </c>
      <c r="HA41" s="299">
        <v>0</v>
      </c>
      <c r="HB41" s="299">
        <v>0</v>
      </c>
      <c r="HC41" s="299">
        <v>0</v>
      </c>
      <c r="HD41" s="299">
        <v>0</v>
      </c>
      <c r="HE41" s="299">
        <v>0</v>
      </c>
      <c r="HF41" s="299">
        <v>0</v>
      </c>
      <c r="HG41" s="299">
        <v>0</v>
      </c>
      <c r="HH41" s="299">
        <v>0</v>
      </c>
      <c r="HI41" s="299">
        <v>0</v>
      </c>
      <c r="HJ41" s="299">
        <v>0</v>
      </c>
      <c r="HK41" s="299">
        <v>0</v>
      </c>
      <c r="HL41" s="299">
        <v>0</v>
      </c>
      <c r="HM41" s="299">
        <v>0</v>
      </c>
      <c r="HN41" s="299">
        <v>0</v>
      </c>
      <c r="HO41" s="299">
        <v>0</v>
      </c>
      <c r="HP41" s="299">
        <v>0</v>
      </c>
      <c r="HQ41" s="299">
        <v>0</v>
      </c>
      <c r="HR41" s="299">
        <v>0</v>
      </c>
      <c r="HS41" s="299">
        <v>0</v>
      </c>
      <c r="HT41" s="299">
        <v>0</v>
      </c>
      <c r="HU41" s="299">
        <v>0</v>
      </c>
      <c r="HV41" s="288"/>
      <c r="HW41" s="299" t="s">
        <v>1142</v>
      </c>
      <c r="HX41" s="325">
        <v>8.730203192099399</v>
      </c>
      <c r="HY41" s="325">
        <v>31.804604216642154</v>
      </c>
      <c r="HZ41" s="112"/>
      <c r="IA41" s="33"/>
      <c r="IB41" s="326"/>
      <c r="IC41" s="326"/>
      <c r="ID41" s="326"/>
    </row>
    <row r="42" spans="1:238" ht="16.5">
      <c r="A42" s="3"/>
      <c r="E42" s="105"/>
      <c r="F42" s="106"/>
      <c r="G42" s="106"/>
      <c r="H42" s="106"/>
      <c r="I42" s="106"/>
      <c r="J42" s="106"/>
      <c r="K42" s="295">
        <v>262</v>
      </c>
      <c r="L42" s="296" t="s">
        <v>725</v>
      </c>
      <c r="M42" s="300">
        <v>1.0141266639115543</v>
      </c>
      <c r="N42" s="301">
        <v>0.60537500804958111</v>
      </c>
      <c r="O42" s="300">
        <v>7.151964363288299E-2</v>
      </c>
      <c r="P42" s="299">
        <v>0</v>
      </c>
      <c r="Q42" s="299">
        <v>0</v>
      </c>
      <c r="R42" s="299">
        <v>0</v>
      </c>
      <c r="S42" s="299">
        <v>0</v>
      </c>
      <c r="T42" s="299">
        <v>0</v>
      </c>
      <c r="U42" s="299">
        <v>0</v>
      </c>
      <c r="V42" s="299">
        <v>0</v>
      </c>
      <c r="W42" s="299">
        <v>0</v>
      </c>
      <c r="X42" s="299">
        <v>0</v>
      </c>
      <c r="Y42" s="299">
        <v>0</v>
      </c>
      <c r="Z42" s="299">
        <v>0</v>
      </c>
      <c r="AA42" s="299">
        <v>0</v>
      </c>
      <c r="AB42" s="299">
        <v>0</v>
      </c>
      <c r="AC42" s="299">
        <v>0</v>
      </c>
      <c r="AD42" s="299">
        <v>0</v>
      </c>
      <c r="AE42" s="299">
        <v>0</v>
      </c>
      <c r="AF42" s="299">
        <v>0</v>
      </c>
      <c r="AG42" s="299">
        <v>0</v>
      </c>
      <c r="AH42" s="299">
        <v>0</v>
      </c>
      <c r="AI42" s="299">
        <v>0</v>
      </c>
      <c r="AJ42" s="299">
        <v>0</v>
      </c>
      <c r="AK42" s="299">
        <v>0</v>
      </c>
      <c r="AL42" s="299">
        <v>0</v>
      </c>
      <c r="AM42" s="299">
        <v>0</v>
      </c>
      <c r="AN42" s="299">
        <v>0</v>
      </c>
      <c r="AO42" s="299">
        <v>0</v>
      </c>
      <c r="AP42" s="299">
        <v>0</v>
      </c>
      <c r="AQ42" s="299">
        <v>0</v>
      </c>
      <c r="AR42" s="299">
        <v>0</v>
      </c>
      <c r="AS42" s="299">
        <v>0</v>
      </c>
      <c r="AT42" s="299">
        <v>0</v>
      </c>
      <c r="AU42" s="299">
        <v>0</v>
      </c>
      <c r="AV42" s="299">
        <v>0</v>
      </c>
      <c r="AW42" s="299">
        <v>0</v>
      </c>
      <c r="AX42" s="299">
        <v>0</v>
      </c>
      <c r="AY42" s="299">
        <v>0</v>
      </c>
      <c r="AZ42" s="299">
        <v>1</v>
      </c>
      <c r="BA42" s="299">
        <v>0</v>
      </c>
      <c r="BB42" s="299">
        <v>0</v>
      </c>
      <c r="BC42" s="299">
        <v>0</v>
      </c>
      <c r="BD42" s="299">
        <v>0</v>
      </c>
      <c r="BE42" s="299">
        <v>0</v>
      </c>
      <c r="BF42" s="299">
        <v>0</v>
      </c>
      <c r="BG42" s="299">
        <v>0</v>
      </c>
      <c r="BH42" s="299">
        <v>0</v>
      </c>
      <c r="BI42" s="299">
        <v>0</v>
      </c>
      <c r="BJ42" s="299">
        <v>0</v>
      </c>
      <c r="BK42" s="299">
        <v>0</v>
      </c>
      <c r="BL42" s="299">
        <v>0</v>
      </c>
      <c r="BM42" s="299">
        <v>0</v>
      </c>
      <c r="BN42" s="299">
        <v>0</v>
      </c>
      <c r="BO42" s="299">
        <v>0</v>
      </c>
      <c r="BP42" s="299">
        <v>0</v>
      </c>
      <c r="BQ42" s="299">
        <v>0</v>
      </c>
      <c r="BR42" s="299">
        <v>0</v>
      </c>
      <c r="BS42" s="299">
        <v>0</v>
      </c>
      <c r="BT42" s="299">
        <v>0</v>
      </c>
      <c r="BU42" s="299">
        <v>0</v>
      </c>
      <c r="BV42" s="299">
        <v>0</v>
      </c>
      <c r="BW42" s="299">
        <v>0</v>
      </c>
      <c r="BX42" s="299">
        <v>0</v>
      </c>
      <c r="BY42" s="299">
        <v>0</v>
      </c>
      <c r="BZ42" s="299">
        <v>0</v>
      </c>
      <c r="CA42" s="299">
        <v>0</v>
      </c>
      <c r="CB42" s="299">
        <v>0</v>
      </c>
      <c r="CC42" s="299">
        <v>0</v>
      </c>
      <c r="CD42" s="299">
        <v>0</v>
      </c>
      <c r="CE42" s="299">
        <v>0</v>
      </c>
      <c r="CF42" s="299">
        <v>0</v>
      </c>
      <c r="CG42" s="299">
        <v>0</v>
      </c>
      <c r="CH42" s="299">
        <v>0</v>
      </c>
      <c r="CI42" s="299">
        <v>0</v>
      </c>
      <c r="CJ42" s="299">
        <v>0</v>
      </c>
      <c r="CK42" s="299">
        <v>0</v>
      </c>
      <c r="CL42" s="299">
        <v>0</v>
      </c>
      <c r="CM42" s="299">
        <v>0</v>
      </c>
      <c r="CN42" s="299">
        <v>0</v>
      </c>
      <c r="CO42" s="299">
        <v>0</v>
      </c>
      <c r="CP42" s="299">
        <v>0</v>
      </c>
      <c r="CQ42" s="299">
        <v>0</v>
      </c>
      <c r="CR42" s="299">
        <v>0</v>
      </c>
      <c r="CS42" s="299">
        <v>0</v>
      </c>
      <c r="CT42" s="299">
        <v>0</v>
      </c>
      <c r="CU42" s="299">
        <v>0</v>
      </c>
      <c r="CV42" s="299">
        <v>0</v>
      </c>
      <c r="CW42" s="299">
        <v>0</v>
      </c>
      <c r="CX42" s="299">
        <v>0</v>
      </c>
      <c r="CY42" s="299">
        <v>0</v>
      </c>
      <c r="CZ42" s="299">
        <v>0</v>
      </c>
      <c r="DA42" s="299">
        <v>0</v>
      </c>
      <c r="DB42" s="299">
        <v>0</v>
      </c>
      <c r="DC42" s="299">
        <v>0</v>
      </c>
      <c r="DD42" s="299">
        <v>0</v>
      </c>
      <c r="DE42" s="299">
        <v>0</v>
      </c>
      <c r="DF42" s="299">
        <v>0</v>
      </c>
      <c r="DG42" s="299">
        <v>0</v>
      </c>
      <c r="DH42" s="299">
        <v>0</v>
      </c>
      <c r="DI42" s="299">
        <v>0</v>
      </c>
      <c r="DJ42" s="299">
        <v>0</v>
      </c>
      <c r="DK42" s="299">
        <v>0</v>
      </c>
      <c r="DL42" s="299">
        <v>0</v>
      </c>
      <c r="DM42" s="299">
        <v>0</v>
      </c>
      <c r="DN42" s="299">
        <v>0</v>
      </c>
      <c r="DO42" s="299">
        <v>0</v>
      </c>
      <c r="DP42" s="299">
        <v>0</v>
      </c>
      <c r="DQ42" s="299">
        <v>0</v>
      </c>
      <c r="DR42" s="299">
        <v>0</v>
      </c>
      <c r="DS42" s="299">
        <v>0</v>
      </c>
      <c r="DT42" s="299">
        <v>0</v>
      </c>
      <c r="DU42" s="299">
        <v>0</v>
      </c>
      <c r="DV42" s="299">
        <v>0</v>
      </c>
      <c r="DW42" s="299">
        <v>0</v>
      </c>
      <c r="DX42" s="299">
        <v>0</v>
      </c>
      <c r="DY42" s="299">
        <v>0</v>
      </c>
      <c r="DZ42" s="299">
        <v>0</v>
      </c>
      <c r="EA42" s="299">
        <v>0</v>
      </c>
      <c r="EB42" s="299">
        <v>0</v>
      </c>
      <c r="EC42" s="299">
        <v>0</v>
      </c>
      <c r="ED42" s="299">
        <v>0</v>
      </c>
      <c r="EE42" s="299">
        <v>0</v>
      </c>
      <c r="EF42" s="299">
        <v>0</v>
      </c>
      <c r="EG42" s="299">
        <v>0</v>
      </c>
      <c r="EH42" s="299">
        <v>0</v>
      </c>
      <c r="EI42" s="299">
        <v>0</v>
      </c>
      <c r="EJ42" s="299">
        <v>0</v>
      </c>
      <c r="EK42" s="299">
        <v>0</v>
      </c>
      <c r="EL42" s="299">
        <v>0</v>
      </c>
      <c r="EM42" s="299">
        <v>0</v>
      </c>
      <c r="EN42" s="299">
        <v>0</v>
      </c>
      <c r="EO42" s="299">
        <v>0</v>
      </c>
      <c r="EP42" s="299">
        <v>0</v>
      </c>
      <c r="EQ42" s="299">
        <v>0</v>
      </c>
      <c r="ER42" s="299">
        <v>0</v>
      </c>
      <c r="ES42" s="299">
        <v>0</v>
      </c>
      <c r="ET42" s="299">
        <v>0</v>
      </c>
      <c r="EU42" s="299">
        <v>0</v>
      </c>
      <c r="EV42" s="299">
        <v>0</v>
      </c>
      <c r="EW42" s="299">
        <v>0</v>
      </c>
      <c r="EX42" s="299">
        <v>0</v>
      </c>
      <c r="EY42" s="299">
        <v>0</v>
      </c>
      <c r="EZ42" s="299">
        <v>0</v>
      </c>
      <c r="FA42" s="299">
        <v>0</v>
      </c>
      <c r="FB42" s="299">
        <v>0</v>
      </c>
      <c r="FC42" s="299">
        <v>1</v>
      </c>
      <c r="FD42" s="299">
        <v>0</v>
      </c>
      <c r="FE42" s="299">
        <v>0</v>
      </c>
      <c r="FF42" s="299">
        <v>0</v>
      </c>
      <c r="FG42" s="299">
        <v>0</v>
      </c>
      <c r="FH42" s="299">
        <v>0</v>
      </c>
      <c r="FI42" s="299">
        <v>0</v>
      </c>
      <c r="FJ42" s="299">
        <v>0</v>
      </c>
      <c r="FK42" s="299">
        <v>0</v>
      </c>
      <c r="FL42" s="299">
        <v>0</v>
      </c>
      <c r="FM42" s="299">
        <v>0</v>
      </c>
      <c r="FN42" s="299">
        <v>0</v>
      </c>
      <c r="FO42" s="299">
        <v>0</v>
      </c>
      <c r="FP42" s="299">
        <v>0</v>
      </c>
      <c r="FQ42" s="299">
        <v>0</v>
      </c>
      <c r="FR42" s="299">
        <v>0</v>
      </c>
      <c r="FS42" s="299">
        <v>0</v>
      </c>
      <c r="FT42" s="299">
        <v>0</v>
      </c>
      <c r="FU42" s="299">
        <v>0</v>
      </c>
      <c r="FV42" s="299">
        <v>0</v>
      </c>
      <c r="FW42" s="299">
        <v>0</v>
      </c>
      <c r="FX42" s="299">
        <v>0</v>
      </c>
      <c r="FY42" s="299">
        <v>0</v>
      </c>
      <c r="FZ42" s="299">
        <v>0</v>
      </c>
      <c r="GA42" s="299">
        <v>0</v>
      </c>
      <c r="GB42" s="299">
        <v>0</v>
      </c>
      <c r="GC42" s="299">
        <v>0</v>
      </c>
      <c r="GD42" s="299">
        <v>0</v>
      </c>
      <c r="GE42" s="299">
        <v>0</v>
      </c>
      <c r="GF42" s="299">
        <v>0</v>
      </c>
      <c r="GG42" s="299">
        <v>0</v>
      </c>
      <c r="GH42" s="299">
        <v>0</v>
      </c>
      <c r="GI42" s="299">
        <v>0</v>
      </c>
      <c r="GJ42" s="299">
        <v>0</v>
      </c>
      <c r="GK42" s="299">
        <v>0</v>
      </c>
      <c r="GL42" s="299">
        <v>0</v>
      </c>
      <c r="GM42" s="299">
        <v>0</v>
      </c>
      <c r="GN42" s="299">
        <v>0</v>
      </c>
      <c r="GO42" s="299">
        <v>0</v>
      </c>
      <c r="GP42" s="299">
        <v>0</v>
      </c>
      <c r="GQ42" s="299">
        <v>0</v>
      </c>
      <c r="GR42" s="299">
        <v>0</v>
      </c>
      <c r="GS42" s="299">
        <v>0</v>
      </c>
      <c r="GT42" s="299">
        <v>0</v>
      </c>
      <c r="GU42" s="299">
        <v>0</v>
      </c>
      <c r="GV42" s="299">
        <v>0</v>
      </c>
      <c r="GW42" s="299">
        <v>0</v>
      </c>
      <c r="GX42" s="299">
        <v>0</v>
      </c>
      <c r="GY42" s="299">
        <v>0</v>
      </c>
      <c r="GZ42" s="299">
        <v>0</v>
      </c>
      <c r="HA42" s="299">
        <v>0</v>
      </c>
      <c r="HB42" s="299">
        <v>0</v>
      </c>
      <c r="HC42" s="299">
        <v>0</v>
      </c>
      <c r="HD42" s="299">
        <v>0</v>
      </c>
      <c r="HE42" s="299">
        <v>0</v>
      </c>
      <c r="HF42" s="299">
        <v>0</v>
      </c>
      <c r="HG42" s="299">
        <v>0</v>
      </c>
      <c r="HH42" s="299">
        <v>0</v>
      </c>
      <c r="HI42" s="299">
        <v>0</v>
      </c>
      <c r="HJ42" s="299">
        <v>0</v>
      </c>
      <c r="HK42" s="299">
        <v>0</v>
      </c>
      <c r="HL42" s="299">
        <v>0</v>
      </c>
      <c r="HM42" s="299">
        <v>0</v>
      </c>
      <c r="HN42" s="299">
        <v>0</v>
      </c>
      <c r="HO42" s="299">
        <v>0</v>
      </c>
      <c r="HP42" s="299">
        <v>0</v>
      </c>
      <c r="HQ42" s="299">
        <v>0</v>
      </c>
      <c r="HR42" s="299">
        <v>0</v>
      </c>
      <c r="HS42" s="299">
        <v>0</v>
      </c>
      <c r="HT42" s="299">
        <v>0</v>
      </c>
      <c r="HU42" s="299">
        <v>0</v>
      </c>
      <c r="HV42" s="288"/>
      <c r="HW42" s="299" t="s">
        <v>1143</v>
      </c>
      <c r="HX42" s="325">
        <v>0.61178278974044487</v>
      </c>
      <c r="HY42" s="325">
        <v>1.1175491891676799</v>
      </c>
      <c r="HZ42" s="112"/>
      <c r="IA42" s="33"/>
      <c r="IB42" s="326"/>
      <c r="IC42" s="326"/>
      <c r="ID42" s="326"/>
    </row>
    <row r="43" spans="1:238" ht="16.5">
      <c r="A43" s="3"/>
      <c r="E43" s="105"/>
      <c r="F43" s="106"/>
      <c r="G43" s="106"/>
      <c r="H43" s="106"/>
      <c r="I43" s="106"/>
      <c r="J43" s="106"/>
      <c r="K43" s="295">
        <v>263</v>
      </c>
      <c r="L43" s="296" t="s">
        <v>726</v>
      </c>
      <c r="M43" s="300">
        <v>1.0762979803621566</v>
      </c>
      <c r="N43" s="301">
        <v>0.51208808768394287</v>
      </c>
      <c r="O43" s="300">
        <v>8.9259854277943265E-2</v>
      </c>
      <c r="P43" s="299">
        <v>0</v>
      </c>
      <c r="Q43" s="299">
        <v>0</v>
      </c>
      <c r="R43" s="299">
        <v>0</v>
      </c>
      <c r="S43" s="299">
        <v>0</v>
      </c>
      <c r="T43" s="299">
        <v>0</v>
      </c>
      <c r="U43" s="299">
        <v>0</v>
      </c>
      <c r="V43" s="299">
        <v>0</v>
      </c>
      <c r="W43" s="299">
        <v>0</v>
      </c>
      <c r="X43" s="299">
        <v>0</v>
      </c>
      <c r="Y43" s="299">
        <v>0</v>
      </c>
      <c r="Z43" s="299">
        <v>0</v>
      </c>
      <c r="AA43" s="299">
        <v>0</v>
      </c>
      <c r="AB43" s="299">
        <v>0</v>
      </c>
      <c r="AC43" s="299">
        <v>0</v>
      </c>
      <c r="AD43" s="299">
        <v>0</v>
      </c>
      <c r="AE43" s="299">
        <v>0</v>
      </c>
      <c r="AF43" s="299">
        <v>0</v>
      </c>
      <c r="AG43" s="299">
        <v>0</v>
      </c>
      <c r="AH43" s="299">
        <v>0</v>
      </c>
      <c r="AI43" s="299">
        <v>0</v>
      </c>
      <c r="AJ43" s="299">
        <v>0</v>
      </c>
      <c r="AK43" s="299">
        <v>0</v>
      </c>
      <c r="AL43" s="299">
        <v>0</v>
      </c>
      <c r="AM43" s="299">
        <v>0</v>
      </c>
      <c r="AN43" s="299">
        <v>0</v>
      </c>
      <c r="AO43" s="299">
        <v>0</v>
      </c>
      <c r="AP43" s="299">
        <v>0</v>
      </c>
      <c r="AQ43" s="299">
        <v>0</v>
      </c>
      <c r="AR43" s="299">
        <v>0</v>
      </c>
      <c r="AS43" s="299">
        <v>0</v>
      </c>
      <c r="AT43" s="299">
        <v>0</v>
      </c>
      <c r="AU43" s="299">
        <v>0</v>
      </c>
      <c r="AV43" s="299">
        <v>0</v>
      </c>
      <c r="AW43" s="299">
        <v>0</v>
      </c>
      <c r="AX43" s="299">
        <v>0</v>
      </c>
      <c r="AY43" s="299">
        <v>0</v>
      </c>
      <c r="AZ43" s="299">
        <v>0</v>
      </c>
      <c r="BA43" s="299">
        <v>0.60563955096567523</v>
      </c>
      <c r="BB43" s="299">
        <v>0</v>
      </c>
      <c r="BC43" s="299">
        <v>0</v>
      </c>
      <c r="BD43" s="299">
        <v>0</v>
      </c>
      <c r="BE43" s="299">
        <v>0</v>
      </c>
      <c r="BF43" s="299">
        <v>0</v>
      </c>
      <c r="BG43" s="299">
        <v>0</v>
      </c>
      <c r="BH43" s="299">
        <v>0</v>
      </c>
      <c r="BI43" s="299">
        <v>0</v>
      </c>
      <c r="BJ43" s="299">
        <v>0</v>
      </c>
      <c r="BK43" s="299">
        <v>0</v>
      </c>
      <c r="BL43" s="299">
        <v>0</v>
      </c>
      <c r="BM43" s="299">
        <v>0</v>
      </c>
      <c r="BN43" s="299">
        <v>0</v>
      </c>
      <c r="BO43" s="299">
        <v>0</v>
      </c>
      <c r="BP43" s="299">
        <v>0</v>
      </c>
      <c r="BQ43" s="299">
        <v>0</v>
      </c>
      <c r="BR43" s="299">
        <v>0</v>
      </c>
      <c r="BS43" s="299">
        <v>0</v>
      </c>
      <c r="BT43" s="299">
        <v>0</v>
      </c>
      <c r="BU43" s="299">
        <v>0</v>
      </c>
      <c r="BV43" s="299">
        <v>0</v>
      </c>
      <c r="BW43" s="299">
        <v>0</v>
      </c>
      <c r="BX43" s="299">
        <v>0</v>
      </c>
      <c r="BY43" s="299">
        <v>0</v>
      </c>
      <c r="BZ43" s="299">
        <v>0</v>
      </c>
      <c r="CA43" s="299">
        <v>0</v>
      </c>
      <c r="CB43" s="299">
        <v>0</v>
      </c>
      <c r="CC43" s="299">
        <v>0</v>
      </c>
      <c r="CD43" s="299">
        <v>0</v>
      </c>
      <c r="CE43" s="299">
        <v>0</v>
      </c>
      <c r="CF43" s="299">
        <v>0</v>
      </c>
      <c r="CG43" s="299">
        <v>0</v>
      </c>
      <c r="CH43" s="299">
        <v>0</v>
      </c>
      <c r="CI43" s="299">
        <v>0</v>
      </c>
      <c r="CJ43" s="299">
        <v>0</v>
      </c>
      <c r="CK43" s="299">
        <v>0</v>
      </c>
      <c r="CL43" s="299">
        <v>0</v>
      </c>
      <c r="CM43" s="299">
        <v>0</v>
      </c>
      <c r="CN43" s="299">
        <v>0</v>
      </c>
      <c r="CO43" s="299">
        <v>0</v>
      </c>
      <c r="CP43" s="299">
        <v>0</v>
      </c>
      <c r="CQ43" s="299">
        <v>0</v>
      </c>
      <c r="CR43" s="299">
        <v>0</v>
      </c>
      <c r="CS43" s="299">
        <v>0</v>
      </c>
      <c r="CT43" s="299">
        <v>0</v>
      </c>
      <c r="CU43" s="299">
        <v>0</v>
      </c>
      <c r="CV43" s="299">
        <v>0</v>
      </c>
      <c r="CW43" s="299">
        <v>0</v>
      </c>
      <c r="CX43" s="299">
        <v>0</v>
      </c>
      <c r="CY43" s="299">
        <v>0</v>
      </c>
      <c r="CZ43" s="299">
        <v>0</v>
      </c>
      <c r="DA43" s="299">
        <v>0</v>
      </c>
      <c r="DB43" s="299">
        <v>0</v>
      </c>
      <c r="DC43" s="299">
        <v>0</v>
      </c>
      <c r="DD43" s="299">
        <v>0</v>
      </c>
      <c r="DE43" s="299">
        <v>0</v>
      </c>
      <c r="DF43" s="299">
        <v>0</v>
      </c>
      <c r="DG43" s="299">
        <v>0</v>
      </c>
      <c r="DH43" s="299">
        <v>0</v>
      </c>
      <c r="DI43" s="299">
        <v>0</v>
      </c>
      <c r="DJ43" s="299">
        <v>0</v>
      </c>
      <c r="DK43" s="299">
        <v>0</v>
      </c>
      <c r="DL43" s="299">
        <v>0</v>
      </c>
      <c r="DM43" s="299">
        <v>0</v>
      </c>
      <c r="DN43" s="299">
        <v>0</v>
      </c>
      <c r="DO43" s="299">
        <v>0</v>
      </c>
      <c r="DP43" s="299">
        <v>0</v>
      </c>
      <c r="DQ43" s="299">
        <v>0</v>
      </c>
      <c r="DR43" s="299">
        <v>0</v>
      </c>
      <c r="DS43" s="299">
        <v>0</v>
      </c>
      <c r="DT43" s="299">
        <v>0</v>
      </c>
      <c r="DU43" s="299">
        <v>0</v>
      </c>
      <c r="DV43" s="299">
        <v>0</v>
      </c>
      <c r="DW43" s="299">
        <v>0</v>
      </c>
      <c r="DX43" s="299">
        <v>0</v>
      </c>
      <c r="DY43" s="299">
        <v>0</v>
      </c>
      <c r="DZ43" s="299">
        <v>0</v>
      </c>
      <c r="EA43" s="299">
        <v>0</v>
      </c>
      <c r="EB43" s="299">
        <v>0</v>
      </c>
      <c r="EC43" s="299">
        <v>0</v>
      </c>
      <c r="ED43" s="299">
        <v>0</v>
      </c>
      <c r="EE43" s="299">
        <v>0</v>
      </c>
      <c r="EF43" s="299">
        <v>0</v>
      </c>
      <c r="EG43" s="299">
        <v>0</v>
      </c>
      <c r="EH43" s="299">
        <v>0</v>
      </c>
      <c r="EI43" s="299">
        <v>0</v>
      </c>
      <c r="EJ43" s="299">
        <v>0</v>
      </c>
      <c r="EK43" s="299">
        <v>0</v>
      </c>
      <c r="EL43" s="299">
        <v>0</v>
      </c>
      <c r="EM43" s="299">
        <v>0</v>
      </c>
      <c r="EN43" s="299">
        <v>0</v>
      </c>
      <c r="EO43" s="299">
        <v>0</v>
      </c>
      <c r="EP43" s="299">
        <v>0</v>
      </c>
      <c r="EQ43" s="299">
        <v>0</v>
      </c>
      <c r="ER43" s="299">
        <v>0</v>
      </c>
      <c r="ES43" s="299">
        <v>0</v>
      </c>
      <c r="ET43" s="299">
        <v>0</v>
      </c>
      <c r="EU43" s="299">
        <v>0</v>
      </c>
      <c r="EV43" s="299">
        <v>0</v>
      </c>
      <c r="EW43" s="299">
        <v>0</v>
      </c>
      <c r="EX43" s="299">
        <v>0</v>
      </c>
      <c r="EY43" s="299">
        <v>0</v>
      </c>
      <c r="EZ43" s="299">
        <v>0</v>
      </c>
      <c r="FA43" s="299">
        <v>0</v>
      </c>
      <c r="FB43" s="299">
        <v>0</v>
      </c>
      <c r="FC43" s="299">
        <v>0</v>
      </c>
      <c r="FD43" s="299">
        <v>0.60563955096567534</v>
      </c>
      <c r="FE43" s="299">
        <v>0</v>
      </c>
      <c r="FF43" s="299">
        <v>0</v>
      </c>
      <c r="FG43" s="299">
        <v>0</v>
      </c>
      <c r="FH43" s="299">
        <v>0</v>
      </c>
      <c r="FI43" s="299">
        <v>0</v>
      </c>
      <c r="FJ43" s="299">
        <v>0</v>
      </c>
      <c r="FK43" s="299">
        <v>0</v>
      </c>
      <c r="FL43" s="299">
        <v>0</v>
      </c>
      <c r="FM43" s="299">
        <v>0</v>
      </c>
      <c r="FN43" s="299">
        <v>0</v>
      </c>
      <c r="FO43" s="299">
        <v>0</v>
      </c>
      <c r="FP43" s="299">
        <v>0</v>
      </c>
      <c r="FQ43" s="299">
        <v>0</v>
      </c>
      <c r="FR43" s="299">
        <v>0</v>
      </c>
      <c r="FS43" s="299">
        <v>0</v>
      </c>
      <c r="FT43" s="299">
        <v>0</v>
      </c>
      <c r="FU43" s="299">
        <v>0</v>
      </c>
      <c r="FV43" s="299">
        <v>0</v>
      </c>
      <c r="FW43" s="299">
        <v>0</v>
      </c>
      <c r="FX43" s="299">
        <v>0</v>
      </c>
      <c r="FY43" s="299">
        <v>0</v>
      </c>
      <c r="FZ43" s="299">
        <v>0</v>
      </c>
      <c r="GA43" s="299">
        <v>0</v>
      </c>
      <c r="GB43" s="299">
        <v>0</v>
      </c>
      <c r="GC43" s="299">
        <v>0</v>
      </c>
      <c r="GD43" s="299">
        <v>0</v>
      </c>
      <c r="GE43" s="299">
        <v>0</v>
      </c>
      <c r="GF43" s="299">
        <v>0</v>
      </c>
      <c r="GG43" s="299">
        <v>0</v>
      </c>
      <c r="GH43" s="299">
        <v>0</v>
      </c>
      <c r="GI43" s="299">
        <v>0</v>
      </c>
      <c r="GJ43" s="299">
        <v>0</v>
      </c>
      <c r="GK43" s="299">
        <v>0</v>
      </c>
      <c r="GL43" s="299">
        <v>0</v>
      </c>
      <c r="GM43" s="299">
        <v>0</v>
      </c>
      <c r="GN43" s="299">
        <v>0</v>
      </c>
      <c r="GO43" s="299">
        <v>0</v>
      </c>
      <c r="GP43" s="299">
        <v>0</v>
      </c>
      <c r="GQ43" s="299">
        <v>0</v>
      </c>
      <c r="GR43" s="299">
        <v>0</v>
      </c>
      <c r="GS43" s="299">
        <v>0</v>
      </c>
      <c r="GT43" s="299">
        <v>0</v>
      </c>
      <c r="GU43" s="299">
        <v>0</v>
      </c>
      <c r="GV43" s="299">
        <v>0</v>
      </c>
      <c r="GW43" s="299">
        <v>0</v>
      </c>
      <c r="GX43" s="299">
        <v>0</v>
      </c>
      <c r="GY43" s="299">
        <v>0</v>
      </c>
      <c r="GZ43" s="299">
        <v>0</v>
      </c>
      <c r="HA43" s="299">
        <v>0</v>
      </c>
      <c r="HB43" s="299">
        <v>0</v>
      </c>
      <c r="HC43" s="299">
        <v>0</v>
      </c>
      <c r="HD43" s="299">
        <v>0</v>
      </c>
      <c r="HE43" s="299">
        <v>0</v>
      </c>
      <c r="HF43" s="299">
        <v>0</v>
      </c>
      <c r="HG43" s="299">
        <v>0</v>
      </c>
      <c r="HH43" s="299">
        <v>0</v>
      </c>
      <c r="HI43" s="299">
        <v>0</v>
      </c>
      <c r="HJ43" s="299">
        <v>0</v>
      </c>
      <c r="HK43" s="299">
        <v>0</v>
      </c>
      <c r="HL43" s="299">
        <v>0</v>
      </c>
      <c r="HM43" s="299">
        <v>0</v>
      </c>
      <c r="HN43" s="299">
        <v>0</v>
      </c>
      <c r="HO43" s="299">
        <v>0</v>
      </c>
      <c r="HP43" s="299">
        <v>0</v>
      </c>
      <c r="HQ43" s="299">
        <v>0</v>
      </c>
      <c r="HR43" s="299">
        <v>0</v>
      </c>
      <c r="HS43" s="299">
        <v>0</v>
      </c>
      <c r="HT43" s="299">
        <v>0</v>
      </c>
      <c r="HU43" s="299">
        <v>0</v>
      </c>
      <c r="HV43" s="288"/>
      <c r="HW43" s="299" t="s">
        <v>1144</v>
      </c>
      <c r="HX43" s="325">
        <v>146.35920006235361</v>
      </c>
      <c r="HY43" s="325">
        <v>132.72242037885346</v>
      </c>
      <c r="HZ43" s="112"/>
      <c r="IA43" s="33"/>
      <c r="IB43" s="326"/>
      <c r="IC43" s="326"/>
      <c r="ID43" s="326"/>
    </row>
    <row r="44" spans="1:238" ht="16.5">
      <c r="A44" s="3"/>
      <c r="E44" s="105"/>
      <c r="F44" s="106"/>
      <c r="G44" s="106"/>
      <c r="H44" s="106"/>
      <c r="I44" s="106"/>
      <c r="J44" s="106"/>
      <c r="K44" s="295">
        <v>269</v>
      </c>
      <c r="L44" s="296" t="s">
        <v>727</v>
      </c>
      <c r="M44" s="300">
        <v>1.088861514875836</v>
      </c>
      <c r="N44" s="301">
        <v>0.69619107201706076</v>
      </c>
      <c r="O44" s="300">
        <v>0.34895606008252855</v>
      </c>
      <c r="P44" s="299">
        <v>0</v>
      </c>
      <c r="Q44" s="299">
        <v>0</v>
      </c>
      <c r="R44" s="299">
        <v>0</v>
      </c>
      <c r="S44" s="299">
        <v>0</v>
      </c>
      <c r="T44" s="299">
        <v>0</v>
      </c>
      <c r="U44" s="299">
        <v>0</v>
      </c>
      <c r="V44" s="299">
        <v>0</v>
      </c>
      <c r="W44" s="299">
        <v>0</v>
      </c>
      <c r="X44" s="299">
        <v>0</v>
      </c>
      <c r="Y44" s="299">
        <v>0</v>
      </c>
      <c r="Z44" s="299">
        <v>0</v>
      </c>
      <c r="AA44" s="299">
        <v>0</v>
      </c>
      <c r="AB44" s="299">
        <v>0</v>
      </c>
      <c r="AC44" s="299">
        <v>0</v>
      </c>
      <c r="AD44" s="299">
        <v>0</v>
      </c>
      <c r="AE44" s="299">
        <v>0</v>
      </c>
      <c r="AF44" s="299">
        <v>0</v>
      </c>
      <c r="AG44" s="299">
        <v>0</v>
      </c>
      <c r="AH44" s="299">
        <v>0</v>
      </c>
      <c r="AI44" s="299">
        <v>0</v>
      </c>
      <c r="AJ44" s="299">
        <v>0</v>
      </c>
      <c r="AK44" s="299">
        <v>0</v>
      </c>
      <c r="AL44" s="299">
        <v>0</v>
      </c>
      <c r="AM44" s="299">
        <v>0</v>
      </c>
      <c r="AN44" s="299">
        <v>0</v>
      </c>
      <c r="AO44" s="299">
        <v>0</v>
      </c>
      <c r="AP44" s="299">
        <v>0</v>
      </c>
      <c r="AQ44" s="299">
        <v>0</v>
      </c>
      <c r="AR44" s="299">
        <v>0</v>
      </c>
      <c r="AS44" s="299">
        <v>0</v>
      </c>
      <c r="AT44" s="299">
        <v>0</v>
      </c>
      <c r="AU44" s="299">
        <v>0</v>
      </c>
      <c r="AV44" s="299">
        <v>0</v>
      </c>
      <c r="AW44" s="299">
        <v>0</v>
      </c>
      <c r="AX44" s="299">
        <v>0</v>
      </c>
      <c r="AY44" s="299">
        <v>0</v>
      </c>
      <c r="AZ44" s="299">
        <v>0</v>
      </c>
      <c r="BA44" s="299">
        <v>0</v>
      </c>
      <c r="BB44" s="299">
        <v>1</v>
      </c>
      <c r="BC44" s="299">
        <v>0</v>
      </c>
      <c r="BD44" s="299">
        <v>0</v>
      </c>
      <c r="BE44" s="299">
        <v>0</v>
      </c>
      <c r="BF44" s="299">
        <v>0</v>
      </c>
      <c r="BG44" s="299">
        <v>0</v>
      </c>
      <c r="BH44" s="299">
        <v>0</v>
      </c>
      <c r="BI44" s="299">
        <v>0</v>
      </c>
      <c r="BJ44" s="299">
        <v>0</v>
      </c>
      <c r="BK44" s="299">
        <v>0</v>
      </c>
      <c r="BL44" s="299">
        <v>0</v>
      </c>
      <c r="BM44" s="299">
        <v>0</v>
      </c>
      <c r="BN44" s="299">
        <v>0</v>
      </c>
      <c r="BO44" s="299">
        <v>0</v>
      </c>
      <c r="BP44" s="299">
        <v>0</v>
      </c>
      <c r="BQ44" s="299">
        <v>0</v>
      </c>
      <c r="BR44" s="299">
        <v>0</v>
      </c>
      <c r="BS44" s="299">
        <v>0</v>
      </c>
      <c r="BT44" s="299">
        <v>0</v>
      </c>
      <c r="BU44" s="299">
        <v>0</v>
      </c>
      <c r="BV44" s="299">
        <v>0</v>
      </c>
      <c r="BW44" s="299">
        <v>0</v>
      </c>
      <c r="BX44" s="299">
        <v>0</v>
      </c>
      <c r="BY44" s="299">
        <v>0</v>
      </c>
      <c r="BZ44" s="299">
        <v>0</v>
      </c>
      <c r="CA44" s="299">
        <v>0</v>
      </c>
      <c r="CB44" s="299">
        <v>0</v>
      </c>
      <c r="CC44" s="299">
        <v>0</v>
      </c>
      <c r="CD44" s="299">
        <v>0</v>
      </c>
      <c r="CE44" s="299">
        <v>0</v>
      </c>
      <c r="CF44" s="299">
        <v>0</v>
      </c>
      <c r="CG44" s="299">
        <v>0</v>
      </c>
      <c r="CH44" s="299">
        <v>0</v>
      </c>
      <c r="CI44" s="299">
        <v>0</v>
      </c>
      <c r="CJ44" s="299">
        <v>0</v>
      </c>
      <c r="CK44" s="299">
        <v>0</v>
      </c>
      <c r="CL44" s="299">
        <v>0</v>
      </c>
      <c r="CM44" s="299">
        <v>0</v>
      </c>
      <c r="CN44" s="299">
        <v>0</v>
      </c>
      <c r="CO44" s="299">
        <v>0</v>
      </c>
      <c r="CP44" s="299">
        <v>0</v>
      </c>
      <c r="CQ44" s="299">
        <v>0</v>
      </c>
      <c r="CR44" s="299">
        <v>0</v>
      </c>
      <c r="CS44" s="299">
        <v>0</v>
      </c>
      <c r="CT44" s="299">
        <v>0</v>
      </c>
      <c r="CU44" s="299">
        <v>0</v>
      </c>
      <c r="CV44" s="299">
        <v>0</v>
      </c>
      <c r="CW44" s="299">
        <v>0</v>
      </c>
      <c r="CX44" s="299">
        <v>0</v>
      </c>
      <c r="CY44" s="299">
        <v>0</v>
      </c>
      <c r="CZ44" s="299">
        <v>0</v>
      </c>
      <c r="DA44" s="299">
        <v>0</v>
      </c>
      <c r="DB44" s="299">
        <v>0</v>
      </c>
      <c r="DC44" s="299">
        <v>0</v>
      </c>
      <c r="DD44" s="299">
        <v>0</v>
      </c>
      <c r="DE44" s="299">
        <v>0</v>
      </c>
      <c r="DF44" s="299">
        <v>0</v>
      </c>
      <c r="DG44" s="299">
        <v>0</v>
      </c>
      <c r="DH44" s="299">
        <v>0</v>
      </c>
      <c r="DI44" s="299">
        <v>0</v>
      </c>
      <c r="DJ44" s="299">
        <v>0</v>
      </c>
      <c r="DK44" s="299">
        <v>0</v>
      </c>
      <c r="DL44" s="299">
        <v>0</v>
      </c>
      <c r="DM44" s="299">
        <v>0</v>
      </c>
      <c r="DN44" s="299">
        <v>0</v>
      </c>
      <c r="DO44" s="299">
        <v>0</v>
      </c>
      <c r="DP44" s="299">
        <v>0</v>
      </c>
      <c r="DQ44" s="299">
        <v>0</v>
      </c>
      <c r="DR44" s="299">
        <v>0</v>
      </c>
      <c r="DS44" s="299">
        <v>0</v>
      </c>
      <c r="DT44" s="299">
        <v>0</v>
      </c>
      <c r="DU44" s="299">
        <v>0</v>
      </c>
      <c r="DV44" s="299">
        <v>0</v>
      </c>
      <c r="DW44" s="299">
        <v>0</v>
      </c>
      <c r="DX44" s="299">
        <v>0</v>
      </c>
      <c r="DY44" s="299">
        <v>0</v>
      </c>
      <c r="DZ44" s="299">
        <v>0</v>
      </c>
      <c r="EA44" s="299">
        <v>0</v>
      </c>
      <c r="EB44" s="299">
        <v>0</v>
      </c>
      <c r="EC44" s="299">
        <v>0</v>
      </c>
      <c r="ED44" s="299">
        <v>0</v>
      </c>
      <c r="EE44" s="299">
        <v>0</v>
      </c>
      <c r="EF44" s="299">
        <v>0</v>
      </c>
      <c r="EG44" s="299">
        <v>0</v>
      </c>
      <c r="EH44" s="299">
        <v>0</v>
      </c>
      <c r="EI44" s="299">
        <v>0</v>
      </c>
      <c r="EJ44" s="299">
        <v>0</v>
      </c>
      <c r="EK44" s="299">
        <v>0</v>
      </c>
      <c r="EL44" s="299">
        <v>0</v>
      </c>
      <c r="EM44" s="299">
        <v>0</v>
      </c>
      <c r="EN44" s="299">
        <v>0</v>
      </c>
      <c r="EO44" s="299">
        <v>0</v>
      </c>
      <c r="EP44" s="299">
        <v>0</v>
      </c>
      <c r="EQ44" s="299">
        <v>0</v>
      </c>
      <c r="ER44" s="299">
        <v>0</v>
      </c>
      <c r="ES44" s="299">
        <v>0</v>
      </c>
      <c r="ET44" s="299">
        <v>0</v>
      </c>
      <c r="EU44" s="299">
        <v>0</v>
      </c>
      <c r="EV44" s="299">
        <v>0</v>
      </c>
      <c r="EW44" s="299">
        <v>0</v>
      </c>
      <c r="EX44" s="299">
        <v>0</v>
      </c>
      <c r="EY44" s="299">
        <v>0</v>
      </c>
      <c r="EZ44" s="299">
        <v>0</v>
      </c>
      <c r="FA44" s="299">
        <v>0</v>
      </c>
      <c r="FB44" s="299">
        <v>0</v>
      </c>
      <c r="FC44" s="299">
        <v>0</v>
      </c>
      <c r="FD44" s="299">
        <v>0</v>
      </c>
      <c r="FE44" s="299">
        <v>1</v>
      </c>
      <c r="FF44" s="299">
        <v>0</v>
      </c>
      <c r="FG44" s="299">
        <v>0</v>
      </c>
      <c r="FH44" s="299">
        <v>0</v>
      </c>
      <c r="FI44" s="299">
        <v>0</v>
      </c>
      <c r="FJ44" s="299">
        <v>0</v>
      </c>
      <c r="FK44" s="299">
        <v>0</v>
      </c>
      <c r="FL44" s="299">
        <v>0</v>
      </c>
      <c r="FM44" s="299">
        <v>0</v>
      </c>
      <c r="FN44" s="299">
        <v>0</v>
      </c>
      <c r="FO44" s="299">
        <v>0</v>
      </c>
      <c r="FP44" s="299">
        <v>0</v>
      </c>
      <c r="FQ44" s="299">
        <v>0</v>
      </c>
      <c r="FR44" s="299">
        <v>0</v>
      </c>
      <c r="FS44" s="299">
        <v>0</v>
      </c>
      <c r="FT44" s="299">
        <v>0</v>
      </c>
      <c r="FU44" s="299">
        <v>0</v>
      </c>
      <c r="FV44" s="299">
        <v>0</v>
      </c>
      <c r="FW44" s="299">
        <v>0</v>
      </c>
      <c r="FX44" s="299">
        <v>0</v>
      </c>
      <c r="FY44" s="299">
        <v>0</v>
      </c>
      <c r="FZ44" s="299">
        <v>0</v>
      </c>
      <c r="GA44" s="299">
        <v>0</v>
      </c>
      <c r="GB44" s="299">
        <v>0</v>
      </c>
      <c r="GC44" s="299">
        <v>0</v>
      </c>
      <c r="GD44" s="299">
        <v>0</v>
      </c>
      <c r="GE44" s="299">
        <v>0</v>
      </c>
      <c r="GF44" s="299">
        <v>0</v>
      </c>
      <c r="GG44" s="299">
        <v>0</v>
      </c>
      <c r="GH44" s="299">
        <v>0</v>
      </c>
      <c r="GI44" s="299">
        <v>0</v>
      </c>
      <c r="GJ44" s="299">
        <v>0</v>
      </c>
      <c r="GK44" s="299">
        <v>0</v>
      </c>
      <c r="GL44" s="299">
        <v>0</v>
      </c>
      <c r="GM44" s="299">
        <v>0</v>
      </c>
      <c r="GN44" s="299">
        <v>0</v>
      </c>
      <c r="GO44" s="299">
        <v>0</v>
      </c>
      <c r="GP44" s="299">
        <v>0</v>
      </c>
      <c r="GQ44" s="299">
        <v>0</v>
      </c>
      <c r="GR44" s="299">
        <v>0</v>
      </c>
      <c r="GS44" s="299">
        <v>0</v>
      </c>
      <c r="GT44" s="299">
        <v>0</v>
      </c>
      <c r="GU44" s="299">
        <v>0</v>
      </c>
      <c r="GV44" s="299">
        <v>0</v>
      </c>
      <c r="GW44" s="299">
        <v>0</v>
      </c>
      <c r="GX44" s="299">
        <v>0</v>
      </c>
      <c r="GY44" s="299">
        <v>0</v>
      </c>
      <c r="GZ44" s="299">
        <v>0</v>
      </c>
      <c r="HA44" s="299">
        <v>0</v>
      </c>
      <c r="HB44" s="299">
        <v>0</v>
      </c>
      <c r="HC44" s="299">
        <v>0</v>
      </c>
      <c r="HD44" s="299">
        <v>0</v>
      </c>
      <c r="HE44" s="299">
        <v>0</v>
      </c>
      <c r="HF44" s="299">
        <v>0</v>
      </c>
      <c r="HG44" s="299">
        <v>0</v>
      </c>
      <c r="HH44" s="299">
        <v>0</v>
      </c>
      <c r="HI44" s="299">
        <v>0</v>
      </c>
      <c r="HJ44" s="299">
        <v>0</v>
      </c>
      <c r="HK44" s="299">
        <v>0</v>
      </c>
      <c r="HL44" s="299">
        <v>0</v>
      </c>
      <c r="HM44" s="299">
        <v>0</v>
      </c>
      <c r="HN44" s="299">
        <v>0</v>
      </c>
      <c r="HO44" s="299">
        <v>0</v>
      </c>
      <c r="HP44" s="299">
        <v>0</v>
      </c>
      <c r="HQ44" s="299">
        <v>0</v>
      </c>
      <c r="HR44" s="299">
        <v>0</v>
      </c>
      <c r="HS44" s="299">
        <v>0</v>
      </c>
      <c r="HT44" s="299">
        <v>0</v>
      </c>
      <c r="HU44" s="299">
        <v>0</v>
      </c>
      <c r="HV44" s="288"/>
      <c r="HW44" s="299" t="s">
        <v>1145</v>
      </c>
      <c r="HX44" s="325">
        <v>11.385634127139596</v>
      </c>
      <c r="HY44" s="325">
        <v>20.798241467928531</v>
      </c>
      <c r="HZ44" s="112"/>
      <c r="IA44" s="33"/>
      <c r="IB44" s="326"/>
      <c r="IC44" s="326"/>
      <c r="ID44" s="326"/>
    </row>
    <row r="45" spans="1:238" ht="16.5">
      <c r="A45" s="3"/>
      <c r="E45" s="105"/>
      <c r="F45" s="106"/>
      <c r="G45" s="106"/>
      <c r="H45" s="106"/>
      <c r="I45" s="106"/>
      <c r="J45" s="106"/>
      <c r="K45" s="295">
        <v>271</v>
      </c>
      <c r="L45" s="296" t="s">
        <v>728</v>
      </c>
      <c r="M45" s="300">
        <v>1.0022278956333002</v>
      </c>
      <c r="N45" s="301">
        <v>0.79346882053154844</v>
      </c>
      <c r="O45" s="300">
        <v>7.9059816240058547E-2</v>
      </c>
      <c r="P45" s="299">
        <v>0</v>
      </c>
      <c r="Q45" s="299">
        <v>0</v>
      </c>
      <c r="R45" s="299">
        <v>0</v>
      </c>
      <c r="S45" s="299">
        <v>0</v>
      </c>
      <c r="T45" s="299">
        <v>0</v>
      </c>
      <c r="U45" s="299">
        <v>0</v>
      </c>
      <c r="V45" s="299">
        <v>0</v>
      </c>
      <c r="W45" s="299">
        <v>0</v>
      </c>
      <c r="X45" s="299">
        <v>0</v>
      </c>
      <c r="Y45" s="299">
        <v>0</v>
      </c>
      <c r="Z45" s="299">
        <v>0</v>
      </c>
      <c r="AA45" s="299">
        <v>0</v>
      </c>
      <c r="AB45" s="299">
        <v>0</v>
      </c>
      <c r="AC45" s="299">
        <v>0</v>
      </c>
      <c r="AD45" s="299">
        <v>0</v>
      </c>
      <c r="AE45" s="299">
        <v>0</v>
      </c>
      <c r="AF45" s="299">
        <v>0</v>
      </c>
      <c r="AG45" s="299">
        <v>0</v>
      </c>
      <c r="AH45" s="299">
        <v>0</v>
      </c>
      <c r="AI45" s="299">
        <v>0</v>
      </c>
      <c r="AJ45" s="299">
        <v>0</v>
      </c>
      <c r="AK45" s="299">
        <v>0</v>
      </c>
      <c r="AL45" s="299">
        <v>0</v>
      </c>
      <c r="AM45" s="299">
        <v>0</v>
      </c>
      <c r="AN45" s="299">
        <v>0</v>
      </c>
      <c r="AO45" s="299">
        <v>0</v>
      </c>
      <c r="AP45" s="299">
        <v>0</v>
      </c>
      <c r="AQ45" s="299">
        <v>0</v>
      </c>
      <c r="AR45" s="299">
        <v>0</v>
      </c>
      <c r="AS45" s="299">
        <v>0</v>
      </c>
      <c r="AT45" s="299">
        <v>0</v>
      </c>
      <c r="AU45" s="299">
        <v>0</v>
      </c>
      <c r="AV45" s="299">
        <v>0</v>
      </c>
      <c r="AW45" s="299">
        <v>0</v>
      </c>
      <c r="AX45" s="299">
        <v>0</v>
      </c>
      <c r="AY45" s="299">
        <v>0</v>
      </c>
      <c r="AZ45" s="299">
        <v>0</v>
      </c>
      <c r="BA45" s="299">
        <v>0</v>
      </c>
      <c r="BB45" s="299">
        <v>0</v>
      </c>
      <c r="BC45" s="299">
        <v>0.40628774590697042</v>
      </c>
      <c r="BD45" s="299">
        <v>0</v>
      </c>
      <c r="BE45" s="299">
        <v>0</v>
      </c>
      <c r="BF45" s="299">
        <v>0</v>
      </c>
      <c r="BG45" s="299">
        <v>0</v>
      </c>
      <c r="BH45" s="299">
        <v>0</v>
      </c>
      <c r="BI45" s="299">
        <v>0</v>
      </c>
      <c r="BJ45" s="299">
        <v>0</v>
      </c>
      <c r="BK45" s="299">
        <v>0</v>
      </c>
      <c r="BL45" s="299">
        <v>0</v>
      </c>
      <c r="BM45" s="299">
        <v>0</v>
      </c>
      <c r="BN45" s="299">
        <v>0</v>
      </c>
      <c r="BO45" s="299">
        <v>0</v>
      </c>
      <c r="BP45" s="299">
        <v>0</v>
      </c>
      <c r="BQ45" s="299">
        <v>0</v>
      </c>
      <c r="BR45" s="299">
        <v>0</v>
      </c>
      <c r="BS45" s="299">
        <v>0</v>
      </c>
      <c r="BT45" s="299">
        <v>0</v>
      </c>
      <c r="BU45" s="299">
        <v>0</v>
      </c>
      <c r="BV45" s="299">
        <v>0</v>
      </c>
      <c r="BW45" s="299">
        <v>0</v>
      </c>
      <c r="BX45" s="299">
        <v>0</v>
      </c>
      <c r="BY45" s="299">
        <v>0</v>
      </c>
      <c r="BZ45" s="299">
        <v>0</v>
      </c>
      <c r="CA45" s="299">
        <v>0</v>
      </c>
      <c r="CB45" s="299">
        <v>0</v>
      </c>
      <c r="CC45" s="299">
        <v>0</v>
      </c>
      <c r="CD45" s="299">
        <v>0</v>
      </c>
      <c r="CE45" s="299">
        <v>0</v>
      </c>
      <c r="CF45" s="299">
        <v>0</v>
      </c>
      <c r="CG45" s="299">
        <v>0</v>
      </c>
      <c r="CH45" s="299">
        <v>0</v>
      </c>
      <c r="CI45" s="299">
        <v>0</v>
      </c>
      <c r="CJ45" s="299">
        <v>0</v>
      </c>
      <c r="CK45" s="299">
        <v>0</v>
      </c>
      <c r="CL45" s="299">
        <v>0</v>
      </c>
      <c r="CM45" s="299">
        <v>0</v>
      </c>
      <c r="CN45" s="299">
        <v>0</v>
      </c>
      <c r="CO45" s="299">
        <v>0</v>
      </c>
      <c r="CP45" s="299">
        <v>0</v>
      </c>
      <c r="CQ45" s="299">
        <v>0</v>
      </c>
      <c r="CR45" s="299">
        <v>0</v>
      </c>
      <c r="CS45" s="299">
        <v>0</v>
      </c>
      <c r="CT45" s="299">
        <v>0</v>
      </c>
      <c r="CU45" s="299">
        <v>0</v>
      </c>
      <c r="CV45" s="299">
        <v>0</v>
      </c>
      <c r="CW45" s="299">
        <v>0</v>
      </c>
      <c r="CX45" s="299">
        <v>0</v>
      </c>
      <c r="CY45" s="299">
        <v>0</v>
      </c>
      <c r="CZ45" s="299">
        <v>0</v>
      </c>
      <c r="DA45" s="299">
        <v>0</v>
      </c>
      <c r="DB45" s="299">
        <v>0</v>
      </c>
      <c r="DC45" s="299">
        <v>0</v>
      </c>
      <c r="DD45" s="299">
        <v>0</v>
      </c>
      <c r="DE45" s="299">
        <v>0</v>
      </c>
      <c r="DF45" s="299">
        <v>0</v>
      </c>
      <c r="DG45" s="299">
        <v>0</v>
      </c>
      <c r="DH45" s="299">
        <v>0</v>
      </c>
      <c r="DI45" s="299">
        <v>0</v>
      </c>
      <c r="DJ45" s="299">
        <v>0</v>
      </c>
      <c r="DK45" s="299">
        <v>0</v>
      </c>
      <c r="DL45" s="299">
        <v>0</v>
      </c>
      <c r="DM45" s="299">
        <v>0</v>
      </c>
      <c r="DN45" s="299">
        <v>0</v>
      </c>
      <c r="DO45" s="299">
        <v>0</v>
      </c>
      <c r="DP45" s="299">
        <v>0</v>
      </c>
      <c r="DQ45" s="299">
        <v>0</v>
      </c>
      <c r="DR45" s="299">
        <v>0</v>
      </c>
      <c r="DS45" s="299">
        <v>0</v>
      </c>
      <c r="DT45" s="299">
        <v>0</v>
      </c>
      <c r="DU45" s="299">
        <v>0</v>
      </c>
      <c r="DV45" s="299">
        <v>0</v>
      </c>
      <c r="DW45" s="299">
        <v>0</v>
      </c>
      <c r="DX45" s="299">
        <v>0</v>
      </c>
      <c r="DY45" s="299">
        <v>0</v>
      </c>
      <c r="DZ45" s="299">
        <v>0</v>
      </c>
      <c r="EA45" s="299">
        <v>0</v>
      </c>
      <c r="EB45" s="299">
        <v>0</v>
      </c>
      <c r="EC45" s="299">
        <v>0</v>
      </c>
      <c r="ED45" s="299">
        <v>0</v>
      </c>
      <c r="EE45" s="299">
        <v>0</v>
      </c>
      <c r="EF45" s="299">
        <v>0</v>
      </c>
      <c r="EG45" s="299">
        <v>0</v>
      </c>
      <c r="EH45" s="299">
        <v>0</v>
      </c>
      <c r="EI45" s="299">
        <v>0</v>
      </c>
      <c r="EJ45" s="299">
        <v>0</v>
      </c>
      <c r="EK45" s="299">
        <v>0</v>
      </c>
      <c r="EL45" s="299">
        <v>0</v>
      </c>
      <c r="EM45" s="299">
        <v>0</v>
      </c>
      <c r="EN45" s="299">
        <v>0</v>
      </c>
      <c r="EO45" s="299">
        <v>0</v>
      </c>
      <c r="EP45" s="299">
        <v>0</v>
      </c>
      <c r="EQ45" s="299">
        <v>0</v>
      </c>
      <c r="ER45" s="299">
        <v>0</v>
      </c>
      <c r="ES45" s="299">
        <v>0</v>
      </c>
      <c r="ET45" s="299">
        <v>0</v>
      </c>
      <c r="EU45" s="299">
        <v>0</v>
      </c>
      <c r="EV45" s="299">
        <v>0</v>
      </c>
      <c r="EW45" s="299">
        <v>0</v>
      </c>
      <c r="EX45" s="299">
        <v>0</v>
      </c>
      <c r="EY45" s="299">
        <v>0</v>
      </c>
      <c r="EZ45" s="299">
        <v>0</v>
      </c>
      <c r="FA45" s="299">
        <v>0</v>
      </c>
      <c r="FB45" s="299">
        <v>0</v>
      </c>
      <c r="FC45" s="299">
        <v>0</v>
      </c>
      <c r="FD45" s="299">
        <v>0</v>
      </c>
      <c r="FE45" s="299">
        <v>0</v>
      </c>
      <c r="FF45" s="299">
        <v>0.40598693940104841</v>
      </c>
      <c r="FG45" s="299">
        <v>0</v>
      </c>
      <c r="FH45" s="299">
        <v>0</v>
      </c>
      <c r="FI45" s="299">
        <v>0</v>
      </c>
      <c r="FJ45" s="299">
        <v>0</v>
      </c>
      <c r="FK45" s="299">
        <v>0</v>
      </c>
      <c r="FL45" s="299">
        <v>0</v>
      </c>
      <c r="FM45" s="299">
        <v>0</v>
      </c>
      <c r="FN45" s="299">
        <v>0</v>
      </c>
      <c r="FO45" s="299">
        <v>0</v>
      </c>
      <c r="FP45" s="299">
        <v>0</v>
      </c>
      <c r="FQ45" s="299">
        <v>0</v>
      </c>
      <c r="FR45" s="299">
        <v>0</v>
      </c>
      <c r="FS45" s="299">
        <v>0</v>
      </c>
      <c r="FT45" s="299">
        <v>0</v>
      </c>
      <c r="FU45" s="299">
        <v>0</v>
      </c>
      <c r="FV45" s="299">
        <v>0</v>
      </c>
      <c r="FW45" s="299">
        <v>0</v>
      </c>
      <c r="FX45" s="299">
        <v>0</v>
      </c>
      <c r="FY45" s="299">
        <v>0</v>
      </c>
      <c r="FZ45" s="299">
        <v>0</v>
      </c>
      <c r="GA45" s="299">
        <v>0</v>
      </c>
      <c r="GB45" s="299">
        <v>0</v>
      </c>
      <c r="GC45" s="299">
        <v>0</v>
      </c>
      <c r="GD45" s="299">
        <v>0</v>
      </c>
      <c r="GE45" s="299">
        <v>0</v>
      </c>
      <c r="GF45" s="299">
        <v>0</v>
      </c>
      <c r="GG45" s="299">
        <v>0</v>
      </c>
      <c r="GH45" s="299">
        <v>0</v>
      </c>
      <c r="GI45" s="299">
        <v>0</v>
      </c>
      <c r="GJ45" s="299">
        <v>0</v>
      </c>
      <c r="GK45" s="299">
        <v>0</v>
      </c>
      <c r="GL45" s="299">
        <v>0</v>
      </c>
      <c r="GM45" s="299">
        <v>0</v>
      </c>
      <c r="GN45" s="299">
        <v>0</v>
      </c>
      <c r="GO45" s="299">
        <v>0</v>
      </c>
      <c r="GP45" s="299">
        <v>0</v>
      </c>
      <c r="GQ45" s="299">
        <v>0</v>
      </c>
      <c r="GR45" s="299">
        <v>0</v>
      </c>
      <c r="GS45" s="299">
        <v>0</v>
      </c>
      <c r="GT45" s="299">
        <v>0</v>
      </c>
      <c r="GU45" s="299">
        <v>0</v>
      </c>
      <c r="GV45" s="299">
        <v>0</v>
      </c>
      <c r="GW45" s="299">
        <v>0</v>
      </c>
      <c r="GX45" s="299">
        <v>0</v>
      </c>
      <c r="GY45" s="299">
        <v>0</v>
      </c>
      <c r="GZ45" s="299">
        <v>0</v>
      </c>
      <c r="HA45" s="299">
        <v>0</v>
      </c>
      <c r="HB45" s="299">
        <v>0</v>
      </c>
      <c r="HC45" s="299">
        <v>0</v>
      </c>
      <c r="HD45" s="299">
        <v>0</v>
      </c>
      <c r="HE45" s="299">
        <v>0</v>
      </c>
      <c r="HF45" s="299">
        <v>0</v>
      </c>
      <c r="HG45" s="299">
        <v>0</v>
      </c>
      <c r="HH45" s="299">
        <v>0</v>
      </c>
      <c r="HI45" s="299">
        <v>0</v>
      </c>
      <c r="HJ45" s="299">
        <v>0</v>
      </c>
      <c r="HK45" s="299">
        <v>0</v>
      </c>
      <c r="HL45" s="299">
        <v>0</v>
      </c>
      <c r="HM45" s="299">
        <v>0</v>
      </c>
      <c r="HN45" s="299">
        <v>0</v>
      </c>
      <c r="HO45" s="299">
        <v>0</v>
      </c>
      <c r="HP45" s="299">
        <v>0</v>
      </c>
      <c r="HQ45" s="299">
        <v>0</v>
      </c>
      <c r="HR45" s="299">
        <v>0</v>
      </c>
      <c r="HS45" s="299">
        <v>0</v>
      </c>
      <c r="HT45" s="299">
        <v>0</v>
      </c>
      <c r="HU45" s="299">
        <v>0</v>
      </c>
      <c r="HV45" s="288"/>
      <c r="HW45" s="299" t="s">
        <v>333</v>
      </c>
      <c r="HX45" s="325">
        <v>5643.9260261579384</v>
      </c>
      <c r="HY45" s="325">
        <v>0</v>
      </c>
      <c r="HZ45" s="112"/>
      <c r="IA45" s="33"/>
      <c r="IB45" s="326"/>
      <c r="IC45" s="326"/>
      <c r="ID45" s="326"/>
    </row>
    <row r="46" spans="1:238" ht="16.5">
      <c r="A46" s="3"/>
      <c r="E46" s="105"/>
      <c r="F46" s="106"/>
      <c r="G46" s="106"/>
      <c r="H46" s="106"/>
      <c r="I46" s="106"/>
      <c r="J46" s="106"/>
      <c r="K46" s="295">
        <v>272</v>
      </c>
      <c r="L46" s="296" t="s">
        <v>729</v>
      </c>
      <c r="M46" s="300">
        <v>1.1786980443126454</v>
      </c>
      <c r="N46" s="301">
        <v>0.75607140203434675</v>
      </c>
      <c r="O46" s="300">
        <v>0.10416893321019659</v>
      </c>
      <c r="P46" s="299">
        <v>0</v>
      </c>
      <c r="Q46" s="299">
        <v>0</v>
      </c>
      <c r="R46" s="299">
        <v>0</v>
      </c>
      <c r="S46" s="299">
        <v>0</v>
      </c>
      <c r="T46" s="299">
        <v>0</v>
      </c>
      <c r="U46" s="299">
        <v>0</v>
      </c>
      <c r="V46" s="299">
        <v>0</v>
      </c>
      <c r="W46" s="299">
        <v>0</v>
      </c>
      <c r="X46" s="299">
        <v>0</v>
      </c>
      <c r="Y46" s="299">
        <v>0</v>
      </c>
      <c r="Z46" s="299">
        <v>0</v>
      </c>
      <c r="AA46" s="299">
        <v>0</v>
      </c>
      <c r="AB46" s="299">
        <v>0</v>
      </c>
      <c r="AC46" s="299">
        <v>0</v>
      </c>
      <c r="AD46" s="299">
        <v>0</v>
      </c>
      <c r="AE46" s="299">
        <v>0</v>
      </c>
      <c r="AF46" s="299">
        <v>0</v>
      </c>
      <c r="AG46" s="299">
        <v>0</v>
      </c>
      <c r="AH46" s="299">
        <v>0</v>
      </c>
      <c r="AI46" s="299">
        <v>0</v>
      </c>
      <c r="AJ46" s="299">
        <v>0</v>
      </c>
      <c r="AK46" s="299">
        <v>0</v>
      </c>
      <c r="AL46" s="299">
        <v>0</v>
      </c>
      <c r="AM46" s="299">
        <v>0</v>
      </c>
      <c r="AN46" s="299">
        <v>0</v>
      </c>
      <c r="AO46" s="299">
        <v>0</v>
      </c>
      <c r="AP46" s="299">
        <v>0</v>
      </c>
      <c r="AQ46" s="299">
        <v>0</v>
      </c>
      <c r="AR46" s="299">
        <v>0</v>
      </c>
      <c r="AS46" s="299">
        <v>0</v>
      </c>
      <c r="AT46" s="299">
        <v>0</v>
      </c>
      <c r="AU46" s="299">
        <v>0</v>
      </c>
      <c r="AV46" s="299">
        <v>0</v>
      </c>
      <c r="AW46" s="299">
        <v>0</v>
      </c>
      <c r="AX46" s="299">
        <v>0</v>
      </c>
      <c r="AY46" s="299">
        <v>0</v>
      </c>
      <c r="AZ46" s="299">
        <v>0</v>
      </c>
      <c r="BA46" s="299">
        <v>0</v>
      </c>
      <c r="BB46" s="299">
        <v>0</v>
      </c>
      <c r="BC46" s="299">
        <v>0</v>
      </c>
      <c r="BD46" s="299">
        <v>0.40668169291348366</v>
      </c>
      <c r="BE46" s="299">
        <v>0</v>
      </c>
      <c r="BF46" s="299">
        <v>0</v>
      </c>
      <c r="BG46" s="299">
        <v>0</v>
      </c>
      <c r="BH46" s="299">
        <v>0</v>
      </c>
      <c r="BI46" s="299">
        <v>0</v>
      </c>
      <c r="BJ46" s="299">
        <v>0</v>
      </c>
      <c r="BK46" s="299">
        <v>0</v>
      </c>
      <c r="BL46" s="299">
        <v>0</v>
      </c>
      <c r="BM46" s="299">
        <v>0</v>
      </c>
      <c r="BN46" s="299">
        <v>0</v>
      </c>
      <c r="BO46" s="299">
        <v>0</v>
      </c>
      <c r="BP46" s="299">
        <v>0</v>
      </c>
      <c r="BQ46" s="299">
        <v>0</v>
      </c>
      <c r="BR46" s="299">
        <v>0</v>
      </c>
      <c r="BS46" s="299">
        <v>0</v>
      </c>
      <c r="BT46" s="299">
        <v>0</v>
      </c>
      <c r="BU46" s="299">
        <v>0</v>
      </c>
      <c r="BV46" s="299">
        <v>0</v>
      </c>
      <c r="BW46" s="299">
        <v>0</v>
      </c>
      <c r="BX46" s="299">
        <v>0</v>
      </c>
      <c r="BY46" s="299">
        <v>0</v>
      </c>
      <c r="BZ46" s="299">
        <v>0</v>
      </c>
      <c r="CA46" s="299">
        <v>0</v>
      </c>
      <c r="CB46" s="299">
        <v>0</v>
      </c>
      <c r="CC46" s="299">
        <v>0</v>
      </c>
      <c r="CD46" s="299">
        <v>0</v>
      </c>
      <c r="CE46" s="299">
        <v>0</v>
      </c>
      <c r="CF46" s="299">
        <v>0</v>
      </c>
      <c r="CG46" s="299">
        <v>0</v>
      </c>
      <c r="CH46" s="299">
        <v>0</v>
      </c>
      <c r="CI46" s="299">
        <v>0</v>
      </c>
      <c r="CJ46" s="299">
        <v>0</v>
      </c>
      <c r="CK46" s="299">
        <v>0</v>
      </c>
      <c r="CL46" s="299">
        <v>0</v>
      </c>
      <c r="CM46" s="299">
        <v>0</v>
      </c>
      <c r="CN46" s="299">
        <v>0</v>
      </c>
      <c r="CO46" s="299">
        <v>0</v>
      </c>
      <c r="CP46" s="299">
        <v>0</v>
      </c>
      <c r="CQ46" s="299">
        <v>0</v>
      </c>
      <c r="CR46" s="299">
        <v>0</v>
      </c>
      <c r="CS46" s="299">
        <v>0</v>
      </c>
      <c r="CT46" s="299">
        <v>0</v>
      </c>
      <c r="CU46" s="299">
        <v>0</v>
      </c>
      <c r="CV46" s="299">
        <v>0</v>
      </c>
      <c r="CW46" s="299">
        <v>0</v>
      </c>
      <c r="CX46" s="299">
        <v>0</v>
      </c>
      <c r="CY46" s="299">
        <v>0</v>
      </c>
      <c r="CZ46" s="299">
        <v>0</v>
      </c>
      <c r="DA46" s="299">
        <v>0</v>
      </c>
      <c r="DB46" s="299">
        <v>0</v>
      </c>
      <c r="DC46" s="299">
        <v>0</v>
      </c>
      <c r="DD46" s="299">
        <v>0</v>
      </c>
      <c r="DE46" s="299">
        <v>0</v>
      </c>
      <c r="DF46" s="299">
        <v>0</v>
      </c>
      <c r="DG46" s="299">
        <v>0</v>
      </c>
      <c r="DH46" s="299">
        <v>0</v>
      </c>
      <c r="DI46" s="299">
        <v>0</v>
      </c>
      <c r="DJ46" s="299">
        <v>0</v>
      </c>
      <c r="DK46" s="299">
        <v>0</v>
      </c>
      <c r="DL46" s="299">
        <v>0</v>
      </c>
      <c r="DM46" s="299">
        <v>0</v>
      </c>
      <c r="DN46" s="299">
        <v>0</v>
      </c>
      <c r="DO46" s="299">
        <v>0</v>
      </c>
      <c r="DP46" s="299">
        <v>0</v>
      </c>
      <c r="DQ46" s="299">
        <v>0</v>
      </c>
      <c r="DR46" s="299">
        <v>0</v>
      </c>
      <c r="DS46" s="299">
        <v>0</v>
      </c>
      <c r="DT46" s="299">
        <v>0</v>
      </c>
      <c r="DU46" s="299">
        <v>0</v>
      </c>
      <c r="DV46" s="299">
        <v>0</v>
      </c>
      <c r="DW46" s="299">
        <v>0</v>
      </c>
      <c r="DX46" s="299">
        <v>0</v>
      </c>
      <c r="DY46" s="299">
        <v>0</v>
      </c>
      <c r="DZ46" s="299">
        <v>0</v>
      </c>
      <c r="EA46" s="299">
        <v>0</v>
      </c>
      <c r="EB46" s="299">
        <v>0</v>
      </c>
      <c r="EC46" s="299">
        <v>0</v>
      </c>
      <c r="ED46" s="299">
        <v>0</v>
      </c>
      <c r="EE46" s="299">
        <v>0</v>
      </c>
      <c r="EF46" s="299">
        <v>0</v>
      </c>
      <c r="EG46" s="299">
        <v>0</v>
      </c>
      <c r="EH46" s="299">
        <v>0</v>
      </c>
      <c r="EI46" s="299">
        <v>0</v>
      </c>
      <c r="EJ46" s="299">
        <v>0</v>
      </c>
      <c r="EK46" s="299">
        <v>0</v>
      </c>
      <c r="EL46" s="299">
        <v>0</v>
      </c>
      <c r="EM46" s="299">
        <v>0</v>
      </c>
      <c r="EN46" s="299">
        <v>0</v>
      </c>
      <c r="EO46" s="299">
        <v>0</v>
      </c>
      <c r="EP46" s="299">
        <v>0</v>
      </c>
      <c r="EQ46" s="299">
        <v>0</v>
      </c>
      <c r="ER46" s="299">
        <v>0</v>
      </c>
      <c r="ES46" s="299">
        <v>0</v>
      </c>
      <c r="ET46" s="299">
        <v>0</v>
      </c>
      <c r="EU46" s="299">
        <v>0</v>
      </c>
      <c r="EV46" s="299">
        <v>0</v>
      </c>
      <c r="EW46" s="299">
        <v>0</v>
      </c>
      <c r="EX46" s="299">
        <v>0</v>
      </c>
      <c r="EY46" s="299">
        <v>0</v>
      </c>
      <c r="EZ46" s="299">
        <v>0</v>
      </c>
      <c r="FA46" s="299">
        <v>0</v>
      </c>
      <c r="FB46" s="299">
        <v>0</v>
      </c>
      <c r="FC46" s="299">
        <v>0</v>
      </c>
      <c r="FD46" s="299">
        <v>0</v>
      </c>
      <c r="FE46" s="299">
        <v>0</v>
      </c>
      <c r="FF46" s="299">
        <v>0</v>
      </c>
      <c r="FG46" s="299">
        <v>0.40604246139192107</v>
      </c>
      <c r="FH46" s="299">
        <v>0</v>
      </c>
      <c r="FI46" s="299">
        <v>0</v>
      </c>
      <c r="FJ46" s="299">
        <v>0</v>
      </c>
      <c r="FK46" s="299">
        <v>0</v>
      </c>
      <c r="FL46" s="299">
        <v>0</v>
      </c>
      <c r="FM46" s="299">
        <v>0</v>
      </c>
      <c r="FN46" s="299">
        <v>0</v>
      </c>
      <c r="FO46" s="299">
        <v>0</v>
      </c>
      <c r="FP46" s="299">
        <v>0</v>
      </c>
      <c r="FQ46" s="299">
        <v>0</v>
      </c>
      <c r="FR46" s="299">
        <v>0</v>
      </c>
      <c r="FS46" s="299">
        <v>0</v>
      </c>
      <c r="FT46" s="299">
        <v>0</v>
      </c>
      <c r="FU46" s="299">
        <v>0</v>
      </c>
      <c r="FV46" s="299">
        <v>0</v>
      </c>
      <c r="FW46" s="299">
        <v>0</v>
      </c>
      <c r="FX46" s="299">
        <v>0</v>
      </c>
      <c r="FY46" s="299">
        <v>0</v>
      </c>
      <c r="FZ46" s="299">
        <v>0</v>
      </c>
      <c r="GA46" s="299">
        <v>0</v>
      </c>
      <c r="GB46" s="299">
        <v>0</v>
      </c>
      <c r="GC46" s="299">
        <v>0</v>
      </c>
      <c r="GD46" s="299">
        <v>0</v>
      </c>
      <c r="GE46" s="299">
        <v>0</v>
      </c>
      <c r="GF46" s="299">
        <v>0</v>
      </c>
      <c r="GG46" s="299">
        <v>0</v>
      </c>
      <c r="GH46" s="299">
        <v>0</v>
      </c>
      <c r="GI46" s="299">
        <v>0</v>
      </c>
      <c r="GJ46" s="299">
        <v>0</v>
      </c>
      <c r="GK46" s="299">
        <v>0</v>
      </c>
      <c r="GL46" s="299">
        <v>0</v>
      </c>
      <c r="GM46" s="299">
        <v>0</v>
      </c>
      <c r="GN46" s="299">
        <v>0</v>
      </c>
      <c r="GO46" s="299">
        <v>0</v>
      </c>
      <c r="GP46" s="299">
        <v>0</v>
      </c>
      <c r="GQ46" s="299">
        <v>0</v>
      </c>
      <c r="GR46" s="299">
        <v>0</v>
      </c>
      <c r="GS46" s="299">
        <v>0</v>
      </c>
      <c r="GT46" s="299">
        <v>0</v>
      </c>
      <c r="GU46" s="299">
        <v>0</v>
      </c>
      <c r="GV46" s="299">
        <v>0</v>
      </c>
      <c r="GW46" s="299">
        <v>0</v>
      </c>
      <c r="GX46" s="299">
        <v>0</v>
      </c>
      <c r="GY46" s="299">
        <v>0</v>
      </c>
      <c r="GZ46" s="299">
        <v>0</v>
      </c>
      <c r="HA46" s="299">
        <v>0</v>
      </c>
      <c r="HB46" s="299">
        <v>0</v>
      </c>
      <c r="HC46" s="299">
        <v>0</v>
      </c>
      <c r="HD46" s="299">
        <v>0</v>
      </c>
      <c r="HE46" s="299">
        <v>0</v>
      </c>
      <c r="HF46" s="299">
        <v>0</v>
      </c>
      <c r="HG46" s="299">
        <v>0</v>
      </c>
      <c r="HH46" s="299">
        <v>0</v>
      </c>
      <c r="HI46" s="299">
        <v>0</v>
      </c>
      <c r="HJ46" s="299">
        <v>0</v>
      </c>
      <c r="HK46" s="299">
        <v>0</v>
      </c>
      <c r="HL46" s="299">
        <v>0</v>
      </c>
      <c r="HM46" s="299">
        <v>0</v>
      </c>
      <c r="HN46" s="299">
        <v>0</v>
      </c>
      <c r="HO46" s="299">
        <v>0</v>
      </c>
      <c r="HP46" s="299">
        <v>0</v>
      </c>
      <c r="HQ46" s="299">
        <v>0</v>
      </c>
      <c r="HR46" s="299">
        <v>0</v>
      </c>
      <c r="HS46" s="299">
        <v>0</v>
      </c>
      <c r="HT46" s="299">
        <v>0</v>
      </c>
      <c r="HU46" s="299">
        <v>0</v>
      </c>
      <c r="HV46" s="288"/>
      <c r="HW46" s="106"/>
      <c r="HX46" s="106"/>
      <c r="HY46" s="106"/>
      <c r="HZ46" s="112"/>
      <c r="IA46" s="33"/>
      <c r="IB46" s="326"/>
      <c r="IC46" s="326"/>
      <c r="ID46" s="326"/>
    </row>
    <row r="47" spans="1:238" ht="16.5">
      <c r="A47" s="3"/>
      <c r="E47" s="105"/>
      <c r="F47" s="106"/>
      <c r="G47" s="106"/>
      <c r="H47" s="106"/>
      <c r="I47" s="106"/>
      <c r="J47" s="106"/>
      <c r="K47" s="295">
        <v>281</v>
      </c>
      <c r="L47" s="296" t="s">
        <v>730</v>
      </c>
      <c r="M47" s="300">
        <v>1.078770995220204</v>
      </c>
      <c r="N47" s="301">
        <v>0.57689216463559434</v>
      </c>
      <c r="O47" s="300">
        <v>0.25092087833535937</v>
      </c>
      <c r="P47" s="299">
        <v>0</v>
      </c>
      <c r="Q47" s="299">
        <v>0</v>
      </c>
      <c r="R47" s="299">
        <v>0</v>
      </c>
      <c r="S47" s="299">
        <v>0</v>
      </c>
      <c r="T47" s="299">
        <v>0</v>
      </c>
      <c r="U47" s="299">
        <v>0</v>
      </c>
      <c r="V47" s="299">
        <v>0</v>
      </c>
      <c r="W47" s="299">
        <v>0</v>
      </c>
      <c r="X47" s="299">
        <v>0</v>
      </c>
      <c r="Y47" s="299">
        <v>0</v>
      </c>
      <c r="Z47" s="299">
        <v>0</v>
      </c>
      <c r="AA47" s="299">
        <v>0</v>
      </c>
      <c r="AB47" s="299">
        <v>0</v>
      </c>
      <c r="AC47" s="299">
        <v>0</v>
      </c>
      <c r="AD47" s="299">
        <v>0</v>
      </c>
      <c r="AE47" s="299">
        <v>0</v>
      </c>
      <c r="AF47" s="299">
        <v>0</v>
      </c>
      <c r="AG47" s="299">
        <v>0</v>
      </c>
      <c r="AH47" s="299">
        <v>0</v>
      </c>
      <c r="AI47" s="299">
        <v>0</v>
      </c>
      <c r="AJ47" s="299">
        <v>0</v>
      </c>
      <c r="AK47" s="299">
        <v>0</v>
      </c>
      <c r="AL47" s="299">
        <v>0</v>
      </c>
      <c r="AM47" s="299">
        <v>0</v>
      </c>
      <c r="AN47" s="299">
        <v>0</v>
      </c>
      <c r="AO47" s="299">
        <v>0</v>
      </c>
      <c r="AP47" s="299">
        <v>0</v>
      </c>
      <c r="AQ47" s="299">
        <v>0</v>
      </c>
      <c r="AR47" s="299">
        <v>0</v>
      </c>
      <c r="AS47" s="299">
        <v>0</v>
      </c>
      <c r="AT47" s="299">
        <v>0</v>
      </c>
      <c r="AU47" s="299">
        <v>0</v>
      </c>
      <c r="AV47" s="299">
        <v>0</v>
      </c>
      <c r="AW47" s="299">
        <v>0</v>
      </c>
      <c r="AX47" s="299">
        <v>0</v>
      </c>
      <c r="AY47" s="299">
        <v>0</v>
      </c>
      <c r="AZ47" s="299">
        <v>0</v>
      </c>
      <c r="BA47" s="299">
        <v>0</v>
      </c>
      <c r="BB47" s="299">
        <v>0</v>
      </c>
      <c r="BC47" s="299">
        <v>0</v>
      </c>
      <c r="BD47" s="299">
        <v>0</v>
      </c>
      <c r="BE47" s="299">
        <v>0.45334861197692644</v>
      </c>
      <c r="BF47" s="299">
        <v>0</v>
      </c>
      <c r="BG47" s="299">
        <v>0</v>
      </c>
      <c r="BH47" s="299">
        <v>0</v>
      </c>
      <c r="BI47" s="299">
        <v>0</v>
      </c>
      <c r="BJ47" s="299">
        <v>0</v>
      </c>
      <c r="BK47" s="299">
        <v>0</v>
      </c>
      <c r="BL47" s="299">
        <v>0</v>
      </c>
      <c r="BM47" s="299">
        <v>0</v>
      </c>
      <c r="BN47" s="299">
        <v>0</v>
      </c>
      <c r="BO47" s="299">
        <v>0</v>
      </c>
      <c r="BP47" s="299">
        <v>0</v>
      </c>
      <c r="BQ47" s="299">
        <v>0</v>
      </c>
      <c r="BR47" s="299">
        <v>0</v>
      </c>
      <c r="BS47" s="299">
        <v>0</v>
      </c>
      <c r="BT47" s="299">
        <v>0</v>
      </c>
      <c r="BU47" s="299">
        <v>0</v>
      </c>
      <c r="BV47" s="299">
        <v>0</v>
      </c>
      <c r="BW47" s="299">
        <v>0</v>
      </c>
      <c r="BX47" s="299">
        <v>0</v>
      </c>
      <c r="BY47" s="299">
        <v>0</v>
      </c>
      <c r="BZ47" s="299">
        <v>0</v>
      </c>
      <c r="CA47" s="299">
        <v>0</v>
      </c>
      <c r="CB47" s="299">
        <v>0</v>
      </c>
      <c r="CC47" s="299">
        <v>0</v>
      </c>
      <c r="CD47" s="299">
        <v>0</v>
      </c>
      <c r="CE47" s="299">
        <v>0</v>
      </c>
      <c r="CF47" s="299">
        <v>0</v>
      </c>
      <c r="CG47" s="299">
        <v>0</v>
      </c>
      <c r="CH47" s="299">
        <v>0</v>
      </c>
      <c r="CI47" s="299">
        <v>0</v>
      </c>
      <c r="CJ47" s="299">
        <v>0</v>
      </c>
      <c r="CK47" s="299">
        <v>0</v>
      </c>
      <c r="CL47" s="299">
        <v>0</v>
      </c>
      <c r="CM47" s="299">
        <v>0</v>
      </c>
      <c r="CN47" s="299">
        <v>0</v>
      </c>
      <c r="CO47" s="299">
        <v>0</v>
      </c>
      <c r="CP47" s="299">
        <v>0</v>
      </c>
      <c r="CQ47" s="299">
        <v>0</v>
      </c>
      <c r="CR47" s="299">
        <v>0</v>
      </c>
      <c r="CS47" s="299">
        <v>0</v>
      </c>
      <c r="CT47" s="299">
        <v>0</v>
      </c>
      <c r="CU47" s="299">
        <v>0</v>
      </c>
      <c r="CV47" s="299">
        <v>0</v>
      </c>
      <c r="CW47" s="299">
        <v>0</v>
      </c>
      <c r="CX47" s="299">
        <v>0</v>
      </c>
      <c r="CY47" s="299">
        <v>0</v>
      </c>
      <c r="CZ47" s="299">
        <v>0</v>
      </c>
      <c r="DA47" s="299">
        <v>0</v>
      </c>
      <c r="DB47" s="299">
        <v>0</v>
      </c>
      <c r="DC47" s="299">
        <v>0</v>
      </c>
      <c r="DD47" s="299">
        <v>0</v>
      </c>
      <c r="DE47" s="299">
        <v>0</v>
      </c>
      <c r="DF47" s="299">
        <v>0</v>
      </c>
      <c r="DG47" s="299">
        <v>0</v>
      </c>
      <c r="DH47" s="299">
        <v>0</v>
      </c>
      <c r="DI47" s="299">
        <v>0</v>
      </c>
      <c r="DJ47" s="299">
        <v>0</v>
      </c>
      <c r="DK47" s="299">
        <v>0</v>
      </c>
      <c r="DL47" s="299">
        <v>0</v>
      </c>
      <c r="DM47" s="299">
        <v>0</v>
      </c>
      <c r="DN47" s="299">
        <v>0</v>
      </c>
      <c r="DO47" s="299">
        <v>0</v>
      </c>
      <c r="DP47" s="299">
        <v>0</v>
      </c>
      <c r="DQ47" s="299">
        <v>0</v>
      </c>
      <c r="DR47" s="299">
        <v>0</v>
      </c>
      <c r="DS47" s="299">
        <v>0</v>
      </c>
      <c r="DT47" s="299">
        <v>0</v>
      </c>
      <c r="DU47" s="299">
        <v>0</v>
      </c>
      <c r="DV47" s="299">
        <v>0</v>
      </c>
      <c r="DW47" s="299">
        <v>0</v>
      </c>
      <c r="DX47" s="299">
        <v>0</v>
      </c>
      <c r="DY47" s="299">
        <v>0</v>
      </c>
      <c r="DZ47" s="299">
        <v>0</v>
      </c>
      <c r="EA47" s="299">
        <v>0</v>
      </c>
      <c r="EB47" s="299">
        <v>0</v>
      </c>
      <c r="EC47" s="299">
        <v>0</v>
      </c>
      <c r="ED47" s="299">
        <v>0</v>
      </c>
      <c r="EE47" s="299">
        <v>0</v>
      </c>
      <c r="EF47" s="299">
        <v>0</v>
      </c>
      <c r="EG47" s="299">
        <v>0</v>
      </c>
      <c r="EH47" s="299">
        <v>0</v>
      </c>
      <c r="EI47" s="299">
        <v>0</v>
      </c>
      <c r="EJ47" s="299">
        <v>0</v>
      </c>
      <c r="EK47" s="299">
        <v>0</v>
      </c>
      <c r="EL47" s="299">
        <v>0</v>
      </c>
      <c r="EM47" s="299">
        <v>0</v>
      </c>
      <c r="EN47" s="299">
        <v>0</v>
      </c>
      <c r="EO47" s="299">
        <v>0</v>
      </c>
      <c r="EP47" s="299">
        <v>0</v>
      </c>
      <c r="EQ47" s="299">
        <v>0</v>
      </c>
      <c r="ER47" s="299">
        <v>0</v>
      </c>
      <c r="ES47" s="299">
        <v>0</v>
      </c>
      <c r="ET47" s="299">
        <v>0</v>
      </c>
      <c r="EU47" s="299">
        <v>0</v>
      </c>
      <c r="EV47" s="299">
        <v>0</v>
      </c>
      <c r="EW47" s="299">
        <v>0</v>
      </c>
      <c r="EX47" s="299">
        <v>0</v>
      </c>
      <c r="EY47" s="299">
        <v>0</v>
      </c>
      <c r="EZ47" s="299">
        <v>0</v>
      </c>
      <c r="FA47" s="299">
        <v>0</v>
      </c>
      <c r="FB47" s="299">
        <v>0</v>
      </c>
      <c r="FC47" s="299">
        <v>0</v>
      </c>
      <c r="FD47" s="299">
        <v>0</v>
      </c>
      <c r="FE47" s="299">
        <v>0</v>
      </c>
      <c r="FF47" s="299">
        <v>0</v>
      </c>
      <c r="FG47" s="299">
        <v>0</v>
      </c>
      <c r="FH47" s="299">
        <v>0.45323913224202239</v>
      </c>
      <c r="FI47" s="299">
        <v>0</v>
      </c>
      <c r="FJ47" s="299">
        <v>0</v>
      </c>
      <c r="FK47" s="299">
        <v>0</v>
      </c>
      <c r="FL47" s="299">
        <v>0</v>
      </c>
      <c r="FM47" s="299">
        <v>0</v>
      </c>
      <c r="FN47" s="299">
        <v>0</v>
      </c>
      <c r="FO47" s="299">
        <v>0</v>
      </c>
      <c r="FP47" s="299">
        <v>0</v>
      </c>
      <c r="FQ47" s="299">
        <v>0</v>
      </c>
      <c r="FR47" s="299">
        <v>0</v>
      </c>
      <c r="FS47" s="299">
        <v>0</v>
      </c>
      <c r="FT47" s="299">
        <v>0</v>
      </c>
      <c r="FU47" s="299">
        <v>0</v>
      </c>
      <c r="FV47" s="299">
        <v>0</v>
      </c>
      <c r="FW47" s="299">
        <v>0</v>
      </c>
      <c r="FX47" s="299">
        <v>0</v>
      </c>
      <c r="FY47" s="299">
        <v>0</v>
      </c>
      <c r="FZ47" s="299">
        <v>0</v>
      </c>
      <c r="GA47" s="299">
        <v>0</v>
      </c>
      <c r="GB47" s="299">
        <v>0</v>
      </c>
      <c r="GC47" s="299">
        <v>0</v>
      </c>
      <c r="GD47" s="299">
        <v>0</v>
      </c>
      <c r="GE47" s="299">
        <v>0</v>
      </c>
      <c r="GF47" s="299">
        <v>0</v>
      </c>
      <c r="GG47" s="299">
        <v>0</v>
      </c>
      <c r="GH47" s="299">
        <v>0</v>
      </c>
      <c r="GI47" s="299">
        <v>0</v>
      </c>
      <c r="GJ47" s="299">
        <v>0</v>
      </c>
      <c r="GK47" s="299">
        <v>0</v>
      </c>
      <c r="GL47" s="299">
        <v>0</v>
      </c>
      <c r="GM47" s="299">
        <v>0</v>
      </c>
      <c r="GN47" s="299">
        <v>0</v>
      </c>
      <c r="GO47" s="299">
        <v>0</v>
      </c>
      <c r="GP47" s="299">
        <v>0</v>
      </c>
      <c r="GQ47" s="299">
        <v>0</v>
      </c>
      <c r="GR47" s="299">
        <v>0</v>
      </c>
      <c r="GS47" s="299">
        <v>0</v>
      </c>
      <c r="GT47" s="299">
        <v>0</v>
      </c>
      <c r="GU47" s="299">
        <v>0</v>
      </c>
      <c r="GV47" s="299">
        <v>0</v>
      </c>
      <c r="GW47" s="299">
        <v>0</v>
      </c>
      <c r="GX47" s="299">
        <v>0</v>
      </c>
      <c r="GY47" s="299">
        <v>0</v>
      </c>
      <c r="GZ47" s="299">
        <v>0</v>
      </c>
      <c r="HA47" s="299">
        <v>0</v>
      </c>
      <c r="HB47" s="299">
        <v>0</v>
      </c>
      <c r="HC47" s="299">
        <v>0</v>
      </c>
      <c r="HD47" s="299">
        <v>0</v>
      </c>
      <c r="HE47" s="299">
        <v>0</v>
      </c>
      <c r="HF47" s="299">
        <v>0</v>
      </c>
      <c r="HG47" s="299">
        <v>0</v>
      </c>
      <c r="HH47" s="299">
        <v>0</v>
      </c>
      <c r="HI47" s="299">
        <v>0</v>
      </c>
      <c r="HJ47" s="299">
        <v>0</v>
      </c>
      <c r="HK47" s="299">
        <v>0</v>
      </c>
      <c r="HL47" s="299">
        <v>0</v>
      </c>
      <c r="HM47" s="299">
        <v>0</v>
      </c>
      <c r="HN47" s="299">
        <v>0</v>
      </c>
      <c r="HO47" s="299">
        <v>0</v>
      </c>
      <c r="HP47" s="299">
        <v>0</v>
      </c>
      <c r="HQ47" s="299">
        <v>0</v>
      </c>
      <c r="HR47" s="299">
        <v>0</v>
      </c>
      <c r="HS47" s="299">
        <v>0</v>
      </c>
      <c r="HT47" s="299">
        <v>0</v>
      </c>
      <c r="HU47" s="299">
        <v>0</v>
      </c>
      <c r="HV47" s="288"/>
      <c r="HW47" s="106"/>
      <c r="HX47" s="106"/>
      <c r="HY47" s="106"/>
      <c r="HZ47" s="112"/>
      <c r="IA47" s="33"/>
      <c r="IB47" s="326"/>
      <c r="IC47" s="326"/>
      <c r="ID47" s="326"/>
    </row>
    <row r="48" spans="1:238" ht="16.5">
      <c r="A48" s="3"/>
      <c r="E48" s="105"/>
      <c r="F48" s="106"/>
      <c r="G48" s="106"/>
      <c r="H48" s="106"/>
      <c r="I48" s="106"/>
      <c r="J48" s="106"/>
      <c r="K48" s="295">
        <v>289</v>
      </c>
      <c r="L48" s="296" t="s">
        <v>731</v>
      </c>
      <c r="M48" s="300">
        <v>1.0064665346761426</v>
      </c>
      <c r="N48" s="301">
        <v>0.50315242066696053</v>
      </c>
      <c r="O48" s="300">
        <v>0.2035883700230153</v>
      </c>
      <c r="P48" s="299">
        <v>0</v>
      </c>
      <c r="Q48" s="299">
        <v>0</v>
      </c>
      <c r="R48" s="299">
        <v>0</v>
      </c>
      <c r="S48" s="299">
        <v>0</v>
      </c>
      <c r="T48" s="299">
        <v>0</v>
      </c>
      <c r="U48" s="299">
        <v>0</v>
      </c>
      <c r="V48" s="299">
        <v>0</v>
      </c>
      <c r="W48" s="299">
        <v>0</v>
      </c>
      <c r="X48" s="299">
        <v>0</v>
      </c>
      <c r="Y48" s="299">
        <v>0</v>
      </c>
      <c r="Z48" s="299">
        <v>0</v>
      </c>
      <c r="AA48" s="299">
        <v>0</v>
      </c>
      <c r="AB48" s="299">
        <v>0</v>
      </c>
      <c r="AC48" s="299">
        <v>0</v>
      </c>
      <c r="AD48" s="299">
        <v>0</v>
      </c>
      <c r="AE48" s="299">
        <v>0</v>
      </c>
      <c r="AF48" s="299">
        <v>0</v>
      </c>
      <c r="AG48" s="299">
        <v>0</v>
      </c>
      <c r="AH48" s="299">
        <v>0</v>
      </c>
      <c r="AI48" s="299">
        <v>0</v>
      </c>
      <c r="AJ48" s="299">
        <v>0</v>
      </c>
      <c r="AK48" s="299">
        <v>0</v>
      </c>
      <c r="AL48" s="299">
        <v>0</v>
      </c>
      <c r="AM48" s="299">
        <v>0</v>
      </c>
      <c r="AN48" s="299">
        <v>0</v>
      </c>
      <c r="AO48" s="299">
        <v>0</v>
      </c>
      <c r="AP48" s="299">
        <v>0</v>
      </c>
      <c r="AQ48" s="299">
        <v>0</v>
      </c>
      <c r="AR48" s="299">
        <v>0</v>
      </c>
      <c r="AS48" s="299">
        <v>0</v>
      </c>
      <c r="AT48" s="299">
        <v>0</v>
      </c>
      <c r="AU48" s="299">
        <v>0</v>
      </c>
      <c r="AV48" s="299">
        <v>0</v>
      </c>
      <c r="AW48" s="299">
        <v>0</v>
      </c>
      <c r="AX48" s="299">
        <v>0</v>
      </c>
      <c r="AY48" s="299">
        <v>0</v>
      </c>
      <c r="AZ48" s="299">
        <v>0</v>
      </c>
      <c r="BA48" s="299">
        <v>0</v>
      </c>
      <c r="BB48" s="299">
        <v>0</v>
      </c>
      <c r="BC48" s="299">
        <v>0</v>
      </c>
      <c r="BD48" s="299">
        <v>0</v>
      </c>
      <c r="BE48" s="299">
        <v>0</v>
      </c>
      <c r="BF48" s="299">
        <v>0.44553961325966912</v>
      </c>
      <c r="BG48" s="299">
        <v>0</v>
      </c>
      <c r="BH48" s="299">
        <v>0</v>
      </c>
      <c r="BI48" s="299">
        <v>0</v>
      </c>
      <c r="BJ48" s="299">
        <v>0</v>
      </c>
      <c r="BK48" s="299">
        <v>0</v>
      </c>
      <c r="BL48" s="299">
        <v>0</v>
      </c>
      <c r="BM48" s="299">
        <v>0</v>
      </c>
      <c r="BN48" s="299">
        <v>0</v>
      </c>
      <c r="BO48" s="299">
        <v>0</v>
      </c>
      <c r="BP48" s="299">
        <v>0</v>
      </c>
      <c r="BQ48" s="299">
        <v>0</v>
      </c>
      <c r="BR48" s="299">
        <v>0</v>
      </c>
      <c r="BS48" s="299">
        <v>0</v>
      </c>
      <c r="BT48" s="299">
        <v>0</v>
      </c>
      <c r="BU48" s="299">
        <v>0</v>
      </c>
      <c r="BV48" s="299">
        <v>0</v>
      </c>
      <c r="BW48" s="299">
        <v>0</v>
      </c>
      <c r="BX48" s="299">
        <v>0</v>
      </c>
      <c r="BY48" s="299">
        <v>0</v>
      </c>
      <c r="BZ48" s="299">
        <v>0</v>
      </c>
      <c r="CA48" s="299">
        <v>0</v>
      </c>
      <c r="CB48" s="299">
        <v>0</v>
      </c>
      <c r="CC48" s="299">
        <v>0</v>
      </c>
      <c r="CD48" s="299">
        <v>0</v>
      </c>
      <c r="CE48" s="299">
        <v>0</v>
      </c>
      <c r="CF48" s="299">
        <v>0</v>
      </c>
      <c r="CG48" s="299">
        <v>0</v>
      </c>
      <c r="CH48" s="299">
        <v>0</v>
      </c>
      <c r="CI48" s="299">
        <v>0</v>
      </c>
      <c r="CJ48" s="299">
        <v>0</v>
      </c>
      <c r="CK48" s="299">
        <v>0</v>
      </c>
      <c r="CL48" s="299">
        <v>0</v>
      </c>
      <c r="CM48" s="299">
        <v>0</v>
      </c>
      <c r="CN48" s="299">
        <v>0</v>
      </c>
      <c r="CO48" s="299">
        <v>0</v>
      </c>
      <c r="CP48" s="299">
        <v>0</v>
      </c>
      <c r="CQ48" s="299">
        <v>0</v>
      </c>
      <c r="CR48" s="299">
        <v>0</v>
      </c>
      <c r="CS48" s="299">
        <v>0</v>
      </c>
      <c r="CT48" s="299">
        <v>0</v>
      </c>
      <c r="CU48" s="299">
        <v>0</v>
      </c>
      <c r="CV48" s="299">
        <v>0</v>
      </c>
      <c r="CW48" s="299">
        <v>0</v>
      </c>
      <c r="CX48" s="299">
        <v>0</v>
      </c>
      <c r="CY48" s="299">
        <v>0</v>
      </c>
      <c r="CZ48" s="299">
        <v>0</v>
      </c>
      <c r="DA48" s="299">
        <v>0</v>
      </c>
      <c r="DB48" s="299">
        <v>0</v>
      </c>
      <c r="DC48" s="299">
        <v>0</v>
      </c>
      <c r="DD48" s="299">
        <v>0</v>
      </c>
      <c r="DE48" s="299">
        <v>0</v>
      </c>
      <c r="DF48" s="299">
        <v>0</v>
      </c>
      <c r="DG48" s="299">
        <v>0</v>
      </c>
      <c r="DH48" s="299">
        <v>0</v>
      </c>
      <c r="DI48" s="299">
        <v>0</v>
      </c>
      <c r="DJ48" s="299">
        <v>0</v>
      </c>
      <c r="DK48" s="299">
        <v>0</v>
      </c>
      <c r="DL48" s="299">
        <v>0</v>
      </c>
      <c r="DM48" s="299">
        <v>0</v>
      </c>
      <c r="DN48" s="299">
        <v>0</v>
      </c>
      <c r="DO48" s="299">
        <v>0</v>
      </c>
      <c r="DP48" s="299">
        <v>0</v>
      </c>
      <c r="DQ48" s="299">
        <v>0</v>
      </c>
      <c r="DR48" s="299">
        <v>0</v>
      </c>
      <c r="DS48" s="299">
        <v>0</v>
      </c>
      <c r="DT48" s="299">
        <v>0</v>
      </c>
      <c r="DU48" s="299">
        <v>0</v>
      </c>
      <c r="DV48" s="299">
        <v>0</v>
      </c>
      <c r="DW48" s="299">
        <v>0</v>
      </c>
      <c r="DX48" s="299">
        <v>0</v>
      </c>
      <c r="DY48" s="299">
        <v>0</v>
      </c>
      <c r="DZ48" s="299">
        <v>0</v>
      </c>
      <c r="EA48" s="299">
        <v>0</v>
      </c>
      <c r="EB48" s="299">
        <v>0</v>
      </c>
      <c r="EC48" s="299">
        <v>0</v>
      </c>
      <c r="ED48" s="299">
        <v>0</v>
      </c>
      <c r="EE48" s="299">
        <v>0</v>
      </c>
      <c r="EF48" s="299">
        <v>0</v>
      </c>
      <c r="EG48" s="299">
        <v>0</v>
      </c>
      <c r="EH48" s="299">
        <v>0</v>
      </c>
      <c r="EI48" s="299">
        <v>0</v>
      </c>
      <c r="EJ48" s="299">
        <v>0</v>
      </c>
      <c r="EK48" s="299">
        <v>0</v>
      </c>
      <c r="EL48" s="299">
        <v>0</v>
      </c>
      <c r="EM48" s="299">
        <v>0</v>
      </c>
      <c r="EN48" s="299">
        <v>0</v>
      </c>
      <c r="EO48" s="299">
        <v>0</v>
      </c>
      <c r="EP48" s="299">
        <v>0</v>
      </c>
      <c r="EQ48" s="299">
        <v>0</v>
      </c>
      <c r="ER48" s="299">
        <v>0</v>
      </c>
      <c r="ES48" s="299">
        <v>0</v>
      </c>
      <c r="ET48" s="299">
        <v>0</v>
      </c>
      <c r="EU48" s="299">
        <v>0</v>
      </c>
      <c r="EV48" s="299">
        <v>0</v>
      </c>
      <c r="EW48" s="299">
        <v>0</v>
      </c>
      <c r="EX48" s="299">
        <v>0</v>
      </c>
      <c r="EY48" s="299">
        <v>0</v>
      </c>
      <c r="EZ48" s="299">
        <v>0</v>
      </c>
      <c r="FA48" s="299">
        <v>0</v>
      </c>
      <c r="FB48" s="299">
        <v>0</v>
      </c>
      <c r="FC48" s="299">
        <v>0</v>
      </c>
      <c r="FD48" s="299">
        <v>0</v>
      </c>
      <c r="FE48" s="299">
        <v>0</v>
      </c>
      <c r="FF48" s="299">
        <v>0</v>
      </c>
      <c r="FG48" s="299">
        <v>0</v>
      </c>
      <c r="FH48" s="299">
        <v>0</v>
      </c>
      <c r="FI48" s="299">
        <v>0.43810337027722224</v>
      </c>
      <c r="FJ48" s="299">
        <v>0</v>
      </c>
      <c r="FK48" s="299">
        <v>0</v>
      </c>
      <c r="FL48" s="299">
        <v>0</v>
      </c>
      <c r="FM48" s="299">
        <v>0</v>
      </c>
      <c r="FN48" s="299">
        <v>0</v>
      </c>
      <c r="FO48" s="299">
        <v>0</v>
      </c>
      <c r="FP48" s="299">
        <v>0</v>
      </c>
      <c r="FQ48" s="299">
        <v>0</v>
      </c>
      <c r="FR48" s="299">
        <v>0</v>
      </c>
      <c r="FS48" s="299">
        <v>0</v>
      </c>
      <c r="FT48" s="299">
        <v>0</v>
      </c>
      <c r="FU48" s="299">
        <v>0</v>
      </c>
      <c r="FV48" s="299">
        <v>0</v>
      </c>
      <c r="FW48" s="299">
        <v>0</v>
      </c>
      <c r="FX48" s="299">
        <v>0</v>
      </c>
      <c r="FY48" s="299">
        <v>0</v>
      </c>
      <c r="FZ48" s="299">
        <v>0</v>
      </c>
      <c r="GA48" s="299">
        <v>0</v>
      </c>
      <c r="GB48" s="299">
        <v>0</v>
      </c>
      <c r="GC48" s="299">
        <v>0</v>
      </c>
      <c r="GD48" s="299">
        <v>0</v>
      </c>
      <c r="GE48" s="299">
        <v>0</v>
      </c>
      <c r="GF48" s="299">
        <v>0</v>
      </c>
      <c r="GG48" s="299">
        <v>0</v>
      </c>
      <c r="GH48" s="299">
        <v>0</v>
      </c>
      <c r="GI48" s="299">
        <v>0</v>
      </c>
      <c r="GJ48" s="299">
        <v>0</v>
      </c>
      <c r="GK48" s="299">
        <v>0</v>
      </c>
      <c r="GL48" s="299">
        <v>0</v>
      </c>
      <c r="GM48" s="299">
        <v>0</v>
      </c>
      <c r="GN48" s="299">
        <v>0</v>
      </c>
      <c r="GO48" s="299">
        <v>0</v>
      </c>
      <c r="GP48" s="299">
        <v>0</v>
      </c>
      <c r="GQ48" s="299">
        <v>0</v>
      </c>
      <c r="GR48" s="299">
        <v>0</v>
      </c>
      <c r="GS48" s="299">
        <v>0</v>
      </c>
      <c r="GT48" s="299">
        <v>0</v>
      </c>
      <c r="GU48" s="299">
        <v>0</v>
      </c>
      <c r="GV48" s="299">
        <v>0</v>
      </c>
      <c r="GW48" s="299">
        <v>0</v>
      </c>
      <c r="GX48" s="299">
        <v>0</v>
      </c>
      <c r="GY48" s="299">
        <v>0</v>
      </c>
      <c r="GZ48" s="299">
        <v>0</v>
      </c>
      <c r="HA48" s="299">
        <v>0</v>
      </c>
      <c r="HB48" s="299">
        <v>0</v>
      </c>
      <c r="HC48" s="299">
        <v>0</v>
      </c>
      <c r="HD48" s="299">
        <v>0</v>
      </c>
      <c r="HE48" s="299">
        <v>0</v>
      </c>
      <c r="HF48" s="299">
        <v>0</v>
      </c>
      <c r="HG48" s="299">
        <v>0</v>
      </c>
      <c r="HH48" s="299">
        <v>0</v>
      </c>
      <c r="HI48" s="299">
        <v>0</v>
      </c>
      <c r="HJ48" s="299">
        <v>0</v>
      </c>
      <c r="HK48" s="299">
        <v>0</v>
      </c>
      <c r="HL48" s="299">
        <v>0</v>
      </c>
      <c r="HM48" s="299">
        <v>0</v>
      </c>
      <c r="HN48" s="299">
        <v>0</v>
      </c>
      <c r="HO48" s="299">
        <v>0</v>
      </c>
      <c r="HP48" s="299">
        <v>0</v>
      </c>
      <c r="HQ48" s="299">
        <v>0</v>
      </c>
      <c r="HR48" s="299">
        <v>0</v>
      </c>
      <c r="HS48" s="299">
        <v>0</v>
      </c>
      <c r="HT48" s="299">
        <v>0</v>
      </c>
      <c r="HU48" s="299">
        <v>0</v>
      </c>
      <c r="HV48" s="288"/>
      <c r="HW48" s="106"/>
      <c r="HX48" s="106"/>
      <c r="HY48" s="106"/>
      <c r="HZ48" s="112"/>
      <c r="IA48" s="33"/>
      <c r="IB48" s="326"/>
      <c r="IC48" s="326"/>
      <c r="ID48" s="326"/>
    </row>
    <row r="49" spans="1:238" ht="16.5">
      <c r="A49" s="3"/>
      <c r="E49" s="105"/>
      <c r="F49" s="106"/>
      <c r="G49" s="106"/>
      <c r="H49" s="106"/>
      <c r="I49" s="106"/>
      <c r="J49" s="106"/>
      <c r="K49" s="295">
        <v>291</v>
      </c>
      <c r="L49" s="296" t="s">
        <v>732</v>
      </c>
      <c r="M49" s="300">
        <v>0.99804687742255671</v>
      </c>
      <c r="N49" s="301">
        <v>0.60547056188660697</v>
      </c>
      <c r="O49" s="300">
        <v>0.19443573295618541</v>
      </c>
      <c r="P49" s="299">
        <v>0</v>
      </c>
      <c r="Q49" s="299">
        <v>0</v>
      </c>
      <c r="R49" s="299">
        <v>0</v>
      </c>
      <c r="S49" s="299">
        <v>0</v>
      </c>
      <c r="T49" s="299">
        <v>0</v>
      </c>
      <c r="U49" s="299">
        <v>0</v>
      </c>
      <c r="V49" s="299">
        <v>0</v>
      </c>
      <c r="W49" s="299">
        <v>0</v>
      </c>
      <c r="X49" s="299">
        <v>0</v>
      </c>
      <c r="Y49" s="299">
        <v>0</v>
      </c>
      <c r="Z49" s="299">
        <v>0</v>
      </c>
      <c r="AA49" s="299">
        <v>0</v>
      </c>
      <c r="AB49" s="299">
        <v>0</v>
      </c>
      <c r="AC49" s="299">
        <v>0</v>
      </c>
      <c r="AD49" s="299">
        <v>0</v>
      </c>
      <c r="AE49" s="299">
        <v>0</v>
      </c>
      <c r="AF49" s="299">
        <v>0</v>
      </c>
      <c r="AG49" s="299">
        <v>0</v>
      </c>
      <c r="AH49" s="299">
        <v>0</v>
      </c>
      <c r="AI49" s="299">
        <v>0</v>
      </c>
      <c r="AJ49" s="299">
        <v>0</v>
      </c>
      <c r="AK49" s="299">
        <v>0</v>
      </c>
      <c r="AL49" s="299">
        <v>0</v>
      </c>
      <c r="AM49" s="299">
        <v>0</v>
      </c>
      <c r="AN49" s="299">
        <v>0</v>
      </c>
      <c r="AO49" s="299">
        <v>0</v>
      </c>
      <c r="AP49" s="299">
        <v>0</v>
      </c>
      <c r="AQ49" s="299">
        <v>0</v>
      </c>
      <c r="AR49" s="299">
        <v>0</v>
      </c>
      <c r="AS49" s="299">
        <v>0</v>
      </c>
      <c r="AT49" s="299">
        <v>0</v>
      </c>
      <c r="AU49" s="299">
        <v>0</v>
      </c>
      <c r="AV49" s="299">
        <v>0</v>
      </c>
      <c r="AW49" s="299">
        <v>0</v>
      </c>
      <c r="AX49" s="299">
        <v>0</v>
      </c>
      <c r="AY49" s="299">
        <v>0</v>
      </c>
      <c r="AZ49" s="299">
        <v>0</v>
      </c>
      <c r="BA49" s="299">
        <v>0</v>
      </c>
      <c r="BB49" s="299">
        <v>0</v>
      </c>
      <c r="BC49" s="299">
        <v>0</v>
      </c>
      <c r="BD49" s="299">
        <v>0</v>
      </c>
      <c r="BE49" s="299">
        <v>0</v>
      </c>
      <c r="BF49" s="299">
        <v>0</v>
      </c>
      <c r="BG49" s="299">
        <v>0.48020006878609012</v>
      </c>
      <c r="BH49" s="299">
        <v>0</v>
      </c>
      <c r="BI49" s="299">
        <v>0</v>
      </c>
      <c r="BJ49" s="299">
        <v>0</v>
      </c>
      <c r="BK49" s="299">
        <v>0</v>
      </c>
      <c r="BL49" s="299">
        <v>0</v>
      </c>
      <c r="BM49" s="299">
        <v>0</v>
      </c>
      <c r="BN49" s="299">
        <v>0</v>
      </c>
      <c r="BO49" s="299">
        <v>0</v>
      </c>
      <c r="BP49" s="299">
        <v>0</v>
      </c>
      <c r="BQ49" s="299">
        <v>0</v>
      </c>
      <c r="BR49" s="299">
        <v>0</v>
      </c>
      <c r="BS49" s="299">
        <v>0</v>
      </c>
      <c r="BT49" s="299">
        <v>0</v>
      </c>
      <c r="BU49" s="299">
        <v>0</v>
      </c>
      <c r="BV49" s="299">
        <v>0</v>
      </c>
      <c r="BW49" s="299">
        <v>0</v>
      </c>
      <c r="BX49" s="299">
        <v>0</v>
      </c>
      <c r="BY49" s="299">
        <v>0</v>
      </c>
      <c r="BZ49" s="299">
        <v>0</v>
      </c>
      <c r="CA49" s="299">
        <v>0</v>
      </c>
      <c r="CB49" s="299">
        <v>0</v>
      </c>
      <c r="CC49" s="299">
        <v>0</v>
      </c>
      <c r="CD49" s="299">
        <v>0</v>
      </c>
      <c r="CE49" s="299">
        <v>0</v>
      </c>
      <c r="CF49" s="299">
        <v>0</v>
      </c>
      <c r="CG49" s="299">
        <v>0</v>
      </c>
      <c r="CH49" s="299">
        <v>0</v>
      </c>
      <c r="CI49" s="299">
        <v>0</v>
      </c>
      <c r="CJ49" s="299">
        <v>0</v>
      </c>
      <c r="CK49" s="299">
        <v>0</v>
      </c>
      <c r="CL49" s="299">
        <v>0</v>
      </c>
      <c r="CM49" s="299">
        <v>0</v>
      </c>
      <c r="CN49" s="299">
        <v>0</v>
      </c>
      <c r="CO49" s="299">
        <v>0</v>
      </c>
      <c r="CP49" s="299">
        <v>0</v>
      </c>
      <c r="CQ49" s="299">
        <v>0</v>
      </c>
      <c r="CR49" s="299">
        <v>0</v>
      </c>
      <c r="CS49" s="299">
        <v>0</v>
      </c>
      <c r="CT49" s="299">
        <v>0</v>
      </c>
      <c r="CU49" s="299">
        <v>0</v>
      </c>
      <c r="CV49" s="299">
        <v>0</v>
      </c>
      <c r="CW49" s="299">
        <v>0</v>
      </c>
      <c r="CX49" s="299">
        <v>0</v>
      </c>
      <c r="CY49" s="299">
        <v>0</v>
      </c>
      <c r="CZ49" s="299">
        <v>0</v>
      </c>
      <c r="DA49" s="299">
        <v>0</v>
      </c>
      <c r="DB49" s="299">
        <v>0</v>
      </c>
      <c r="DC49" s="299">
        <v>0</v>
      </c>
      <c r="DD49" s="299">
        <v>0</v>
      </c>
      <c r="DE49" s="299">
        <v>0</v>
      </c>
      <c r="DF49" s="299">
        <v>0</v>
      </c>
      <c r="DG49" s="299">
        <v>0</v>
      </c>
      <c r="DH49" s="299">
        <v>0</v>
      </c>
      <c r="DI49" s="299">
        <v>0</v>
      </c>
      <c r="DJ49" s="299">
        <v>0</v>
      </c>
      <c r="DK49" s="299">
        <v>0</v>
      </c>
      <c r="DL49" s="299">
        <v>0</v>
      </c>
      <c r="DM49" s="299">
        <v>0</v>
      </c>
      <c r="DN49" s="299">
        <v>0</v>
      </c>
      <c r="DO49" s="299">
        <v>0</v>
      </c>
      <c r="DP49" s="299">
        <v>0</v>
      </c>
      <c r="DQ49" s="299">
        <v>0</v>
      </c>
      <c r="DR49" s="299">
        <v>0</v>
      </c>
      <c r="DS49" s="299">
        <v>0</v>
      </c>
      <c r="DT49" s="299">
        <v>0</v>
      </c>
      <c r="DU49" s="299">
        <v>0</v>
      </c>
      <c r="DV49" s="299">
        <v>0</v>
      </c>
      <c r="DW49" s="299">
        <v>0</v>
      </c>
      <c r="DX49" s="299">
        <v>0</v>
      </c>
      <c r="DY49" s="299">
        <v>0</v>
      </c>
      <c r="DZ49" s="299">
        <v>0</v>
      </c>
      <c r="EA49" s="299">
        <v>0</v>
      </c>
      <c r="EB49" s="299">
        <v>0</v>
      </c>
      <c r="EC49" s="299">
        <v>0</v>
      </c>
      <c r="ED49" s="299">
        <v>0</v>
      </c>
      <c r="EE49" s="299">
        <v>0</v>
      </c>
      <c r="EF49" s="299">
        <v>0</v>
      </c>
      <c r="EG49" s="299">
        <v>0</v>
      </c>
      <c r="EH49" s="299">
        <v>0</v>
      </c>
      <c r="EI49" s="299">
        <v>0</v>
      </c>
      <c r="EJ49" s="299">
        <v>0</v>
      </c>
      <c r="EK49" s="299">
        <v>0</v>
      </c>
      <c r="EL49" s="299">
        <v>0</v>
      </c>
      <c r="EM49" s="299">
        <v>0</v>
      </c>
      <c r="EN49" s="299">
        <v>0</v>
      </c>
      <c r="EO49" s="299">
        <v>0</v>
      </c>
      <c r="EP49" s="299">
        <v>0</v>
      </c>
      <c r="EQ49" s="299">
        <v>0</v>
      </c>
      <c r="ER49" s="299">
        <v>0</v>
      </c>
      <c r="ES49" s="299">
        <v>0</v>
      </c>
      <c r="ET49" s="299">
        <v>0</v>
      </c>
      <c r="EU49" s="299">
        <v>0</v>
      </c>
      <c r="EV49" s="299">
        <v>0</v>
      </c>
      <c r="EW49" s="299">
        <v>0</v>
      </c>
      <c r="EX49" s="299">
        <v>0</v>
      </c>
      <c r="EY49" s="299">
        <v>0</v>
      </c>
      <c r="EZ49" s="299">
        <v>0</v>
      </c>
      <c r="FA49" s="299">
        <v>0</v>
      </c>
      <c r="FB49" s="299">
        <v>0</v>
      </c>
      <c r="FC49" s="299">
        <v>0</v>
      </c>
      <c r="FD49" s="299">
        <v>0</v>
      </c>
      <c r="FE49" s="299">
        <v>0</v>
      </c>
      <c r="FF49" s="299">
        <v>0</v>
      </c>
      <c r="FG49" s="299">
        <v>0</v>
      </c>
      <c r="FH49" s="299">
        <v>0</v>
      </c>
      <c r="FI49" s="299">
        <v>0</v>
      </c>
      <c r="FJ49" s="299">
        <v>0.4800938748360184</v>
      </c>
      <c r="FK49" s="299">
        <v>0</v>
      </c>
      <c r="FL49" s="299">
        <v>0</v>
      </c>
      <c r="FM49" s="299">
        <v>0</v>
      </c>
      <c r="FN49" s="299">
        <v>0</v>
      </c>
      <c r="FO49" s="299">
        <v>0</v>
      </c>
      <c r="FP49" s="299">
        <v>0</v>
      </c>
      <c r="FQ49" s="299">
        <v>0</v>
      </c>
      <c r="FR49" s="299">
        <v>0</v>
      </c>
      <c r="FS49" s="299">
        <v>0</v>
      </c>
      <c r="FT49" s="299">
        <v>0</v>
      </c>
      <c r="FU49" s="299">
        <v>0</v>
      </c>
      <c r="FV49" s="299">
        <v>0</v>
      </c>
      <c r="FW49" s="299">
        <v>0</v>
      </c>
      <c r="FX49" s="299">
        <v>0</v>
      </c>
      <c r="FY49" s="299">
        <v>0</v>
      </c>
      <c r="FZ49" s="299">
        <v>0</v>
      </c>
      <c r="GA49" s="299">
        <v>0</v>
      </c>
      <c r="GB49" s="299">
        <v>0</v>
      </c>
      <c r="GC49" s="299">
        <v>0</v>
      </c>
      <c r="GD49" s="299">
        <v>0</v>
      </c>
      <c r="GE49" s="299">
        <v>0</v>
      </c>
      <c r="GF49" s="299">
        <v>0</v>
      </c>
      <c r="GG49" s="299">
        <v>0</v>
      </c>
      <c r="GH49" s="299">
        <v>0</v>
      </c>
      <c r="GI49" s="299">
        <v>0</v>
      </c>
      <c r="GJ49" s="299">
        <v>0</v>
      </c>
      <c r="GK49" s="299">
        <v>0</v>
      </c>
      <c r="GL49" s="299">
        <v>0</v>
      </c>
      <c r="GM49" s="299">
        <v>0</v>
      </c>
      <c r="GN49" s="299">
        <v>0</v>
      </c>
      <c r="GO49" s="299">
        <v>0</v>
      </c>
      <c r="GP49" s="299">
        <v>0</v>
      </c>
      <c r="GQ49" s="299">
        <v>0</v>
      </c>
      <c r="GR49" s="299">
        <v>0</v>
      </c>
      <c r="GS49" s="299">
        <v>0</v>
      </c>
      <c r="GT49" s="299">
        <v>0</v>
      </c>
      <c r="GU49" s="299">
        <v>0</v>
      </c>
      <c r="GV49" s="299">
        <v>0</v>
      </c>
      <c r="GW49" s="299">
        <v>0</v>
      </c>
      <c r="GX49" s="299">
        <v>0</v>
      </c>
      <c r="GY49" s="299">
        <v>0</v>
      </c>
      <c r="GZ49" s="299">
        <v>0</v>
      </c>
      <c r="HA49" s="299">
        <v>0</v>
      </c>
      <c r="HB49" s="299">
        <v>0</v>
      </c>
      <c r="HC49" s="299">
        <v>0</v>
      </c>
      <c r="HD49" s="299">
        <v>0</v>
      </c>
      <c r="HE49" s="299">
        <v>0</v>
      </c>
      <c r="HF49" s="299">
        <v>0</v>
      </c>
      <c r="HG49" s="299">
        <v>0</v>
      </c>
      <c r="HH49" s="299">
        <v>0</v>
      </c>
      <c r="HI49" s="299">
        <v>0</v>
      </c>
      <c r="HJ49" s="299">
        <v>0</v>
      </c>
      <c r="HK49" s="299">
        <v>0</v>
      </c>
      <c r="HL49" s="299">
        <v>0</v>
      </c>
      <c r="HM49" s="299">
        <v>0</v>
      </c>
      <c r="HN49" s="299">
        <v>0</v>
      </c>
      <c r="HO49" s="299">
        <v>0</v>
      </c>
      <c r="HP49" s="299">
        <v>0</v>
      </c>
      <c r="HQ49" s="299">
        <v>0</v>
      </c>
      <c r="HR49" s="299">
        <v>0</v>
      </c>
      <c r="HS49" s="299">
        <v>0</v>
      </c>
      <c r="HT49" s="299">
        <v>0</v>
      </c>
      <c r="HU49" s="299">
        <v>0</v>
      </c>
      <c r="HV49" s="288"/>
      <c r="HW49" s="106"/>
      <c r="HX49" s="106"/>
      <c r="HY49" s="106"/>
      <c r="HZ49" s="112"/>
      <c r="IA49" s="33"/>
      <c r="IB49" s="326"/>
      <c r="IC49" s="326"/>
      <c r="ID49" s="326"/>
    </row>
    <row r="50" spans="1:238" ht="16.5">
      <c r="A50" s="3"/>
      <c r="E50" s="105"/>
      <c r="F50" s="106"/>
      <c r="G50" s="106"/>
      <c r="H50" s="106"/>
      <c r="I50" s="106"/>
      <c r="J50" s="106"/>
      <c r="K50" s="295">
        <v>301</v>
      </c>
      <c r="L50" s="296" t="s">
        <v>733</v>
      </c>
      <c r="M50" s="300">
        <v>1.0542282146114508</v>
      </c>
      <c r="N50" s="301">
        <v>0.50538168437689568</v>
      </c>
      <c r="O50" s="300">
        <v>0.27954665609385898</v>
      </c>
      <c r="P50" s="299">
        <v>0</v>
      </c>
      <c r="Q50" s="299">
        <v>0</v>
      </c>
      <c r="R50" s="299">
        <v>0</v>
      </c>
      <c r="S50" s="299">
        <v>0</v>
      </c>
      <c r="T50" s="299">
        <v>0</v>
      </c>
      <c r="U50" s="299">
        <v>0</v>
      </c>
      <c r="V50" s="299">
        <v>0</v>
      </c>
      <c r="W50" s="299">
        <v>0</v>
      </c>
      <c r="X50" s="299">
        <v>0</v>
      </c>
      <c r="Y50" s="299">
        <v>0</v>
      </c>
      <c r="Z50" s="299">
        <v>0</v>
      </c>
      <c r="AA50" s="299">
        <v>0</v>
      </c>
      <c r="AB50" s="299">
        <v>0</v>
      </c>
      <c r="AC50" s="299">
        <v>0</v>
      </c>
      <c r="AD50" s="299">
        <v>0</v>
      </c>
      <c r="AE50" s="299">
        <v>0</v>
      </c>
      <c r="AF50" s="299">
        <v>0</v>
      </c>
      <c r="AG50" s="299">
        <v>0</v>
      </c>
      <c r="AH50" s="299">
        <v>0</v>
      </c>
      <c r="AI50" s="299">
        <v>0</v>
      </c>
      <c r="AJ50" s="299">
        <v>0</v>
      </c>
      <c r="AK50" s="299">
        <v>0</v>
      </c>
      <c r="AL50" s="299">
        <v>0</v>
      </c>
      <c r="AM50" s="299">
        <v>0</v>
      </c>
      <c r="AN50" s="299">
        <v>0</v>
      </c>
      <c r="AO50" s="299">
        <v>0</v>
      </c>
      <c r="AP50" s="299">
        <v>0</v>
      </c>
      <c r="AQ50" s="299">
        <v>0</v>
      </c>
      <c r="AR50" s="299">
        <v>0</v>
      </c>
      <c r="AS50" s="299">
        <v>0</v>
      </c>
      <c r="AT50" s="299">
        <v>0</v>
      </c>
      <c r="AU50" s="299">
        <v>0</v>
      </c>
      <c r="AV50" s="299">
        <v>0</v>
      </c>
      <c r="AW50" s="299">
        <v>0</v>
      </c>
      <c r="AX50" s="299">
        <v>0</v>
      </c>
      <c r="AY50" s="299">
        <v>0</v>
      </c>
      <c r="AZ50" s="299">
        <v>0</v>
      </c>
      <c r="BA50" s="299">
        <v>0</v>
      </c>
      <c r="BB50" s="299">
        <v>0</v>
      </c>
      <c r="BC50" s="299">
        <v>0</v>
      </c>
      <c r="BD50" s="299">
        <v>0</v>
      </c>
      <c r="BE50" s="299">
        <v>0</v>
      </c>
      <c r="BF50" s="299">
        <v>0</v>
      </c>
      <c r="BG50" s="299">
        <v>0</v>
      </c>
      <c r="BH50" s="299">
        <v>0.29285385992090801</v>
      </c>
      <c r="BI50" s="299">
        <v>0</v>
      </c>
      <c r="BJ50" s="299">
        <v>0</v>
      </c>
      <c r="BK50" s="299">
        <v>0</v>
      </c>
      <c r="BL50" s="299">
        <v>0</v>
      </c>
      <c r="BM50" s="299">
        <v>0</v>
      </c>
      <c r="BN50" s="299">
        <v>0</v>
      </c>
      <c r="BO50" s="299">
        <v>0</v>
      </c>
      <c r="BP50" s="299">
        <v>0</v>
      </c>
      <c r="BQ50" s="299">
        <v>0</v>
      </c>
      <c r="BR50" s="299">
        <v>0</v>
      </c>
      <c r="BS50" s="299">
        <v>0</v>
      </c>
      <c r="BT50" s="299">
        <v>0</v>
      </c>
      <c r="BU50" s="299">
        <v>0</v>
      </c>
      <c r="BV50" s="299">
        <v>0</v>
      </c>
      <c r="BW50" s="299">
        <v>0</v>
      </c>
      <c r="BX50" s="299">
        <v>0</v>
      </c>
      <c r="BY50" s="299">
        <v>0</v>
      </c>
      <c r="BZ50" s="299">
        <v>0</v>
      </c>
      <c r="CA50" s="299">
        <v>0</v>
      </c>
      <c r="CB50" s="299">
        <v>0</v>
      </c>
      <c r="CC50" s="299">
        <v>0</v>
      </c>
      <c r="CD50" s="299">
        <v>0</v>
      </c>
      <c r="CE50" s="299">
        <v>0</v>
      </c>
      <c r="CF50" s="299">
        <v>0</v>
      </c>
      <c r="CG50" s="299">
        <v>0</v>
      </c>
      <c r="CH50" s="299">
        <v>0</v>
      </c>
      <c r="CI50" s="299">
        <v>0</v>
      </c>
      <c r="CJ50" s="299">
        <v>0</v>
      </c>
      <c r="CK50" s="299">
        <v>0</v>
      </c>
      <c r="CL50" s="299">
        <v>0</v>
      </c>
      <c r="CM50" s="299">
        <v>0</v>
      </c>
      <c r="CN50" s="299">
        <v>0</v>
      </c>
      <c r="CO50" s="299">
        <v>0</v>
      </c>
      <c r="CP50" s="299">
        <v>0</v>
      </c>
      <c r="CQ50" s="299">
        <v>0</v>
      </c>
      <c r="CR50" s="299">
        <v>0</v>
      </c>
      <c r="CS50" s="299">
        <v>0</v>
      </c>
      <c r="CT50" s="299">
        <v>0</v>
      </c>
      <c r="CU50" s="299">
        <v>0</v>
      </c>
      <c r="CV50" s="299">
        <v>0</v>
      </c>
      <c r="CW50" s="299">
        <v>0</v>
      </c>
      <c r="CX50" s="299">
        <v>0</v>
      </c>
      <c r="CY50" s="299">
        <v>0</v>
      </c>
      <c r="CZ50" s="299">
        <v>0</v>
      </c>
      <c r="DA50" s="299">
        <v>0</v>
      </c>
      <c r="DB50" s="299">
        <v>0</v>
      </c>
      <c r="DC50" s="299">
        <v>0</v>
      </c>
      <c r="DD50" s="299">
        <v>0</v>
      </c>
      <c r="DE50" s="299">
        <v>0</v>
      </c>
      <c r="DF50" s="299">
        <v>0</v>
      </c>
      <c r="DG50" s="299">
        <v>0</v>
      </c>
      <c r="DH50" s="299">
        <v>0</v>
      </c>
      <c r="DI50" s="299">
        <v>0</v>
      </c>
      <c r="DJ50" s="299">
        <v>0</v>
      </c>
      <c r="DK50" s="299">
        <v>0</v>
      </c>
      <c r="DL50" s="299">
        <v>0</v>
      </c>
      <c r="DM50" s="299">
        <v>0</v>
      </c>
      <c r="DN50" s="299">
        <v>0</v>
      </c>
      <c r="DO50" s="299">
        <v>0</v>
      </c>
      <c r="DP50" s="299">
        <v>0</v>
      </c>
      <c r="DQ50" s="299">
        <v>0</v>
      </c>
      <c r="DR50" s="299">
        <v>0</v>
      </c>
      <c r="DS50" s="299">
        <v>0</v>
      </c>
      <c r="DT50" s="299">
        <v>0</v>
      </c>
      <c r="DU50" s="299">
        <v>0</v>
      </c>
      <c r="DV50" s="299">
        <v>0</v>
      </c>
      <c r="DW50" s="299">
        <v>0</v>
      </c>
      <c r="DX50" s="299">
        <v>0</v>
      </c>
      <c r="DY50" s="299">
        <v>0</v>
      </c>
      <c r="DZ50" s="299">
        <v>0</v>
      </c>
      <c r="EA50" s="299">
        <v>0</v>
      </c>
      <c r="EB50" s="299">
        <v>0</v>
      </c>
      <c r="EC50" s="299">
        <v>0</v>
      </c>
      <c r="ED50" s="299">
        <v>0</v>
      </c>
      <c r="EE50" s="299">
        <v>0</v>
      </c>
      <c r="EF50" s="299">
        <v>0</v>
      </c>
      <c r="EG50" s="299">
        <v>0</v>
      </c>
      <c r="EH50" s="299">
        <v>0</v>
      </c>
      <c r="EI50" s="299">
        <v>0</v>
      </c>
      <c r="EJ50" s="299">
        <v>0</v>
      </c>
      <c r="EK50" s="299">
        <v>0</v>
      </c>
      <c r="EL50" s="299">
        <v>0</v>
      </c>
      <c r="EM50" s="299">
        <v>0</v>
      </c>
      <c r="EN50" s="299">
        <v>0</v>
      </c>
      <c r="EO50" s="299">
        <v>0</v>
      </c>
      <c r="EP50" s="299">
        <v>0</v>
      </c>
      <c r="EQ50" s="299">
        <v>0</v>
      </c>
      <c r="ER50" s="299">
        <v>0</v>
      </c>
      <c r="ES50" s="299">
        <v>0</v>
      </c>
      <c r="ET50" s="299">
        <v>0</v>
      </c>
      <c r="EU50" s="299">
        <v>0</v>
      </c>
      <c r="EV50" s="299">
        <v>0</v>
      </c>
      <c r="EW50" s="299">
        <v>0</v>
      </c>
      <c r="EX50" s="299">
        <v>0</v>
      </c>
      <c r="EY50" s="299">
        <v>0</v>
      </c>
      <c r="EZ50" s="299">
        <v>0</v>
      </c>
      <c r="FA50" s="299">
        <v>0</v>
      </c>
      <c r="FB50" s="299">
        <v>0</v>
      </c>
      <c r="FC50" s="299">
        <v>0</v>
      </c>
      <c r="FD50" s="299">
        <v>0</v>
      </c>
      <c r="FE50" s="299">
        <v>0</v>
      </c>
      <c r="FF50" s="299">
        <v>0</v>
      </c>
      <c r="FG50" s="299">
        <v>0</v>
      </c>
      <c r="FH50" s="299">
        <v>0</v>
      </c>
      <c r="FI50" s="299">
        <v>0</v>
      </c>
      <c r="FJ50" s="299">
        <v>0</v>
      </c>
      <c r="FK50" s="299">
        <v>0.29282787926192233</v>
      </c>
      <c r="FL50" s="299">
        <v>0</v>
      </c>
      <c r="FM50" s="299">
        <v>0</v>
      </c>
      <c r="FN50" s="299">
        <v>0</v>
      </c>
      <c r="FO50" s="299">
        <v>0</v>
      </c>
      <c r="FP50" s="299">
        <v>0</v>
      </c>
      <c r="FQ50" s="299">
        <v>0</v>
      </c>
      <c r="FR50" s="299">
        <v>0</v>
      </c>
      <c r="FS50" s="299">
        <v>0</v>
      </c>
      <c r="FT50" s="299">
        <v>0</v>
      </c>
      <c r="FU50" s="299">
        <v>0</v>
      </c>
      <c r="FV50" s="299">
        <v>0</v>
      </c>
      <c r="FW50" s="299">
        <v>0</v>
      </c>
      <c r="FX50" s="299">
        <v>0</v>
      </c>
      <c r="FY50" s="299">
        <v>0</v>
      </c>
      <c r="FZ50" s="299">
        <v>0</v>
      </c>
      <c r="GA50" s="299">
        <v>0</v>
      </c>
      <c r="GB50" s="299">
        <v>0</v>
      </c>
      <c r="GC50" s="299">
        <v>0</v>
      </c>
      <c r="GD50" s="299">
        <v>0</v>
      </c>
      <c r="GE50" s="299">
        <v>0</v>
      </c>
      <c r="GF50" s="299">
        <v>0</v>
      </c>
      <c r="GG50" s="299">
        <v>0</v>
      </c>
      <c r="GH50" s="299">
        <v>0</v>
      </c>
      <c r="GI50" s="299">
        <v>0</v>
      </c>
      <c r="GJ50" s="299">
        <v>0</v>
      </c>
      <c r="GK50" s="299">
        <v>0</v>
      </c>
      <c r="GL50" s="299">
        <v>0</v>
      </c>
      <c r="GM50" s="299">
        <v>0</v>
      </c>
      <c r="GN50" s="299">
        <v>0</v>
      </c>
      <c r="GO50" s="299">
        <v>0</v>
      </c>
      <c r="GP50" s="299">
        <v>0</v>
      </c>
      <c r="GQ50" s="299">
        <v>0</v>
      </c>
      <c r="GR50" s="299">
        <v>0</v>
      </c>
      <c r="GS50" s="299">
        <v>0</v>
      </c>
      <c r="GT50" s="299">
        <v>0</v>
      </c>
      <c r="GU50" s="299">
        <v>0</v>
      </c>
      <c r="GV50" s="299">
        <v>0</v>
      </c>
      <c r="GW50" s="299">
        <v>0</v>
      </c>
      <c r="GX50" s="299">
        <v>0</v>
      </c>
      <c r="GY50" s="299">
        <v>0</v>
      </c>
      <c r="GZ50" s="299">
        <v>0</v>
      </c>
      <c r="HA50" s="299">
        <v>0</v>
      </c>
      <c r="HB50" s="299">
        <v>0</v>
      </c>
      <c r="HC50" s="299">
        <v>0</v>
      </c>
      <c r="HD50" s="299">
        <v>0</v>
      </c>
      <c r="HE50" s="299">
        <v>0</v>
      </c>
      <c r="HF50" s="299">
        <v>0</v>
      </c>
      <c r="HG50" s="299">
        <v>0</v>
      </c>
      <c r="HH50" s="299">
        <v>0</v>
      </c>
      <c r="HI50" s="299">
        <v>0</v>
      </c>
      <c r="HJ50" s="299">
        <v>0</v>
      </c>
      <c r="HK50" s="299">
        <v>0</v>
      </c>
      <c r="HL50" s="299">
        <v>0</v>
      </c>
      <c r="HM50" s="299">
        <v>0</v>
      </c>
      <c r="HN50" s="299">
        <v>0</v>
      </c>
      <c r="HO50" s="299">
        <v>0</v>
      </c>
      <c r="HP50" s="299">
        <v>0</v>
      </c>
      <c r="HQ50" s="299">
        <v>0</v>
      </c>
      <c r="HR50" s="299">
        <v>0</v>
      </c>
      <c r="HS50" s="299">
        <v>0</v>
      </c>
      <c r="HT50" s="299">
        <v>0</v>
      </c>
      <c r="HU50" s="299">
        <v>0</v>
      </c>
      <c r="HV50" s="288"/>
      <c r="HW50" s="106"/>
      <c r="HX50" s="106"/>
      <c r="HY50" s="106"/>
      <c r="HZ50" s="112"/>
      <c r="IA50" s="33"/>
      <c r="IB50" s="326"/>
      <c r="IC50" s="326"/>
      <c r="ID50" s="326"/>
    </row>
    <row r="51" spans="1:238" ht="16.5">
      <c r="A51" s="3"/>
      <c r="E51" s="105"/>
      <c r="F51" s="106"/>
      <c r="G51" s="106"/>
      <c r="H51" s="106"/>
      <c r="I51" s="106"/>
      <c r="J51" s="106"/>
      <c r="K51" s="295">
        <v>311</v>
      </c>
      <c r="L51" s="302" t="s">
        <v>734</v>
      </c>
      <c r="M51" s="300">
        <v>0.993776990181925</v>
      </c>
      <c r="N51" s="301">
        <v>0.59356156332108412</v>
      </c>
      <c r="O51" s="300">
        <v>0.18834335569704952</v>
      </c>
      <c r="P51" s="299">
        <v>0</v>
      </c>
      <c r="Q51" s="299">
        <v>0</v>
      </c>
      <c r="R51" s="299">
        <v>0</v>
      </c>
      <c r="S51" s="299">
        <v>0</v>
      </c>
      <c r="T51" s="299">
        <v>0</v>
      </c>
      <c r="U51" s="299">
        <v>0</v>
      </c>
      <c r="V51" s="299">
        <v>0</v>
      </c>
      <c r="W51" s="299">
        <v>0</v>
      </c>
      <c r="X51" s="299">
        <v>0</v>
      </c>
      <c r="Y51" s="299">
        <v>0</v>
      </c>
      <c r="Z51" s="299">
        <v>0</v>
      </c>
      <c r="AA51" s="299">
        <v>0</v>
      </c>
      <c r="AB51" s="299">
        <v>0</v>
      </c>
      <c r="AC51" s="299">
        <v>0</v>
      </c>
      <c r="AD51" s="299">
        <v>0</v>
      </c>
      <c r="AE51" s="299">
        <v>0</v>
      </c>
      <c r="AF51" s="299">
        <v>0</v>
      </c>
      <c r="AG51" s="299">
        <v>0</v>
      </c>
      <c r="AH51" s="299">
        <v>0</v>
      </c>
      <c r="AI51" s="299">
        <v>0</v>
      </c>
      <c r="AJ51" s="299">
        <v>0</v>
      </c>
      <c r="AK51" s="299">
        <v>0</v>
      </c>
      <c r="AL51" s="299">
        <v>0</v>
      </c>
      <c r="AM51" s="299">
        <v>0</v>
      </c>
      <c r="AN51" s="299">
        <v>0</v>
      </c>
      <c r="AO51" s="299">
        <v>0</v>
      </c>
      <c r="AP51" s="299">
        <v>0</v>
      </c>
      <c r="AQ51" s="299">
        <v>0</v>
      </c>
      <c r="AR51" s="299">
        <v>0</v>
      </c>
      <c r="AS51" s="299">
        <v>0</v>
      </c>
      <c r="AT51" s="299">
        <v>0</v>
      </c>
      <c r="AU51" s="299">
        <v>0</v>
      </c>
      <c r="AV51" s="299">
        <v>0</v>
      </c>
      <c r="AW51" s="299">
        <v>0</v>
      </c>
      <c r="AX51" s="299">
        <v>0</v>
      </c>
      <c r="AY51" s="299">
        <v>0</v>
      </c>
      <c r="AZ51" s="299">
        <v>0</v>
      </c>
      <c r="BA51" s="299">
        <v>0</v>
      </c>
      <c r="BB51" s="299">
        <v>0</v>
      </c>
      <c r="BC51" s="299">
        <v>0</v>
      </c>
      <c r="BD51" s="299">
        <v>0</v>
      </c>
      <c r="BE51" s="299">
        <v>0</v>
      </c>
      <c r="BF51" s="299">
        <v>0</v>
      </c>
      <c r="BG51" s="299">
        <v>0</v>
      </c>
      <c r="BH51" s="299">
        <v>0</v>
      </c>
      <c r="BI51" s="299">
        <v>0.27921969403046776</v>
      </c>
      <c r="BJ51" s="299">
        <v>0</v>
      </c>
      <c r="BK51" s="299">
        <v>0</v>
      </c>
      <c r="BL51" s="299">
        <v>0</v>
      </c>
      <c r="BM51" s="299">
        <v>0</v>
      </c>
      <c r="BN51" s="299">
        <v>0</v>
      </c>
      <c r="BO51" s="299">
        <v>0</v>
      </c>
      <c r="BP51" s="299">
        <v>0</v>
      </c>
      <c r="BQ51" s="299">
        <v>0</v>
      </c>
      <c r="BR51" s="299">
        <v>0</v>
      </c>
      <c r="BS51" s="299">
        <v>0</v>
      </c>
      <c r="BT51" s="299">
        <v>0</v>
      </c>
      <c r="BU51" s="299">
        <v>0</v>
      </c>
      <c r="BV51" s="299">
        <v>0</v>
      </c>
      <c r="BW51" s="299">
        <v>0</v>
      </c>
      <c r="BX51" s="299">
        <v>0</v>
      </c>
      <c r="BY51" s="299">
        <v>0</v>
      </c>
      <c r="BZ51" s="299">
        <v>0</v>
      </c>
      <c r="CA51" s="299">
        <v>0</v>
      </c>
      <c r="CB51" s="299">
        <v>0</v>
      </c>
      <c r="CC51" s="299">
        <v>0</v>
      </c>
      <c r="CD51" s="299">
        <v>0</v>
      </c>
      <c r="CE51" s="299">
        <v>0</v>
      </c>
      <c r="CF51" s="299">
        <v>0</v>
      </c>
      <c r="CG51" s="299">
        <v>0</v>
      </c>
      <c r="CH51" s="299">
        <v>0</v>
      </c>
      <c r="CI51" s="299">
        <v>0</v>
      </c>
      <c r="CJ51" s="299">
        <v>0</v>
      </c>
      <c r="CK51" s="299">
        <v>0</v>
      </c>
      <c r="CL51" s="299">
        <v>0</v>
      </c>
      <c r="CM51" s="299">
        <v>0</v>
      </c>
      <c r="CN51" s="299">
        <v>0</v>
      </c>
      <c r="CO51" s="299">
        <v>0</v>
      </c>
      <c r="CP51" s="299">
        <v>0</v>
      </c>
      <c r="CQ51" s="299">
        <v>0</v>
      </c>
      <c r="CR51" s="299">
        <v>0</v>
      </c>
      <c r="CS51" s="299">
        <v>0</v>
      </c>
      <c r="CT51" s="299">
        <v>0</v>
      </c>
      <c r="CU51" s="299">
        <v>0</v>
      </c>
      <c r="CV51" s="299">
        <v>0</v>
      </c>
      <c r="CW51" s="299">
        <v>0</v>
      </c>
      <c r="CX51" s="299">
        <v>0</v>
      </c>
      <c r="CY51" s="299">
        <v>0</v>
      </c>
      <c r="CZ51" s="299">
        <v>0</v>
      </c>
      <c r="DA51" s="299">
        <v>0</v>
      </c>
      <c r="DB51" s="299">
        <v>0</v>
      </c>
      <c r="DC51" s="299">
        <v>0</v>
      </c>
      <c r="DD51" s="299">
        <v>0</v>
      </c>
      <c r="DE51" s="299">
        <v>0</v>
      </c>
      <c r="DF51" s="299">
        <v>0</v>
      </c>
      <c r="DG51" s="299">
        <v>0</v>
      </c>
      <c r="DH51" s="299">
        <v>0</v>
      </c>
      <c r="DI51" s="299">
        <v>0</v>
      </c>
      <c r="DJ51" s="299">
        <v>0</v>
      </c>
      <c r="DK51" s="299">
        <v>0</v>
      </c>
      <c r="DL51" s="299">
        <v>0</v>
      </c>
      <c r="DM51" s="299">
        <v>0</v>
      </c>
      <c r="DN51" s="299">
        <v>0</v>
      </c>
      <c r="DO51" s="299">
        <v>0</v>
      </c>
      <c r="DP51" s="299">
        <v>0</v>
      </c>
      <c r="DQ51" s="299">
        <v>0</v>
      </c>
      <c r="DR51" s="299">
        <v>0</v>
      </c>
      <c r="DS51" s="299">
        <v>0</v>
      </c>
      <c r="DT51" s="299">
        <v>0</v>
      </c>
      <c r="DU51" s="299">
        <v>0</v>
      </c>
      <c r="DV51" s="299">
        <v>0</v>
      </c>
      <c r="DW51" s="299">
        <v>0</v>
      </c>
      <c r="DX51" s="299">
        <v>0</v>
      </c>
      <c r="DY51" s="299">
        <v>0</v>
      </c>
      <c r="DZ51" s="299">
        <v>0</v>
      </c>
      <c r="EA51" s="299">
        <v>0</v>
      </c>
      <c r="EB51" s="299">
        <v>0</v>
      </c>
      <c r="EC51" s="299">
        <v>0</v>
      </c>
      <c r="ED51" s="299">
        <v>0</v>
      </c>
      <c r="EE51" s="299">
        <v>0</v>
      </c>
      <c r="EF51" s="299">
        <v>0</v>
      </c>
      <c r="EG51" s="299">
        <v>0</v>
      </c>
      <c r="EH51" s="299">
        <v>0</v>
      </c>
      <c r="EI51" s="299">
        <v>0</v>
      </c>
      <c r="EJ51" s="299">
        <v>0</v>
      </c>
      <c r="EK51" s="299">
        <v>0</v>
      </c>
      <c r="EL51" s="299">
        <v>0</v>
      </c>
      <c r="EM51" s="299">
        <v>0</v>
      </c>
      <c r="EN51" s="299">
        <v>0</v>
      </c>
      <c r="EO51" s="299">
        <v>0</v>
      </c>
      <c r="EP51" s="299">
        <v>0</v>
      </c>
      <c r="EQ51" s="299">
        <v>0</v>
      </c>
      <c r="ER51" s="299">
        <v>0</v>
      </c>
      <c r="ES51" s="299">
        <v>0</v>
      </c>
      <c r="ET51" s="299">
        <v>0</v>
      </c>
      <c r="EU51" s="299">
        <v>0</v>
      </c>
      <c r="EV51" s="299">
        <v>0</v>
      </c>
      <c r="EW51" s="299">
        <v>0</v>
      </c>
      <c r="EX51" s="299">
        <v>0</v>
      </c>
      <c r="EY51" s="299">
        <v>0</v>
      </c>
      <c r="EZ51" s="299">
        <v>0</v>
      </c>
      <c r="FA51" s="299">
        <v>0</v>
      </c>
      <c r="FB51" s="299">
        <v>0</v>
      </c>
      <c r="FC51" s="299">
        <v>0</v>
      </c>
      <c r="FD51" s="299">
        <v>0</v>
      </c>
      <c r="FE51" s="299">
        <v>0</v>
      </c>
      <c r="FF51" s="299">
        <v>0</v>
      </c>
      <c r="FG51" s="299">
        <v>0</v>
      </c>
      <c r="FH51" s="299">
        <v>0</v>
      </c>
      <c r="FI51" s="299">
        <v>0</v>
      </c>
      <c r="FJ51" s="299">
        <v>0</v>
      </c>
      <c r="FK51" s="299">
        <v>0</v>
      </c>
      <c r="FL51" s="299">
        <v>0.28239342971473813</v>
      </c>
      <c r="FM51" s="299">
        <v>0</v>
      </c>
      <c r="FN51" s="299">
        <v>0</v>
      </c>
      <c r="FO51" s="299">
        <v>0</v>
      </c>
      <c r="FP51" s="299">
        <v>0</v>
      </c>
      <c r="FQ51" s="299">
        <v>0</v>
      </c>
      <c r="FR51" s="299">
        <v>0</v>
      </c>
      <c r="FS51" s="299">
        <v>0</v>
      </c>
      <c r="FT51" s="299">
        <v>0</v>
      </c>
      <c r="FU51" s="299">
        <v>0</v>
      </c>
      <c r="FV51" s="299">
        <v>0</v>
      </c>
      <c r="FW51" s="299">
        <v>0</v>
      </c>
      <c r="FX51" s="299">
        <v>0</v>
      </c>
      <c r="FY51" s="299">
        <v>0</v>
      </c>
      <c r="FZ51" s="299">
        <v>0</v>
      </c>
      <c r="GA51" s="299">
        <v>0</v>
      </c>
      <c r="GB51" s="299">
        <v>0</v>
      </c>
      <c r="GC51" s="299">
        <v>0</v>
      </c>
      <c r="GD51" s="299">
        <v>0</v>
      </c>
      <c r="GE51" s="299">
        <v>0</v>
      </c>
      <c r="GF51" s="299">
        <v>0</v>
      </c>
      <c r="GG51" s="299">
        <v>0</v>
      </c>
      <c r="GH51" s="299">
        <v>0</v>
      </c>
      <c r="GI51" s="299">
        <v>0</v>
      </c>
      <c r="GJ51" s="299">
        <v>0</v>
      </c>
      <c r="GK51" s="299">
        <v>0</v>
      </c>
      <c r="GL51" s="299">
        <v>0</v>
      </c>
      <c r="GM51" s="299">
        <v>0</v>
      </c>
      <c r="GN51" s="299">
        <v>0</v>
      </c>
      <c r="GO51" s="299">
        <v>0</v>
      </c>
      <c r="GP51" s="299">
        <v>0</v>
      </c>
      <c r="GQ51" s="299">
        <v>0</v>
      </c>
      <c r="GR51" s="299">
        <v>0</v>
      </c>
      <c r="GS51" s="299">
        <v>0</v>
      </c>
      <c r="GT51" s="299">
        <v>0</v>
      </c>
      <c r="GU51" s="299">
        <v>0</v>
      </c>
      <c r="GV51" s="299">
        <v>0</v>
      </c>
      <c r="GW51" s="299">
        <v>0</v>
      </c>
      <c r="GX51" s="299">
        <v>0</v>
      </c>
      <c r="GY51" s="299">
        <v>0</v>
      </c>
      <c r="GZ51" s="299">
        <v>0</v>
      </c>
      <c r="HA51" s="299">
        <v>0</v>
      </c>
      <c r="HB51" s="299">
        <v>0</v>
      </c>
      <c r="HC51" s="299">
        <v>0</v>
      </c>
      <c r="HD51" s="299">
        <v>0</v>
      </c>
      <c r="HE51" s="299">
        <v>0</v>
      </c>
      <c r="HF51" s="299">
        <v>0</v>
      </c>
      <c r="HG51" s="299">
        <v>0</v>
      </c>
      <c r="HH51" s="299">
        <v>0</v>
      </c>
      <c r="HI51" s="299">
        <v>0</v>
      </c>
      <c r="HJ51" s="299">
        <v>0</v>
      </c>
      <c r="HK51" s="299">
        <v>0</v>
      </c>
      <c r="HL51" s="299">
        <v>0</v>
      </c>
      <c r="HM51" s="299">
        <v>0</v>
      </c>
      <c r="HN51" s="299">
        <v>0</v>
      </c>
      <c r="HO51" s="299">
        <v>0</v>
      </c>
      <c r="HP51" s="299">
        <v>0</v>
      </c>
      <c r="HQ51" s="299">
        <v>0</v>
      </c>
      <c r="HR51" s="299">
        <v>0</v>
      </c>
      <c r="HS51" s="299">
        <v>0</v>
      </c>
      <c r="HT51" s="299">
        <v>0</v>
      </c>
      <c r="HU51" s="299">
        <v>0</v>
      </c>
      <c r="HV51" s="288"/>
      <c r="HW51" s="106"/>
      <c r="HX51" s="106"/>
      <c r="HY51" s="106"/>
      <c r="HZ51" s="112"/>
      <c r="IA51" s="33"/>
      <c r="IB51" s="326"/>
      <c r="IC51" s="326"/>
      <c r="ID51" s="326"/>
    </row>
    <row r="52" spans="1:238" ht="16.5">
      <c r="A52" s="3"/>
      <c r="E52" s="105"/>
      <c r="F52" s="106"/>
      <c r="G52" s="106"/>
      <c r="H52" s="106"/>
      <c r="I52" s="106"/>
      <c r="J52" s="106"/>
      <c r="K52" s="295">
        <v>321</v>
      </c>
      <c r="L52" s="296" t="s">
        <v>735</v>
      </c>
      <c r="M52" s="300">
        <v>0.87217033210708417</v>
      </c>
      <c r="N52" s="301">
        <v>0.72239232197374015</v>
      </c>
      <c r="O52" s="300">
        <v>0.10806374326418135</v>
      </c>
      <c r="P52" s="299">
        <v>0</v>
      </c>
      <c r="Q52" s="299">
        <v>0</v>
      </c>
      <c r="R52" s="299">
        <v>0</v>
      </c>
      <c r="S52" s="299">
        <v>0</v>
      </c>
      <c r="T52" s="299">
        <v>0</v>
      </c>
      <c r="U52" s="299">
        <v>0</v>
      </c>
      <c r="V52" s="299">
        <v>0</v>
      </c>
      <c r="W52" s="299">
        <v>0</v>
      </c>
      <c r="X52" s="299">
        <v>0</v>
      </c>
      <c r="Y52" s="299">
        <v>0</v>
      </c>
      <c r="Z52" s="299">
        <v>0</v>
      </c>
      <c r="AA52" s="299">
        <v>0</v>
      </c>
      <c r="AB52" s="299">
        <v>0</v>
      </c>
      <c r="AC52" s="299">
        <v>0</v>
      </c>
      <c r="AD52" s="299">
        <v>0</v>
      </c>
      <c r="AE52" s="299">
        <v>0</v>
      </c>
      <c r="AF52" s="299">
        <v>0</v>
      </c>
      <c r="AG52" s="299">
        <v>0</v>
      </c>
      <c r="AH52" s="299">
        <v>0</v>
      </c>
      <c r="AI52" s="299">
        <v>0</v>
      </c>
      <c r="AJ52" s="299">
        <v>0</v>
      </c>
      <c r="AK52" s="299">
        <v>0</v>
      </c>
      <c r="AL52" s="299">
        <v>0</v>
      </c>
      <c r="AM52" s="299">
        <v>0</v>
      </c>
      <c r="AN52" s="299">
        <v>0</v>
      </c>
      <c r="AO52" s="299">
        <v>0</v>
      </c>
      <c r="AP52" s="299">
        <v>0</v>
      </c>
      <c r="AQ52" s="299">
        <v>0</v>
      </c>
      <c r="AR52" s="299">
        <v>0</v>
      </c>
      <c r="AS52" s="299">
        <v>0</v>
      </c>
      <c r="AT52" s="299">
        <v>0</v>
      </c>
      <c r="AU52" s="299">
        <v>0</v>
      </c>
      <c r="AV52" s="299">
        <v>0</v>
      </c>
      <c r="AW52" s="299">
        <v>0</v>
      </c>
      <c r="AX52" s="299">
        <v>0</v>
      </c>
      <c r="AY52" s="299">
        <v>0</v>
      </c>
      <c r="AZ52" s="299">
        <v>0</v>
      </c>
      <c r="BA52" s="299">
        <v>0</v>
      </c>
      <c r="BB52" s="299">
        <v>0</v>
      </c>
      <c r="BC52" s="299">
        <v>0</v>
      </c>
      <c r="BD52" s="299">
        <v>0</v>
      </c>
      <c r="BE52" s="299">
        <v>0</v>
      </c>
      <c r="BF52" s="299">
        <v>0</v>
      </c>
      <c r="BG52" s="299">
        <v>0</v>
      </c>
      <c r="BH52" s="299">
        <v>0</v>
      </c>
      <c r="BI52" s="299">
        <v>0</v>
      </c>
      <c r="BJ52" s="299">
        <v>0.72835096606453009</v>
      </c>
      <c r="BK52" s="299">
        <v>0</v>
      </c>
      <c r="BL52" s="299">
        <v>0</v>
      </c>
      <c r="BM52" s="299">
        <v>0</v>
      </c>
      <c r="BN52" s="299">
        <v>0</v>
      </c>
      <c r="BO52" s="299">
        <v>0</v>
      </c>
      <c r="BP52" s="299">
        <v>0</v>
      </c>
      <c r="BQ52" s="299">
        <v>0</v>
      </c>
      <c r="BR52" s="299">
        <v>0</v>
      </c>
      <c r="BS52" s="299">
        <v>0</v>
      </c>
      <c r="BT52" s="299">
        <v>0</v>
      </c>
      <c r="BU52" s="299">
        <v>0</v>
      </c>
      <c r="BV52" s="299">
        <v>0</v>
      </c>
      <c r="BW52" s="299">
        <v>0</v>
      </c>
      <c r="BX52" s="299">
        <v>0</v>
      </c>
      <c r="BY52" s="299">
        <v>0</v>
      </c>
      <c r="BZ52" s="299">
        <v>0</v>
      </c>
      <c r="CA52" s="299">
        <v>0</v>
      </c>
      <c r="CB52" s="299">
        <v>0</v>
      </c>
      <c r="CC52" s="299">
        <v>0</v>
      </c>
      <c r="CD52" s="299">
        <v>0</v>
      </c>
      <c r="CE52" s="299">
        <v>0</v>
      </c>
      <c r="CF52" s="299">
        <v>0</v>
      </c>
      <c r="CG52" s="299">
        <v>0</v>
      </c>
      <c r="CH52" s="299">
        <v>0</v>
      </c>
      <c r="CI52" s="299">
        <v>0</v>
      </c>
      <c r="CJ52" s="299">
        <v>0</v>
      </c>
      <c r="CK52" s="299">
        <v>0</v>
      </c>
      <c r="CL52" s="299">
        <v>0</v>
      </c>
      <c r="CM52" s="299">
        <v>0</v>
      </c>
      <c r="CN52" s="299">
        <v>0</v>
      </c>
      <c r="CO52" s="299">
        <v>0</v>
      </c>
      <c r="CP52" s="299">
        <v>0</v>
      </c>
      <c r="CQ52" s="299">
        <v>0</v>
      </c>
      <c r="CR52" s="299">
        <v>0</v>
      </c>
      <c r="CS52" s="299">
        <v>0</v>
      </c>
      <c r="CT52" s="299">
        <v>0</v>
      </c>
      <c r="CU52" s="299">
        <v>0</v>
      </c>
      <c r="CV52" s="299">
        <v>0</v>
      </c>
      <c r="CW52" s="299">
        <v>0</v>
      </c>
      <c r="CX52" s="299">
        <v>0</v>
      </c>
      <c r="CY52" s="299">
        <v>0</v>
      </c>
      <c r="CZ52" s="299">
        <v>0</v>
      </c>
      <c r="DA52" s="299">
        <v>0</v>
      </c>
      <c r="DB52" s="299">
        <v>0</v>
      </c>
      <c r="DC52" s="299">
        <v>0</v>
      </c>
      <c r="DD52" s="299">
        <v>0</v>
      </c>
      <c r="DE52" s="299">
        <v>0</v>
      </c>
      <c r="DF52" s="299">
        <v>0</v>
      </c>
      <c r="DG52" s="299">
        <v>0</v>
      </c>
      <c r="DH52" s="299">
        <v>0</v>
      </c>
      <c r="DI52" s="299">
        <v>0</v>
      </c>
      <c r="DJ52" s="299">
        <v>0</v>
      </c>
      <c r="DK52" s="299">
        <v>0</v>
      </c>
      <c r="DL52" s="299">
        <v>0</v>
      </c>
      <c r="DM52" s="299">
        <v>0</v>
      </c>
      <c r="DN52" s="299">
        <v>0</v>
      </c>
      <c r="DO52" s="299">
        <v>0</v>
      </c>
      <c r="DP52" s="299">
        <v>0</v>
      </c>
      <c r="DQ52" s="299">
        <v>0</v>
      </c>
      <c r="DR52" s="299">
        <v>0</v>
      </c>
      <c r="DS52" s="299">
        <v>0</v>
      </c>
      <c r="DT52" s="299">
        <v>0</v>
      </c>
      <c r="DU52" s="299">
        <v>0</v>
      </c>
      <c r="DV52" s="299">
        <v>0</v>
      </c>
      <c r="DW52" s="299">
        <v>0</v>
      </c>
      <c r="DX52" s="299">
        <v>0</v>
      </c>
      <c r="DY52" s="299">
        <v>0</v>
      </c>
      <c r="DZ52" s="299">
        <v>0</v>
      </c>
      <c r="EA52" s="299">
        <v>0</v>
      </c>
      <c r="EB52" s="299">
        <v>0</v>
      </c>
      <c r="EC52" s="299">
        <v>0</v>
      </c>
      <c r="ED52" s="299">
        <v>0</v>
      </c>
      <c r="EE52" s="299">
        <v>0</v>
      </c>
      <c r="EF52" s="299">
        <v>0</v>
      </c>
      <c r="EG52" s="299">
        <v>0</v>
      </c>
      <c r="EH52" s="299">
        <v>0</v>
      </c>
      <c r="EI52" s="299">
        <v>0</v>
      </c>
      <c r="EJ52" s="299">
        <v>0</v>
      </c>
      <c r="EK52" s="299">
        <v>0</v>
      </c>
      <c r="EL52" s="299">
        <v>0</v>
      </c>
      <c r="EM52" s="299">
        <v>0</v>
      </c>
      <c r="EN52" s="299">
        <v>0</v>
      </c>
      <c r="EO52" s="299">
        <v>0</v>
      </c>
      <c r="EP52" s="299">
        <v>0</v>
      </c>
      <c r="EQ52" s="299">
        <v>0</v>
      </c>
      <c r="ER52" s="299">
        <v>0</v>
      </c>
      <c r="ES52" s="299">
        <v>0</v>
      </c>
      <c r="ET52" s="299">
        <v>0</v>
      </c>
      <c r="EU52" s="299">
        <v>0</v>
      </c>
      <c r="EV52" s="299">
        <v>0</v>
      </c>
      <c r="EW52" s="299">
        <v>0</v>
      </c>
      <c r="EX52" s="299">
        <v>0</v>
      </c>
      <c r="EY52" s="299">
        <v>0</v>
      </c>
      <c r="EZ52" s="299">
        <v>0</v>
      </c>
      <c r="FA52" s="299">
        <v>0</v>
      </c>
      <c r="FB52" s="299">
        <v>0</v>
      </c>
      <c r="FC52" s="299">
        <v>0</v>
      </c>
      <c r="FD52" s="299">
        <v>0</v>
      </c>
      <c r="FE52" s="299">
        <v>0</v>
      </c>
      <c r="FF52" s="299">
        <v>0</v>
      </c>
      <c r="FG52" s="299">
        <v>0</v>
      </c>
      <c r="FH52" s="299">
        <v>0</v>
      </c>
      <c r="FI52" s="299">
        <v>0</v>
      </c>
      <c r="FJ52" s="299">
        <v>0</v>
      </c>
      <c r="FK52" s="299">
        <v>0</v>
      </c>
      <c r="FL52" s="299">
        <v>0</v>
      </c>
      <c r="FM52" s="299">
        <v>0.72835108032107543</v>
      </c>
      <c r="FN52" s="299">
        <v>0</v>
      </c>
      <c r="FO52" s="299">
        <v>0</v>
      </c>
      <c r="FP52" s="299">
        <v>0</v>
      </c>
      <c r="FQ52" s="299">
        <v>0</v>
      </c>
      <c r="FR52" s="299">
        <v>0</v>
      </c>
      <c r="FS52" s="299">
        <v>0</v>
      </c>
      <c r="FT52" s="299">
        <v>0</v>
      </c>
      <c r="FU52" s="299">
        <v>0</v>
      </c>
      <c r="FV52" s="299">
        <v>0</v>
      </c>
      <c r="FW52" s="299">
        <v>0</v>
      </c>
      <c r="FX52" s="299">
        <v>0</v>
      </c>
      <c r="FY52" s="299">
        <v>0</v>
      </c>
      <c r="FZ52" s="299">
        <v>0</v>
      </c>
      <c r="GA52" s="299">
        <v>0</v>
      </c>
      <c r="GB52" s="299">
        <v>0</v>
      </c>
      <c r="GC52" s="299">
        <v>0</v>
      </c>
      <c r="GD52" s="299">
        <v>0</v>
      </c>
      <c r="GE52" s="299">
        <v>0</v>
      </c>
      <c r="GF52" s="299">
        <v>0</v>
      </c>
      <c r="GG52" s="299">
        <v>0</v>
      </c>
      <c r="GH52" s="299">
        <v>0</v>
      </c>
      <c r="GI52" s="299">
        <v>0</v>
      </c>
      <c r="GJ52" s="299">
        <v>0</v>
      </c>
      <c r="GK52" s="299">
        <v>0</v>
      </c>
      <c r="GL52" s="299">
        <v>0</v>
      </c>
      <c r="GM52" s="299">
        <v>0</v>
      </c>
      <c r="GN52" s="299">
        <v>0</v>
      </c>
      <c r="GO52" s="299">
        <v>0</v>
      </c>
      <c r="GP52" s="299">
        <v>0</v>
      </c>
      <c r="GQ52" s="299">
        <v>0</v>
      </c>
      <c r="GR52" s="299">
        <v>0</v>
      </c>
      <c r="GS52" s="299">
        <v>0</v>
      </c>
      <c r="GT52" s="299">
        <v>0</v>
      </c>
      <c r="GU52" s="299">
        <v>0</v>
      </c>
      <c r="GV52" s="299">
        <v>0</v>
      </c>
      <c r="GW52" s="299">
        <v>0</v>
      </c>
      <c r="GX52" s="299">
        <v>0</v>
      </c>
      <c r="GY52" s="299">
        <v>0</v>
      </c>
      <c r="GZ52" s="299">
        <v>0</v>
      </c>
      <c r="HA52" s="299">
        <v>0</v>
      </c>
      <c r="HB52" s="299">
        <v>0</v>
      </c>
      <c r="HC52" s="299">
        <v>0</v>
      </c>
      <c r="HD52" s="299">
        <v>0</v>
      </c>
      <c r="HE52" s="299">
        <v>0</v>
      </c>
      <c r="HF52" s="299">
        <v>0</v>
      </c>
      <c r="HG52" s="299">
        <v>0</v>
      </c>
      <c r="HH52" s="299">
        <v>0</v>
      </c>
      <c r="HI52" s="299">
        <v>0</v>
      </c>
      <c r="HJ52" s="299">
        <v>0</v>
      </c>
      <c r="HK52" s="299">
        <v>0</v>
      </c>
      <c r="HL52" s="299">
        <v>0</v>
      </c>
      <c r="HM52" s="299">
        <v>0</v>
      </c>
      <c r="HN52" s="299">
        <v>0</v>
      </c>
      <c r="HO52" s="299">
        <v>0</v>
      </c>
      <c r="HP52" s="299">
        <v>0</v>
      </c>
      <c r="HQ52" s="299">
        <v>0</v>
      </c>
      <c r="HR52" s="299">
        <v>0</v>
      </c>
      <c r="HS52" s="299">
        <v>0</v>
      </c>
      <c r="HT52" s="299">
        <v>0</v>
      </c>
      <c r="HU52" s="299">
        <v>0</v>
      </c>
      <c r="HV52" s="288"/>
      <c r="HW52" s="106"/>
      <c r="HX52" s="106"/>
      <c r="HY52" s="106"/>
      <c r="HZ52" s="112"/>
      <c r="IA52" s="33"/>
      <c r="IB52" s="326"/>
      <c r="IC52" s="326"/>
      <c r="ID52" s="326"/>
    </row>
    <row r="53" spans="1:238" ht="16.5">
      <c r="A53" s="3"/>
      <c r="E53" s="105"/>
      <c r="F53" s="106"/>
      <c r="G53" s="106"/>
      <c r="H53" s="106"/>
      <c r="I53" s="106"/>
      <c r="J53" s="106"/>
      <c r="K53" s="303">
        <v>329</v>
      </c>
      <c r="L53" s="304" t="s">
        <v>736</v>
      </c>
      <c r="M53" s="300">
        <v>0.9839279747950298</v>
      </c>
      <c r="N53" s="301">
        <v>0.55031589015875637</v>
      </c>
      <c r="O53" s="300">
        <v>6.1929541184197474E-2</v>
      </c>
      <c r="P53" s="299">
        <v>0</v>
      </c>
      <c r="Q53" s="299">
        <v>0</v>
      </c>
      <c r="R53" s="299">
        <v>0</v>
      </c>
      <c r="S53" s="299">
        <v>0</v>
      </c>
      <c r="T53" s="299">
        <v>0</v>
      </c>
      <c r="U53" s="299">
        <v>0</v>
      </c>
      <c r="V53" s="299">
        <v>0</v>
      </c>
      <c r="W53" s="299">
        <v>0</v>
      </c>
      <c r="X53" s="299">
        <v>0</v>
      </c>
      <c r="Y53" s="299">
        <v>0</v>
      </c>
      <c r="Z53" s="299">
        <v>0</v>
      </c>
      <c r="AA53" s="299">
        <v>0</v>
      </c>
      <c r="AB53" s="299">
        <v>0</v>
      </c>
      <c r="AC53" s="299">
        <v>0</v>
      </c>
      <c r="AD53" s="299">
        <v>0</v>
      </c>
      <c r="AE53" s="299">
        <v>0</v>
      </c>
      <c r="AF53" s="299">
        <v>0</v>
      </c>
      <c r="AG53" s="299">
        <v>0</v>
      </c>
      <c r="AH53" s="299">
        <v>0</v>
      </c>
      <c r="AI53" s="299">
        <v>0</v>
      </c>
      <c r="AJ53" s="299">
        <v>0</v>
      </c>
      <c r="AK53" s="299">
        <v>0</v>
      </c>
      <c r="AL53" s="299">
        <v>0</v>
      </c>
      <c r="AM53" s="299">
        <v>0</v>
      </c>
      <c r="AN53" s="299">
        <v>0</v>
      </c>
      <c r="AO53" s="299">
        <v>0</v>
      </c>
      <c r="AP53" s="299">
        <v>0</v>
      </c>
      <c r="AQ53" s="299">
        <v>0</v>
      </c>
      <c r="AR53" s="299">
        <v>0</v>
      </c>
      <c r="AS53" s="299">
        <v>0</v>
      </c>
      <c r="AT53" s="299">
        <v>0</v>
      </c>
      <c r="AU53" s="299">
        <v>0</v>
      </c>
      <c r="AV53" s="299">
        <v>0</v>
      </c>
      <c r="AW53" s="299">
        <v>0</v>
      </c>
      <c r="AX53" s="299">
        <v>0</v>
      </c>
      <c r="AY53" s="299">
        <v>0</v>
      </c>
      <c r="AZ53" s="299">
        <v>0</v>
      </c>
      <c r="BA53" s="299">
        <v>0</v>
      </c>
      <c r="BB53" s="299">
        <v>0</v>
      </c>
      <c r="BC53" s="299">
        <v>0</v>
      </c>
      <c r="BD53" s="299">
        <v>0</v>
      </c>
      <c r="BE53" s="299">
        <v>0</v>
      </c>
      <c r="BF53" s="299">
        <v>0</v>
      </c>
      <c r="BG53" s="299">
        <v>0</v>
      </c>
      <c r="BH53" s="299">
        <v>0</v>
      </c>
      <c r="BI53" s="299">
        <v>0</v>
      </c>
      <c r="BJ53" s="299">
        <v>0</v>
      </c>
      <c r="BK53" s="299">
        <v>0.70695493876743876</v>
      </c>
      <c r="BL53" s="299">
        <v>0</v>
      </c>
      <c r="BM53" s="299">
        <v>0</v>
      </c>
      <c r="BN53" s="299">
        <v>0</v>
      </c>
      <c r="BO53" s="299">
        <v>0</v>
      </c>
      <c r="BP53" s="299">
        <v>0</v>
      </c>
      <c r="BQ53" s="299">
        <v>0</v>
      </c>
      <c r="BR53" s="299">
        <v>0</v>
      </c>
      <c r="BS53" s="299">
        <v>0</v>
      </c>
      <c r="BT53" s="299">
        <v>0</v>
      </c>
      <c r="BU53" s="299">
        <v>0</v>
      </c>
      <c r="BV53" s="299">
        <v>0</v>
      </c>
      <c r="BW53" s="299">
        <v>0</v>
      </c>
      <c r="BX53" s="299">
        <v>0</v>
      </c>
      <c r="BY53" s="299">
        <v>0</v>
      </c>
      <c r="BZ53" s="299">
        <v>0</v>
      </c>
      <c r="CA53" s="299">
        <v>0</v>
      </c>
      <c r="CB53" s="299">
        <v>0</v>
      </c>
      <c r="CC53" s="299">
        <v>0</v>
      </c>
      <c r="CD53" s="299">
        <v>0</v>
      </c>
      <c r="CE53" s="299">
        <v>0</v>
      </c>
      <c r="CF53" s="299">
        <v>0</v>
      </c>
      <c r="CG53" s="299">
        <v>0</v>
      </c>
      <c r="CH53" s="299">
        <v>0</v>
      </c>
      <c r="CI53" s="299">
        <v>0</v>
      </c>
      <c r="CJ53" s="299">
        <v>0</v>
      </c>
      <c r="CK53" s="299">
        <v>0</v>
      </c>
      <c r="CL53" s="299">
        <v>0</v>
      </c>
      <c r="CM53" s="299">
        <v>0</v>
      </c>
      <c r="CN53" s="299">
        <v>0</v>
      </c>
      <c r="CO53" s="299">
        <v>0</v>
      </c>
      <c r="CP53" s="299">
        <v>0</v>
      </c>
      <c r="CQ53" s="299">
        <v>0</v>
      </c>
      <c r="CR53" s="299">
        <v>0</v>
      </c>
      <c r="CS53" s="299">
        <v>0</v>
      </c>
      <c r="CT53" s="299">
        <v>0</v>
      </c>
      <c r="CU53" s="299">
        <v>0</v>
      </c>
      <c r="CV53" s="299">
        <v>0</v>
      </c>
      <c r="CW53" s="299">
        <v>0</v>
      </c>
      <c r="CX53" s="299">
        <v>0</v>
      </c>
      <c r="CY53" s="299">
        <v>0</v>
      </c>
      <c r="CZ53" s="299">
        <v>0</v>
      </c>
      <c r="DA53" s="299">
        <v>0</v>
      </c>
      <c r="DB53" s="299">
        <v>0</v>
      </c>
      <c r="DC53" s="299">
        <v>0</v>
      </c>
      <c r="DD53" s="299">
        <v>0</v>
      </c>
      <c r="DE53" s="299">
        <v>0</v>
      </c>
      <c r="DF53" s="299">
        <v>0</v>
      </c>
      <c r="DG53" s="299">
        <v>0</v>
      </c>
      <c r="DH53" s="299">
        <v>0</v>
      </c>
      <c r="DI53" s="299">
        <v>0</v>
      </c>
      <c r="DJ53" s="299">
        <v>0</v>
      </c>
      <c r="DK53" s="299">
        <v>0</v>
      </c>
      <c r="DL53" s="299">
        <v>0</v>
      </c>
      <c r="DM53" s="299">
        <v>0</v>
      </c>
      <c r="DN53" s="299">
        <v>0</v>
      </c>
      <c r="DO53" s="299">
        <v>0</v>
      </c>
      <c r="DP53" s="299">
        <v>0</v>
      </c>
      <c r="DQ53" s="299">
        <v>0</v>
      </c>
      <c r="DR53" s="299">
        <v>0</v>
      </c>
      <c r="DS53" s="299">
        <v>0</v>
      </c>
      <c r="DT53" s="299">
        <v>0</v>
      </c>
      <c r="DU53" s="299">
        <v>0</v>
      </c>
      <c r="DV53" s="299">
        <v>0</v>
      </c>
      <c r="DW53" s="299">
        <v>0</v>
      </c>
      <c r="DX53" s="299">
        <v>0</v>
      </c>
      <c r="DY53" s="299">
        <v>0</v>
      </c>
      <c r="DZ53" s="299">
        <v>0</v>
      </c>
      <c r="EA53" s="299">
        <v>0</v>
      </c>
      <c r="EB53" s="299">
        <v>0</v>
      </c>
      <c r="EC53" s="299">
        <v>0</v>
      </c>
      <c r="ED53" s="299">
        <v>0</v>
      </c>
      <c r="EE53" s="299">
        <v>0</v>
      </c>
      <c r="EF53" s="299">
        <v>0</v>
      </c>
      <c r="EG53" s="299">
        <v>0</v>
      </c>
      <c r="EH53" s="299">
        <v>0</v>
      </c>
      <c r="EI53" s="299">
        <v>0</v>
      </c>
      <c r="EJ53" s="299">
        <v>0</v>
      </c>
      <c r="EK53" s="299">
        <v>0</v>
      </c>
      <c r="EL53" s="299">
        <v>0</v>
      </c>
      <c r="EM53" s="299">
        <v>0</v>
      </c>
      <c r="EN53" s="299">
        <v>0</v>
      </c>
      <c r="EO53" s="299">
        <v>0</v>
      </c>
      <c r="EP53" s="299">
        <v>0</v>
      </c>
      <c r="EQ53" s="299">
        <v>0</v>
      </c>
      <c r="ER53" s="299">
        <v>0</v>
      </c>
      <c r="ES53" s="299">
        <v>0</v>
      </c>
      <c r="ET53" s="299">
        <v>0</v>
      </c>
      <c r="EU53" s="299">
        <v>0</v>
      </c>
      <c r="EV53" s="299">
        <v>0</v>
      </c>
      <c r="EW53" s="299">
        <v>0</v>
      </c>
      <c r="EX53" s="299">
        <v>0</v>
      </c>
      <c r="EY53" s="299">
        <v>0</v>
      </c>
      <c r="EZ53" s="299">
        <v>0</v>
      </c>
      <c r="FA53" s="299">
        <v>0</v>
      </c>
      <c r="FB53" s="299">
        <v>0</v>
      </c>
      <c r="FC53" s="299">
        <v>0</v>
      </c>
      <c r="FD53" s="299">
        <v>0</v>
      </c>
      <c r="FE53" s="299">
        <v>0</v>
      </c>
      <c r="FF53" s="299">
        <v>0</v>
      </c>
      <c r="FG53" s="299">
        <v>0</v>
      </c>
      <c r="FH53" s="299">
        <v>0</v>
      </c>
      <c r="FI53" s="299">
        <v>0</v>
      </c>
      <c r="FJ53" s="299">
        <v>0</v>
      </c>
      <c r="FK53" s="299">
        <v>0</v>
      </c>
      <c r="FL53" s="299">
        <v>0</v>
      </c>
      <c r="FM53" s="299">
        <v>0</v>
      </c>
      <c r="FN53" s="299">
        <v>0.71633406846589365</v>
      </c>
      <c r="FO53" s="299">
        <v>0</v>
      </c>
      <c r="FP53" s="299">
        <v>0</v>
      </c>
      <c r="FQ53" s="299">
        <v>0</v>
      </c>
      <c r="FR53" s="299">
        <v>0</v>
      </c>
      <c r="FS53" s="299">
        <v>0</v>
      </c>
      <c r="FT53" s="299">
        <v>0</v>
      </c>
      <c r="FU53" s="299">
        <v>0</v>
      </c>
      <c r="FV53" s="299">
        <v>0</v>
      </c>
      <c r="FW53" s="299">
        <v>0</v>
      </c>
      <c r="FX53" s="299">
        <v>0</v>
      </c>
      <c r="FY53" s="299">
        <v>0</v>
      </c>
      <c r="FZ53" s="299">
        <v>0</v>
      </c>
      <c r="GA53" s="299">
        <v>0</v>
      </c>
      <c r="GB53" s="299">
        <v>0</v>
      </c>
      <c r="GC53" s="299">
        <v>0</v>
      </c>
      <c r="GD53" s="299">
        <v>0</v>
      </c>
      <c r="GE53" s="299">
        <v>0</v>
      </c>
      <c r="GF53" s="299">
        <v>0</v>
      </c>
      <c r="GG53" s="299">
        <v>0</v>
      </c>
      <c r="GH53" s="299">
        <v>0</v>
      </c>
      <c r="GI53" s="299">
        <v>0</v>
      </c>
      <c r="GJ53" s="299">
        <v>0</v>
      </c>
      <c r="GK53" s="299">
        <v>0</v>
      </c>
      <c r="GL53" s="299">
        <v>0</v>
      </c>
      <c r="GM53" s="299">
        <v>0</v>
      </c>
      <c r="GN53" s="299">
        <v>0</v>
      </c>
      <c r="GO53" s="299">
        <v>0</v>
      </c>
      <c r="GP53" s="299">
        <v>0</v>
      </c>
      <c r="GQ53" s="299">
        <v>0</v>
      </c>
      <c r="GR53" s="299">
        <v>0</v>
      </c>
      <c r="GS53" s="299">
        <v>0</v>
      </c>
      <c r="GT53" s="299">
        <v>0</v>
      </c>
      <c r="GU53" s="299">
        <v>0</v>
      </c>
      <c r="GV53" s="299">
        <v>0</v>
      </c>
      <c r="GW53" s="299">
        <v>0</v>
      </c>
      <c r="GX53" s="299">
        <v>0</v>
      </c>
      <c r="GY53" s="299">
        <v>0</v>
      </c>
      <c r="GZ53" s="299">
        <v>0</v>
      </c>
      <c r="HA53" s="299">
        <v>0</v>
      </c>
      <c r="HB53" s="299">
        <v>0</v>
      </c>
      <c r="HC53" s="299">
        <v>0</v>
      </c>
      <c r="HD53" s="299">
        <v>0</v>
      </c>
      <c r="HE53" s="299">
        <v>0</v>
      </c>
      <c r="HF53" s="299">
        <v>0</v>
      </c>
      <c r="HG53" s="299">
        <v>0</v>
      </c>
      <c r="HH53" s="299">
        <v>0</v>
      </c>
      <c r="HI53" s="299">
        <v>0</v>
      </c>
      <c r="HJ53" s="299">
        <v>0</v>
      </c>
      <c r="HK53" s="299">
        <v>0</v>
      </c>
      <c r="HL53" s="299">
        <v>0</v>
      </c>
      <c r="HM53" s="299">
        <v>0</v>
      </c>
      <c r="HN53" s="299">
        <v>0</v>
      </c>
      <c r="HO53" s="299">
        <v>0</v>
      </c>
      <c r="HP53" s="299">
        <v>0</v>
      </c>
      <c r="HQ53" s="299">
        <v>0</v>
      </c>
      <c r="HR53" s="299">
        <v>0</v>
      </c>
      <c r="HS53" s="299">
        <v>0</v>
      </c>
      <c r="HT53" s="299">
        <v>0</v>
      </c>
      <c r="HU53" s="299">
        <v>0</v>
      </c>
      <c r="HV53" s="288"/>
      <c r="HW53" s="106"/>
      <c r="HX53" s="106"/>
      <c r="HY53" s="106"/>
      <c r="HZ53" s="112"/>
      <c r="IA53" s="33"/>
      <c r="IB53" s="326"/>
      <c r="IC53" s="326"/>
      <c r="ID53" s="326"/>
    </row>
    <row r="54" spans="1:238" ht="16.5">
      <c r="A54" s="3"/>
      <c r="E54" s="105"/>
      <c r="F54" s="106"/>
      <c r="G54" s="106"/>
      <c r="H54" s="106"/>
      <c r="I54" s="106"/>
      <c r="J54" s="106"/>
      <c r="K54" s="303">
        <v>331</v>
      </c>
      <c r="L54" s="305" t="s">
        <v>737</v>
      </c>
      <c r="M54" s="300">
        <v>0.96944649885451473</v>
      </c>
      <c r="N54" s="301">
        <v>0.6471792195462831</v>
      </c>
      <c r="O54" s="300">
        <v>0.15454872616768064</v>
      </c>
      <c r="P54" s="299">
        <v>0</v>
      </c>
      <c r="Q54" s="299">
        <v>0</v>
      </c>
      <c r="R54" s="299">
        <v>0</v>
      </c>
      <c r="S54" s="299">
        <v>0</v>
      </c>
      <c r="T54" s="299">
        <v>0</v>
      </c>
      <c r="U54" s="299">
        <v>0</v>
      </c>
      <c r="V54" s="299">
        <v>0</v>
      </c>
      <c r="W54" s="299">
        <v>0</v>
      </c>
      <c r="X54" s="299">
        <v>0</v>
      </c>
      <c r="Y54" s="299">
        <v>0</v>
      </c>
      <c r="Z54" s="299">
        <v>0</v>
      </c>
      <c r="AA54" s="299">
        <v>0</v>
      </c>
      <c r="AB54" s="299">
        <v>0</v>
      </c>
      <c r="AC54" s="299">
        <v>0</v>
      </c>
      <c r="AD54" s="299">
        <v>0</v>
      </c>
      <c r="AE54" s="299">
        <v>0</v>
      </c>
      <c r="AF54" s="299">
        <v>0</v>
      </c>
      <c r="AG54" s="299">
        <v>0</v>
      </c>
      <c r="AH54" s="299">
        <v>0</v>
      </c>
      <c r="AI54" s="299">
        <v>0</v>
      </c>
      <c r="AJ54" s="299">
        <v>0</v>
      </c>
      <c r="AK54" s="299">
        <v>0</v>
      </c>
      <c r="AL54" s="299">
        <v>0</v>
      </c>
      <c r="AM54" s="299">
        <v>0</v>
      </c>
      <c r="AN54" s="299">
        <v>0</v>
      </c>
      <c r="AO54" s="299">
        <v>0</v>
      </c>
      <c r="AP54" s="299">
        <v>0</v>
      </c>
      <c r="AQ54" s="299">
        <v>0</v>
      </c>
      <c r="AR54" s="299">
        <v>0</v>
      </c>
      <c r="AS54" s="299">
        <v>0</v>
      </c>
      <c r="AT54" s="299">
        <v>0</v>
      </c>
      <c r="AU54" s="299">
        <v>0</v>
      </c>
      <c r="AV54" s="299">
        <v>0</v>
      </c>
      <c r="AW54" s="299">
        <v>0</v>
      </c>
      <c r="AX54" s="299">
        <v>0</v>
      </c>
      <c r="AY54" s="299">
        <v>0</v>
      </c>
      <c r="AZ54" s="299">
        <v>0</v>
      </c>
      <c r="BA54" s="299">
        <v>0</v>
      </c>
      <c r="BB54" s="299">
        <v>0</v>
      </c>
      <c r="BC54" s="299">
        <v>0</v>
      </c>
      <c r="BD54" s="299">
        <v>0</v>
      </c>
      <c r="BE54" s="299">
        <v>0</v>
      </c>
      <c r="BF54" s="299">
        <v>0</v>
      </c>
      <c r="BG54" s="299">
        <v>0</v>
      </c>
      <c r="BH54" s="299">
        <v>0</v>
      </c>
      <c r="BI54" s="299">
        <v>0</v>
      </c>
      <c r="BJ54" s="299">
        <v>0</v>
      </c>
      <c r="BK54" s="299">
        <v>0</v>
      </c>
      <c r="BL54" s="299">
        <v>0.44370137194440246</v>
      </c>
      <c r="BM54" s="299">
        <v>0</v>
      </c>
      <c r="BN54" s="299">
        <v>0</v>
      </c>
      <c r="BO54" s="299">
        <v>0</v>
      </c>
      <c r="BP54" s="299">
        <v>0</v>
      </c>
      <c r="BQ54" s="299">
        <v>0</v>
      </c>
      <c r="BR54" s="299">
        <v>0</v>
      </c>
      <c r="BS54" s="299">
        <v>0</v>
      </c>
      <c r="BT54" s="299">
        <v>0</v>
      </c>
      <c r="BU54" s="299">
        <v>0</v>
      </c>
      <c r="BV54" s="299">
        <v>0</v>
      </c>
      <c r="BW54" s="299">
        <v>0</v>
      </c>
      <c r="BX54" s="299">
        <v>0</v>
      </c>
      <c r="BY54" s="299">
        <v>0</v>
      </c>
      <c r="BZ54" s="299">
        <v>0</v>
      </c>
      <c r="CA54" s="299">
        <v>0</v>
      </c>
      <c r="CB54" s="299">
        <v>0</v>
      </c>
      <c r="CC54" s="299">
        <v>0</v>
      </c>
      <c r="CD54" s="299">
        <v>0</v>
      </c>
      <c r="CE54" s="299">
        <v>0</v>
      </c>
      <c r="CF54" s="299">
        <v>0</v>
      </c>
      <c r="CG54" s="299">
        <v>0</v>
      </c>
      <c r="CH54" s="299">
        <v>0</v>
      </c>
      <c r="CI54" s="299">
        <v>0</v>
      </c>
      <c r="CJ54" s="299">
        <v>0</v>
      </c>
      <c r="CK54" s="299">
        <v>0</v>
      </c>
      <c r="CL54" s="299">
        <v>0</v>
      </c>
      <c r="CM54" s="299">
        <v>0</v>
      </c>
      <c r="CN54" s="299">
        <v>0</v>
      </c>
      <c r="CO54" s="299">
        <v>0</v>
      </c>
      <c r="CP54" s="299">
        <v>0</v>
      </c>
      <c r="CQ54" s="299">
        <v>0</v>
      </c>
      <c r="CR54" s="299">
        <v>0</v>
      </c>
      <c r="CS54" s="299">
        <v>0</v>
      </c>
      <c r="CT54" s="299">
        <v>0</v>
      </c>
      <c r="CU54" s="299">
        <v>0</v>
      </c>
      <c r="CV54" s="299">
        <v>0</v>
      </c>
      <c r="CW54" s="299">
        <v>0</v>
      </c>
      <c r="CX54" s="299">
        <v>0</v>
      </c>
      <c r="CY54" s="299">
        <v>0</v>
      </c>
      <c r="CZ54" s="299">
        <v>0</v>
      </c>
      <c r="DA54" s="299">
        <v>0</v>
      </c>
      <c r="DB54" s="299">
        <v>0</v>
      </c>
      <c r="DC54" s="299">
        <v>0</v>
      </c>
      <c r="DD54" s="299">
        <v>0</v>
      </c>
      <c r="DE54" s="299">
        <v>0</v>
      </c>
      <c r="DF54" s="299">
        <v>0</v>
      </c>
      <c r="DG54" s="299">
        <v>0</v>
      </c>
      <c r="DH54" s="299">
        <v>0</v>
      </c>
      <c r="DI54" s="299">
        <v>0</v>
      </c>
      <c r="DJ54" s="299">
        <v>0</v>
      </c>
      <c r="DK54" s="299">
        <v>0</v>
      </c>
      <c r="DL54" s="299">
        <v>0</v>
      </c>
      <c r="DM54" s="299">
        <v>0</v>
      </c>
      <c r="DN54" s="299">
        <v>0</v>
      </c>
      <c r="DO54" s="299">
        <v>0</v>
      </c>
      <c r="DP54" s="299">
        <v>0</v>
      </c>
      <c r="DQ54" s="299">
        <v>0</v>
      </c>
      <c r="DR54" s="299">
        <v>0</v>
      </c>
      <c r="DS54" s="299">
        <v>0</v>
      </c>
      <c r="DT54" s="299">
        <v>0</v>
      </c>
      <c r="DU54" s="299">
        <v>0</v>
      </c>
      <c r="DV54" s="299">
        <v>0</v>
      </c>
      <c r="DW54" s="299">
        <v>0</v>
      </c>
      <c r="DX54" s="299">
        <v>0</v>
      </c>
      <c r="DY54" s="299">
        <v>0</v>
      </c>
      <c r="DZ54" s="299">
        <v>0</v>
      </c>
      <c r="EA54" s="299">
        <v>0</v>
      </c>
      <c r="EB54" s="299">
        <v>0</v>
      </c>
      <c r="EC54" s="299">
        <v>0</v>
      </c>
      <c r="ED54" s="299">
        <v>0</v>
      </c>
      <c r="EE54" s="299">
        <v>0</v>
      </c>
      <c r="EF54" s="299">
        <v>0</v>
      </c>
      <c r="EG54" s="299">
        <v>0</v>
      </c>
      <c r="EH54" s="299">
        <v>0</v>
      </c>
      <c r="EI54" s="299">
        <v>0</v>
      </c>
      <c r="EJ54" s="299">
        <v>0</v>
      </c>
      <c r="EK54" s="299">
        <v>0</v>
      </c>
      <c r="EL54" s="299">
        <v>0</v>
      </c>
      <c r="EM54" s="299">
        <v>0</v>
      </c>
      <c r="EN54" s="299">
        <v>0</v>
      </c>
      <c r="EO54" s="299">
        <v>0</v>
      </c>
      <c r="EP54" s="299">
        <v>0</v>
      </c>
      <c r="EQ54" s="299">
        <v>0</v>
      </c>
      <c r="ER54" s="299">
        <v>0</v>
      </c>
      <c r="ES54" s="299">
        <v>0</v>
      </c>
      <c r="ET54" s="299">
        <v>0</v>
      </c>
      <c r="EU54" s="299">
        <v>0</v>
      </c>
      <c r="EV54" s="299">
        <v>0</v>
      </c>
      <c r="EW54" s="299">
        <v>0</v>
      </c>
      <c r="EX54" s="299">
        <v>0</v>
      </c>
      <c r="EY54" s="299">
        <v>0</v>
      </c>
      <c r="EZ54" s="299">
        <v>0</v>
      </c>
      <c r="FA54" s="299">
        <v>0</v>
      </c>
      <c r="FB54" s="299">
        <v>0</v>
      </c>
      <c r="FC54" s="299">
        <v>0</v>
      </c>
      <c r="FD54" s="299">
        <v>0</v>
      </c>
      <c r="FE54" s="299">
        <v>0</v>
      </c>
      <c r="FF54" s="299">
        <v>0</v>
      </c>
      <c r="FG54" s="299">
        <v>0</v>
      </c>
      <c r="FH54" s="299">
        <v>0</v>
      </c>
      <c r="FI54" s="299">
        <v>0</v>
      </c>
      <c r="FJ54" s="299">
        <v>0</v>
      </c>
      <c r="FK54" s="299">
        <v>0</v>
      </c>
      <c r="FL54" s="299">
        <v>0</v>
      </c>
      <c r="FM54" s="299">
        <v>0</v>
      </c>
      <c r="FN54" s="299">
        <v>0</v>
      </c>
      <c r="FO54" s="299">
        <v>0.43580655797545115</v>
      </c>
      <c r="FP54" s="299">
        <v>0</v>
      </c>
      <c r="FQ54" s="299">
        <v>0</v>
      </c>
      <c r="FR54" s="299">
        <v>0</v>
      </c>
      <c r="FS54" s="299">
        <v>0</v>
      </c>
      <c r="FT54" s="299">
        <v>0</v>
      </c>
      <c r="FU54" s="299">
        <v>0</v>
      </c>
      <c r="FV54" s="299">
        <v>0</v>
      </c>
      <c r="FW54" s="299">
        <v>0</v>
      </c>
      <c r="FX54" s="299">
        <v>0</v>
      </c>
      <c r="FY54" s="299">
        <v>0</v>
      </c>
      <c r="FZ54" s="299">
        <v>0</v>
      </c>
      <c r="GA54" s="299">
        <v>0</v>
      </c>
      <c r="GB54" s="299">
        <v>0</v>
      </c>
      <c r="GC54" s="299">
        <v>0</v>
      </c>
      <c r="GD54" s="299">
        <v>0</v>
      </c>
      <c r="GE54" s="299">
        <v>0</v>
      </c>
      <c r="GF54" s="299">
        <v>0</v>
      </c>
      <c r="GG54" s="299">
        <v>0</v>
      </c>
      <c r="GH54" s="299">
        <v>0</v>
      </c>
      <c r="GI54" s="299">
        <v>0</v>
      </c>
      <c r="GJ54" s="299">
        <v>0</v>
      </c>
      <c r="GK54" s="299">
        <v>0</v>
      </c>
      <c r="GL54" s="299">
        <v>0</v>
      </c>
      <c r="GM54" s="299">
        <v>0</v>
      </c>
      <c r="GN54" s="299">
        <v>0</v>
      </c>
      <c r="GO54" s="299">
        <v>0</v>
      </c>
      <c r="GP54" s="299">
        <v>0</v>
      </c>
      <c r="GQ54" s="299">
        <v>0</v>
      </c>
      <c r="GR54" s="299">
        <v>0</v>
      </c>
      <c r="GS54" s="299">
        <v>0</v>
      </c>
      <c r="GT54" s="299">
        <v>0</v>
      </c>
      <c r="GU54" s="299">
        <v>0</v>
      </c>
      <c r="GV54" s="299">
        <v>0</v>
      </c>
      <c r="GW54" s="299">
        <v>0</v>
      </c>
      <c r="GX54" s="299">
        <v>0</v>
      </c>
      <c r="GY54" s="299">
        <v>0</v>
      </c>
      <c r="GZ54" s="299">
        <v>0</v>
      </c>
      <c r="HA54" s="299">
        <v>0</v>
      </c>
      <c r="HB54" s="299">
        <v>0</v>
      </c>
      <c r="HC54" s="299">
        <v>0</v>
      </c>
      <c r="HD54" s="299">
        <v>0</v>
      </c>
      <c r="HE54" s="299">
        <v>0</v>
      </c>
      <c r="HF54" s="299">
        <v>0</v>
      </c>
      <c r="HG54" s="299">
        <v>0</v>
      </c>
      <c r="HH54" s="299">
        <v>0</v>
      </c>
      <c r="HI54" s="299">
        <v>0</v>
      </c>
      <c r="HJ54" s="299">
        <v>0</v>
      </c>
      <c r="HK54" s="299">
        <v>0</v>
      </c>
      <c r="HL54" s="299">
        <v>0</v>
      </c>
      <c r="HM54" s="299">
        <v>0</v>
      </c>
      <c r="HN54" s="299">
        <v>0</v>
      </c>
      <c r="HO54" s="299">
        <v>0</v>
      </c>
      <c r="HP54" s="299">
        <v>0</v>
      </c>
      <c r="HQ54" s="299">
        <v>0</v>
      </c>
      <c r="HR54" s="299">
        <v>0</v>
      </c>
      <c r="HS54" s="299">
        <v>0</v>
      </c>
      <c r="HT54" s="299">
        <v>0</v>
      </c>
      <c r="HU54" s="299">
        <v>0</v>
      </c>
      <c r="HV54" s="288"/>
      <c r="HW54" s="106"/>
      <c r="HX54" s="106"/>
      <c r="HY54" s="106"/>
      <c r="HZ54" s="112"/>
      <c r="IA54" s="33"/>
      <c r="IB54" s="326"/>
      <c r="IC54" s="326"/>
      <c r="ID54" s="326"/>
    </row>
    <row r="55" spans="1:238" ht="16.5">
      <c r="A55" s="3"/>
      <c r="E55" s="105"/>
      <c r="F55" s="106"/>
      <c r="G55" s="106"/>
      <c r="H55" s="106"/>
      <c r="I55" s="106"/>
      <c r="J55" s="106"/>
      <c r="K55" s="303">
        <v>332</v>
      </c>
      <c r="L55" s="304" t="s">
        <v>738</v>
      </c>
      <c r="M55" s="300">
        <v>0.93933155585241601</v>
      </c>
      <c r="N55" s="301">
        <v>0.53060379083451326</v>
      </c>
      <c r="O55" s="300">
        <v>5.4903746104891425E-2</v>
      </c>
      <c r="P55" s="299">
        <v>0</v>
      </c>
      <c r="Q55" s="299">
        <v>0</v>
      </c>
      <c r="R55" s="299">
        <v>0</v>
      </c>
      <c r="S55" s="299">
        <v>0</v>
      </c>
      <c r="T55" s="299">
        <v>0</v>
      </c>
      <c r="U55" s="299">
        <v>0</v>
      </c>
      <c r="V55" s="299">
        <v>0</v>
      </c>
      <c r="W55" s="299">
        <v>0</v>
      </c>
      <c r="X55" s="299">
        <v>0</v>
      </c>
      <c r="Y55" s="299">
        <v>0</v>
      </c>
      <c r="Z55" s="299">
        <v>0</v>
      </c>
      <c r="AA55" s="299">
        <v>0</v>
      </c>
      <c r="AB55" s="299">
        <v>0</v>
      </c>
      <c r="AC55" s="299">
        <v>0</v>
      </c>
      <c r="AD55" s="299">
        <v>0</v>
      </c>
      <c r="AE55" s="299">
        <v>0</v>
      </c>
      <c r="AF55" s="299">
        <v>0</v>
      </c>
      <c r="AG55" s="299">
        <v>0</v>
      </c>
      <c r="AH55" s="299">
        <v>0</v>
      </c>
      <c r="AI55" s="299">
        <v>0</v>
      </c>
      <c r="AJ55" s="299">
        <v>0</v>
      </c>
      <c r="AK55" s="299">
        <v>0</v>
      </c>
      <c r="AL55" s="299">
        <v>0</v>
      </c>
      <c r="AM55" s="299">
        <v>0</v>
      </c>
      <c r="AN55" s="299">
        <v>0</v>
      </c>
      <c r="AO55" s="299">
        <v>0</v>
      </c>
      <c r="AP55" s="299">
        <v>0</v>
      </c>
      <c r="AQ55" s="299">
        <v>0</v>
      </c>
      <c r="AR55" s="299">
        <v>0</v>
      </c>
      <c r="AS55" s="299">
        <v>0</v>
      </c>
      <c r="AT55" s="299">
        <v>0</v>
      </c>
      <c r="AU55" s="299">
        <v>0</v>
      </c>
      <c r="AV55" s="299">
        <v>0</v>
      </c>
      <c r="AW55" s="299">
        <v>0</v>
      </c>
      <c r="AX55" s="299">
        <v>0</v>
      </c>
      <c r="AY55" s="299">
        <v>0</v>
      </c>
      <c r="AZ55" s="299">
        <v>0</v>
      </c>
      <c r="BA55" s="299">
        <v>0</v>
      </c>
      <c r="BB55" s="299">
        <v>0</v>
      </c>
      <c r="BC55" s="299">
        <v>0</v>
      </c>
      <c r="BD55" s="299">
        <v>0</v>
      </c>
      <c r="BE55" s="299">
        <v>0</v>
      </c>
      <c r="BF55" s="299">
        <v>0</v>
      </c>
      <c r="BG55" s="299">
        <v>0</v>
      </c>
      <c r="BH55" s="299">
        <v>0</v>
      </c>
      <c r="BI55" s="299">
        <v>0</v>
      </c>
      <c r="BJ55" s="299">
        <v>0</v>
      </c>
      <c r="BK55" s="299">
        <v>0</v>
      </c>
      <c r="BL55" s="299">
        <v>0</v>
      </c>
      <c r="BM55" s="299">
        <v>0.55149999093737045</v>
      </c>
      <c r="BN55" s="299">
        <v>0</v>
      </c>
      <c r="BO55" s="299">
        <v>0</v>
      </c>
      <c r="BP55" s="299">
        <v>0</v>
      </c>
      <c r="BQ55" s="299">
        <v>0</v>
      </c>
      <c r="BR55" s="299">
        <v>0</v>
      </c>
      <c r="BS55" s="299">
        <v>0</v>
      </c>
      <c r="BT55" s="299">
        <v>0</v>
      </c>
      <c r="BU55" s="299">
        <v>0</v>
      </c>
      <c r="BV55" s="299">
        <v>0</v>
      </c>
      <c r="BW55" s="299">
        <v>0</v>
      </c>
      <c r="BX55" s="299">
        <v>0</v>
      </c>
      <c r="BY55" s="299">
        <v>0</v>
      </c>
      <c r="BZ55" s="299">
        <v>0</v>
      </c>
      <c r="CA55" s="299">
        <v>0</v>
      </c>
      <c r="CB55" s="299">
        <v>0</v>
      </c>
      <c r="CC55" s="299">
        <v>0</v>
      </c>
      <c r="CD55" s="299">
        <v>0</v>
      </c>
      <c r="CE55" s="299">
        <v>0</v>
      </c>
      <c r="CF55" s="299">
        <v>0</v>
      </c>
      <c r="CG55" s="299">
        <v>0</v>
      </c>
      <c r="CH55" s="299">
        <v>0</v>
      </c>
      <c r="CI55" s="299">
        <v>0</v>
      </c>
      <c r="CJ55" s="299">
        <v>0</v>
      </c>
      <c r="CK55" s="299">
        <v>0</v>
      </c>
      <c r="CL55" s="299">
        <v>0</v>
      </c>
      <c r="CM55" s="299">
        <v>0</v>
      </c>
      <c r="CN55" s="299">
        <v>0</v>
      </c>
      <c r="CO55" s="299">
        <v>0</v>
      </c>
      <c r="CP55" s="299">
        <v>0</v>
      </c>
      <c r="CQ55" s="299">
        <v>0</v>
      </c>
      <c r="CR55" s="299">
        <v>0</v>
      </c>
      <c r="CS55" s="299">
        <v>0</v>
      </c>
      <c r="CT55" s="299">
        <v>0</v>
      </c>
      <c r="CU55" s="299">
        <v>0</v>
      </c>
      <c r="CV55" s="299">
        <v>0</v>
      </c>
      <c r="CW55" s="299">
        <v>0</v>
      </c>
      <c r="CX55" s="299">
        <v>0</v>
      </c>
      <c r="CY55" s="299">
        <v>0</v>
      </c>
      <c r="CZ55" s="299">
        <v>0</v>
      </c>
      <c r="DA55" s="299">
        <v>0</v>
      </c>
      <c r="DB55" s="299">
        <v>0</v>
      </c>
      <c r="DC55" s="299">
        <v>0</v>
      </c>
      <c r="DD55" s="299">
        <v>0</v>
      </c>
      <c r="DE55" s="299">
        <v>0</v>
      </c>
      <c r="DF55" s="299">
        <v>0</v>
      </c>
      <c r="DG55" s="299">
        <v>0</v>
      </c>
      <c r="DH55" s="299">
        <v>0</v>
      </c>
      <c r="DI55" s="299">
        <v>0</v>
      </c>
      <c r="DJ55" s="299">
        <v>0</v>
      </c>
      <c r="DK55" s="299">
        <v>0</v>
      </c>
      <c r="DL55" s="299">
        <v>0</v>
      </c>
      <c r="DM55" s="299">
        <v>0</v>
      </c>
      <c r="DN55" s="299">
        <v>0</v>
      </c>
      <c r="DO55" s="299">
        <v>0</v>
      </c>
      <c r="DP55" s="299">
        <v>0</v>
      </c>
      <c r="DQ55" s="299">
        <v>0</v>
      </c>
      <c r="DR55" s="299">
        <v>0</v>
      </c>
      <c r="DS55" s="299">
        <v>0</v>
      </c>
      <c r="DT55" s="299">
        <v>0</v>
      </c>
      <c r="DU55" s="299">
        <v>0</v>
      </c>
      <c r="DV55" s="299">
        <v>0</v>
      </c>
      <c r="DW55" s="299">
        <v>0</v>
      </c>
      <c r="DX55" s="299">
        <v>0</v>
      </c>
      <c r="DY55" s="299">
        <v>0</v>
      </c>
      <c r="DZ55" s="299">
        <v>0</v>
      </c>
      <c r="EA55" s="299">
        <v>0</v>
      </c>
      <c r="EB55" s="299">
        <v>0</v>
      </c>
      <c r="EC55" s="299">
        <v>0</v>
      </c>
      <c r="ED55" s="299">
        <v>0</v>
      </c>
      <c r="EE55" s="299">
        <v>0</v>
      </c>
      <c r="EF55" s="299">
        <v>0</v>
      </c>
      <c r="EG55" s="299">
        <v>0</v>
      </c>
      <c r="EH55" s="299">
        <v>0</v>
      </c>
      <c r="EI55" s="299">
        <v>0</v>
      </c>
      <c r="EJ55" s="299">
        <v>0</v>
      </c>
      <c r="EK55" s="299">
        <v>0</v>
      </c>
      <c r="EL55" s="299">
        <v>0</v>
      </c>
      <c r="EM55" s="299">
        <v>0</v>
      </c>
      <c r="EN55" s="299">
        <v>0</v>
      </c>
      <c r="EO55" s="299">
        <v>0</v>
      </c>
      <c r="EP55" s="299">
        <v>0</v>
      </c>
      <c r="EQ55" s="299">
        <v>0</v>
      </c>
      <c r="ER55" s="299">
        <v>0</v>
      </c>
      <c r="ES55" s="299">
        <v>0</v>
      </c>
      <c r="ET55" s="299">
        <v>0</v>
      </c>
      <c r="EU55" s="299">
        <v>0</v>
      </c>
      <c r="EV55" s="299">
        <v>0</v>
      </c>
      <c r="EW55" s="299">
        <v>0</v>
      </c>
      <c r="EX55" s="299">
        <v>0</v>
      </c>
      <c r="EY55" s="299">
        <v>0</v>
      </c>
      <c r="EZ55" s="299">
        <v>0</v>
      </c>
      <c r="FA55" s="299">
        <v>0</v>
      </c>
      <c r="FB55" s="299">
        <v>0</v>
      </c>
      <c r="FC55" s="299">
        <v>0</v>
      </c>
      <c r="FD55" s="299">
        <v>0</v>
      </c>
      <c r="FE55" s="299">
        <v>0</v>
      </c>
      <c r="FF55" s="299">
        <v>0</v>
      </c>
      <c r="FG55" s="299">
        <v>0</v>
      </c>
      <c r="FH55" s="299">
        <v>0</v>
      </c>
      <c r="FI55" s="299">
        <v>0</v>
      </c>
      <c r="FJ55" s="299">
        <v>0</v>
      </c>
      <c r="FK55" s="299">
        <v>0</v>
      </c>
      <c r="FL55" s="299">
        <v>0</v>
      </c>
      <c r="FM55" s="299">
        <v>0</v>
      </c>
      <c r="FN55" s="299">
        <v>0</v>
      </c>
      <c r="FO55" s="299">
        <v>0</v>
      </c>
      <c r="FP55" s="299">
        <v>0.55755714923534339</v>
      </c>
      <c r="FQ55" s="299">
        <v>0</v>
      </c>
      <c r="FR55" s="299">
        <v>0</v>
      </c>
      <c r="FS55" s="299">
        <v>0</v>
      </c>
      <c r="FT55" s="299">
        <v>0</v>
      </c>
      <c r="FU55" s="299">
        <v>0</v>
      </c>
      <c r="FV55" s="299">
        <v>0</v>
      </c>
      <c r="FW55" s="299">
        <v>0</v>
      </c>
      <c r="FX55" s="299">
        <v>0</v>
      </c>
      <c r="FY55" s="299">
        <v>0</v>
      </c>
      <c r="FZ55" s="299">
        <v>0</v>
      </c>
      <c r="GA55" s="299">
        <v>0</v>
      </c>
      <c r="GB55" s="299">
        <v>0</v>
      </c>
      <c r="GC55" s="299">
        <v>0</v>
      </c>
      <c r="GD55" s="299">
        <v>0</v>
      </c>
      <c r="GE55" s="299">
        <v>0</v>
      </c>
      <c r="GF55" s="299">
        <v>0</v>
      </c>
      <c r="GG55" s="299">
        <v>0</v>
      </c>
      <c r="GH55" s="299">
        <v>0</v>
      </c>
      <c r="GI55" s="299">
        <v>0</v>
      </c>
      <c r="GJ55" s="299">
        <v>0</v>
      </c>
      <c r="GK55" s="299">
        <v>0</v>
      </c>
      <c r="GL55" s="299">
        <v>0</v>
      </c>
      <c r="GM55" s="299">
        <v>0</v>
      </c>
      <c r="GN55" s="299">
        <v>0</v>
      </c>
      <c r="GO55" s="299">
        <v>0</v>
      </c>
      <c r="GP55" s="299">
        <v>0</v>
      </c>
      <c r="GQ55" s="299">
        <v>0</v>
      </c>
      <c r="GR55" s="299">
        <v>0</v>
      </c>
      <c r="GS55" s="299">
        <v>0</v>
      </c>
      <c r="GT55" s="299">
        <v>0</v>
      </c>
      <c r="GU55" s="299">
        <v>0</v>
      </c>
      <c r="GV55" s="299">
        <v>0</v>
      </c>
      <c r="GW55" s="299">
        <v>0</v>
      </c>
      <c r="GX55" s="299">
        <v>0</v>
      </c>
      <c r="GY55" s="299">
        <v>0</v>
      </c>
      <c r="GZ55" s="299">
        <v>0</v>
      </c>
      <c r="HA55" s="299">
        <v>0</v>
      </c>
      <c r="HB55" s="299">
        <v>0</v>
      </c>
      <c r="HC55" s="299">
        <v>0</v>
      </c>
      <c r="HD55" s="299">
        <v>0</v>
      </c>
      <c r="HE55" s="299">
        <v>0</v>
      </c>
      <c r="HF55" s="299">
        <v>0</v>
      </c>
      <c r="HG55" s="299">
        <v>0</v>
      </c>
      <c r="HH55" s="299">
        <v>0</v>
      </c>
      <c r="HI55" s="299">
        <v>0</v>
      </c>
      <c r="HJ55" s="299">
        <v>0</v>
      </c>
      <c r="HK55" s="299">
        <v>0</v>
      </c>
      <c r="HL55" s="299">
        <v>0</v>
      </c>
      <c r="HM55" s="299">
        <v>0</v>
      </c>
      <c r="HN55" s="299">
        <v>0</v>
      </c>
      <c r="HO55" s="299">
        <v>0</v>
      </c>
      <c r="HP55" s="299">
        <v>0</v>
      </c>
      <c r="HQ55" s="299">
        <v>0</v>
      </c>
      <c r="HR55" s="299">
        <v>0</v>
      </c>
      <c r="HS55" s="299">
        <v>0</v>
      </c>
      <c r="HT55" s="299">
        <v>0</v>
      </c>
      <c r="HU55" s="299">
        <v>0</v>
      </c>
      <c r="HV55" s="288"/>
      <c r="HW55" s="106"/>
      <c r="HX55" s="106"/>
      <c r="HY55" s="106"/>
      <c r="HZ55" s="112"/>
      <c r="IA55" s="33"/>
      <c r="IB55" s="326"/>
      <c r="IC55" s="326"/>
      <c r="ID55" s="326"/>
    </row>
    <row r="56" spans="1:238" ht="16.5">
      <c r="A56" s="3"/>
      <c r="E56" s="105"/>
      <c r="F56" s="106"/>
      <c r="G56" s="106"/>
      <c r="H56" s="106"/>
      <c r="I56" s="106"/>
      <c r="J56" s="106"/>
      <c r="K56" s="303">
        <v>333</v>
      </c>
      <c r="L56" s="304" t="s">
        <v>739</v>
      </c>
      <c r="M56" s="300">
        <v>0.91252521591431612</v>
      </c>
      <c r="N56" s="301">
        <v>0.69134392642157372</v>
      </c>
      <c r="O56" s="300">
        <v>8.0446843262616544E-2</v>
      </c>
      <c r="P56" s="299">
        <v>0</v>
      </c>
      <c r="Q56" s="299">
        <v>0</v>
      </c>
      <c r="R56" s="299">
        <v>0</v>
      </c>
      <c r="S56" s="299">
        <v>0</v>
      </c>
      <c r="T56" s="299">
        <v>0</v>
      </c>
      <c r="U56" s="299">
        <v>0</v>
      </c>
      <c r="V56" s="299">
        <v>0</v>
      </c>
      <c r="W56" s="299">
        <v>0</v>
      </c>
      <c r="X56" s="299">
        <v>0</v>
      </c>
      <c r="Y56" s="299">
        <v>0</v>
      </c>
      <c r="Z56" s="299">
        <v>0</v>
      </c>
      <c r="AA56" s="299">
        <v>0</v>
      </c>
      <c r="AB56" s="299">
        <v>0</v>
      </c>
      <c r="AC56" s="299">
        <v>0</v>
      </c>
      <c r="AD56" s="299">
        <v>0</v>
      </c>
      <c r="AE56" s="299">
        <v>0</v>
      </c>
      <c r="AF56" s="299">
        <v>0</v>
      </c>
      <c r="AG56" s="299">
        <v>0</v>
      </c>
      <c r="AH56" s="299">
        <v>0</v>
      </c>
      <c r="AI56" s="299">
        <v>0</v>
      </c>
      <c r="AJ56" s="299">
        <v>0</v>
      </c>
      <c r="AK56" s="299">
        <v>0</v>
      </c>
      <c r="AL56" s="299">
        <v>0</v>
      </c>
      <c r="AM56" s="299">
        <v>0</v>
      </c>
      <c r="AN56" s="299">
        <v>0</v>
      </c>
      <c r="AO56" s="299">
        <v>0</v>
      </c>
      <c r="AP56" s="299">
        <v>0</v>
      </c>
      <c r="AQ56" s="299">
        <v>0</v>
      </c>
      <c r="AR56" s="299">
        <v>0</v>
      </c>
      <c r="AS56" s="299">
        <v>0</v>
      </c>
      <c r="AT56" s="299">
        <v>0</v>
      </c>
      <c r="AU56" s="299">
        <v>0</v>
      </c>
      <c r="AV56" s="299">
        <v>0</v>
      </c>
      <c r="AW56" s="299">
        <v>0</v>
      </c>
      <c r="AX56" s="299">
        <v>0</v>
      </c>
      <c r="AY56" s="299">
        <v>0</v>
      </c>
      <c r="AZ56" s="299">
        <v>0</v>
      </c>
      <c r="BA56" s="299">
        <v>0</v>
      </c>
      <c r="BB56" s="299">
        <v>0</v>
      </c>
      <c r="BC56" s="299">
        <v>0</v>
      </c>
      <c r="BD56" s="299">
        <v>0</v>
      </c>
      <c r="BE56" s="299">
        <v>0</v>
      </c>
      <c r="BF56" s="299">
        <v>0</v>
      </c>
      <c r="BG56" s="299">
        <v>0</v>
      </c>
      <c r="BH56" s="299">
        <v>0</v>
      </c>
      <c r="BI56" s="299">
        <v>0</v>
      </c>
      <c r="BJ56" s="299">
        <v>0</v>
      </c>
      <c r="BK56" s="299">
        <v>0</v>
      </c>
      <c r="BL56" s="299">
        <v>0</v>
      </c>
      <c r="BM56" s="299">
        <v>0</v>
      </c>
      <c r="BN56" s="299">
        <v>0.52342574823512367</v>
      </c>
      <c r="BO56" s="299">
        <v>0</v>
      </c>
      <c r="BP56" s="299">
        <v>0</v>
      </c>
      <c r="BQ56" s="299">
        <v>0</v>
      </c>
      <c r="BR56" s="299">
        <v>0</v>
      </c>
      <c r="BS56" s="299">
        <v>0</v>
      </c>
      <c r="BT56" s="299">
        <v>0</v>
      </c>
      <c r="BU56" s="299">
        <v>0</v>
      </c>
      <c r="BV56" s="299">
        <v>0</v>
      </c>
      <c r="BW56" s="299">
        <v>0</v>
      </c>
      <c r="BX56" s="299">
        <v>0</v>
      </c>
      <c r="BY56" s="299">
        <v>0</v>
      </c>
      <c r="BZ56" s="299">
        <v>0</v>
      </c>
      <c r="CA56" s="299">
        <v>0</v>
      </c>
      <c r="CB56" s="299">
        <v>0</v>
      </c>
      <c r="CC56" s="299">
        <v>0</v>
      </c>
      <c r="CD56" s="299">
        <v>0</v>
      </c>
      <c r="CE56" s="299">
        <v>0</v>
      </c>
      <c r="CF56" s="299">
        <v>0</v>
      </c>
      <c r="CG56" s="299">
        <v>0</v>
      </c>
      <c r="CH56" s="299">
        <v>0</v>
      </c>
      <c r="CI56" s="299">
        <v>0</v>
      </c>
      <c r="CJ56" s="299">
        <v>0</v>
      </c>
      <c r="CK56" s="299">
        <v>0</v>
      </c>
      <c r="CL56" s="299">
        <v>0</v>
      </c>
      <c r="CM56" s="299">
        <v>0</v>
      </c>
      <c r="CN56" s="299">
        <v>0</v>
      </c>
      <c r="CO56" s="299">
        <v>0</v>
      </c>
      <c r="CP56" s="299">
        <v>0</v>
      </c>
      <c r="CQ56" s="299">
        <v>0</v>
      </c>
      <c r="CR56" s="299">
        <v>0</v>
      </c>
      <c r="CS56" s="299">
        <v>0</v>
      </c>
      <c r="CT56" s="299">
        <v>0</v>
      </c>
      <c r="CU56" s="299">
        <v>0</v>
      </c>
      <c r="CV56" s="299">
        <v>0</v>
      </c>
      <c r="CW56" s="299">
        <v>0</v>
      </c>
      <c r="CX56" s="299">
        <v>0</v>
      </c>
      <c r="CY56" s="299">
        <v>0</v>
      </c>
      <c r="CZ56" s="299">
        <v>0</v>
      </c>
      <c r="DA56" s="299">
        <v>0</v>
      </c>
      <c r="DB56" s="299">
        <v>0</v>
      </c>
      <c r="DC56" s="299">
        <v>0</v>
      </c>
      <c r="DD56" s="299">
        <v>0</v>
      </c>
      <c r="DE56" s="299">
        <v>0</v>
      </c>
      <c r="DF56" s="299">
        <v>0</v>
      </c>
      <c r="DG56" s="299">
        <v>0</v>
      </c>
      <c r="DH56" s="299">
        <v>0</v>
      </c>
      <c r="DI56" s="299">
        <v>0</v>
      </c>
      <c r="DJ56" s="299">
        <v>0</v>
      </c>
      <c r="DK56" s="299">
        <v>0</v>
      </c>
      <c r="DL56" s="299">
        <v>0</v>
      </c>
      <c r="DM56" s="299">
        <v>0</v>
      </c>
      <c r="DN56" s="299">
        <v>0</v>
      </c>
      <c r="DO56" s="299">
        <v>0</v>
      </c>
      <c r="DP56" s="299">
        <v>0</v>
      </c>
      <c r="DQ56" s="299">
        <v>0</v>
      </c>
      <c r="DR56" s="299">
        <v>0</v>
      </c>
      <c r="DS56" s="299">
        <v>0</v>
      </c>
      <c r="DT56" s="299">
        <v>0</v>
      </c>
      <c r="DU56" s="299">
        <v>0</v>
      </c>
      <c r="DV56" s="299">
        <v>0</v>
      </c>
      <c r="DW56" s="299">
        <v>0</v>
      </c>
      <c r="DX56" s="299">
        <v>0</v>
      </c>
      <c r="DY56" s="299">
        <v>0</v>
      </c>
      <c r="DZ56" s="299">
        <v>0</v>
      </c>
      <c r="EA56" s="299">
        <v>0</v>
      </c>
      <c r="EB56" s="299">
        <v>0</v>
      </c>
      <c r="EC56" s="299">
        <v>0</v>
      </c>
      <c r="ED56" s="299">
        <v>0</v>
      </c>
      <c r="EE56" s="299">
        <v>0</v>
      </c>
      <c r="EF56" s="299">
        <v>0</v>
      </c>
      <c r="EG56" s="299">
        <v>0</v>
      </c>
      <c r="EH56" s="299">
        <v>0</v>
      </c>
      <c r="EI56" s="299">
        <v>0</v>
      </c>
      <c r="EJ56" s="299">
        <v>0</v>
      </c>
      <c r="EK56" s="299">
        <v>0</v>
      </c>
      <c r="EL56" s="299">
        <v>0</v>
      </c>
      <c r="EM56" s="299">
        <v>0</v>
      </c>
      <c r="EN56" s="299">
        <v>0</v>
      </c>
      <c r="EO56" s="299">
        <v>0</v>
      </c>
      <c r="EP56" s="299">
        <v>0</v>
      </c>
      <c r="EQ56" s="299">
        <v>0</v>
      </c>
      <c r="ER56" s="299">
        <v>0</v>
      </c>
      <c r="ES56" s="299">
        <v>0</v>
      </c>
      <c r="ET56" s="299">
        <v>0</v>
      </c>
      <c r="EU56" s="299">
        <v>0</v>
      </c>
      <c r="EV56" s="299">
        <v>0</v>
      </c>
      <c r="EW56" s="299">
        <v>0</v>
      </c>
      <c r="EX56" s="299">
        <v>0</v>
      </c>
      <c r="EY56" s="299">
        <v>0</v>
      </c>
      <c r="EZ56" s="299">
        <v>0</v>
      </c>
      <c r="FA56" s="299">
        <v>0</v>
      </c>
      <c r="FB56" s="299">
        <v>0</v>
      </c>
      <c r="FC56" s="299">
        <v>0</v>
      </c>
      <c r="FD56" s="299">
        <v>0</v>
      </c>
      <c r="FE56" s="299">
        <v>0</v>
      </c>
      <c r="FF56" s="299">
        <v>0</v>
      </c>
      <c r="FG56" s="299">
        <v>0</v>
      </c>
      <c r="FH56" s="299">
        <v>0</v>
      </c>
      <c r="FI56" s="299">
        <v>0</v>
      </c>
      <c r="FJ56" s="299">
        <v>0</v>
      </c>
      <c r="FK56" s="299">
        <v>0</v>
      </c>
      <c r="FL56" s="299">
        <v>0</v>
      </c>
      <c r="FM56" s="299">
        <v>0</v>
      </c>
      <c r="FN56" s="299">
        <v>0</v>
      </c>
      <c r="FO56" s="299">
        <v>0</v>
      </c>
      <c r="FP56" s="299">
        <v>0</v>
      </c>
      <c r="FQ56" s="299">
        <v>0.52342574823512378</v>
      </c>
      <c r="FR56" s="299">
        <v>0</v>
      </c>
      <c r="FS56" s="299">
        <v>0</v>
      </c>
      <c r="FT56" s="299">
        <v>0</v>
      </c>
      <c r="FU56" s="299">
        <v>0</v>
      </c>
      <c r="FV56" s="299">
        <v>0</v>
      </c>
      <c r="FW56" s="299">
        <v>0</v>
      </c>
      <c r="FX56" s="299">
        <v>0</v>
      </c>
      <c r="FY56" s="299">
        <v>0</v>
      </c>
      <c r="FZ56" s="299">
        <v>0</v>
      </c>
      <c r="GA56" s="299">
        <v>0</v>
      </c>
      <c r="GB56" s="299">
        <v>0</v>
      </c>
      <c r="GC56" s="299">
        <v>0</v>
      </c>
      <c r="GD56" s="299">
        <v>0</v>
      </c>
      <c r="GE56" s="299">
        <v>0</v>
      </c>
      <c r="GF56" s="299">
        <v>0</v>
      </c>
      <c r="GG56" s="299">
        <v>0</v>
      </c>
      <c r="GH56" s="299">
        <v>0</v>
      </c>
      <c r="GI56" s="299">
        <v>0</v>
      </c>
      <c r="GJ56" s="299">
        <v>0</v>
      </c>
      <c r="GK56" s="299">
        <v>0</v>
      </c>
      <c r="GL56" s="299">
        <v>0</v>
      </c>
      <c r="GM56" s="299">
        <v>0</v>
      </c>
      <c r="GN56" s="299">
        <v>0</v>
      </c>
      <c r="GO56" s="299">
        <v>0</v>
      </c>
      <c r="GP56" s="299">
        <v>0</v>
      </c>
      <c r="GQ56" s="299">
        <v>0</v>
      </c>
      <c r="GR56" s="299">
        <v>0</v>
      </c>
      <c r="GS56" s="299">
        <v>0</v>
      </c>
      <c r="GT56" s="299">
        <v>0</v>
      </c>
      <c r="GU56" s="299">
        <v>0</v>
      </c>
      <c r="GV56" s="299">
        <v>0</v>
      </c>
      <c r="GW56" s="299">
        <v>0</v>
      </c>
      <c r="GX56" s="299">
        <v>0</v>
      </c>
      <c r="GY56" s="299">
        <v>0</v>
      </c>
      <c r="GZ56" s="299">
        <v>0</v>
      </c>
      <c r="HA56" s="299">
        <v>0</v>
      </c>
      <c r="HB56" s="299">
        <v>0</v>
      </c>
      <c r="HC56" s="299">
        <v>0</v>
      </c>
      <c r="HD56" s="299">
        <v>0</v>
      </c>
      <c r="HE56" s="299">
        <v>0</v>
      </c>
      <c r="HF56" s="299">
        <v>0</v>
      </c>
      <c r="HG56" s="299">
        <v>0</v>
      </c>
      <c r="HH56" s="299">
        <v>0</v>
      </c>
      <c r="HI56" s="299">
        <v>0</v>
      </c>
      <c r="HJ56" s="299">
        <v>0</v>
      </c>
      <c r="HK56" s="299">
        <v>0</v>
      </c>
      <c r="HL56" s="299">
        <v>0</v>
      </c>
      <c r="HM56" s="299">
        <v>0</v>
      </c>
      <c r="HN56" s="299">
        <v>0</v>
      </c>
      <c r="HO56" s="299">
        <v>0</v>
      </c>
      <c r="HP56" s="299">
        <v>0</v>
      </c>
      <c r="HQ56" s="299">
        <v>0</v>
      </c>
      <c r="HR56" s="299">
        <v>0</v>
      </c>
      <c r="HS56" s="299">
        <v>0</v>
      </c>
      <c r="HT56" s="299">
        <v>0</v>
      </c>
      <c r="HU56" s="299">
        <v>0</v>
      </c>
      <c r="HV56" s="288"/>
      <c r="HW56" s="106"/>
      <c r="HX56" s="106"/>
      <c r="HY56" s="106"/>
      <c r="HZ56" s="112"/>
      <c r="IA56" s="33"/>
      <c r="IB56" s="326"/>
      <c r="IC56" s="326"/>
      <c r="ID56" s="326"/>
    </row>
    <row r="57" spans="1:238" ht="16.5">
      <c r="A57" s="3"/>
      <c r="E57" s="105"/>
      <c r="F57" s="106"/>
      <c r="G57" s="106"/>
      <c r="H57" s="106"/>
      <c r="I57" s="106"/>
      <c r="J57" s="106"/>
      <c r="K57" s="303">
        <v>339</v>
      </c>
      <c r="L57" s="304" t="s">
        <v>740</v>
      </c>
      <c r="M57" s="300">
        <v>1.0862464709146373</v>
      </c>
      <c r="N57" s="301">
        <v>0.53265638898743262</v>
      </c>
      <c r="O57" s="300">
        <v>2.5905997439607718E-2</v>
      </c>
      <c r="P57" s="299">
        <v>0</v>
      </c>
      <c r="Q57" s="299">
        <v>0</v>
      </c>
      <c r="R57" s="299">
        <v>0</v>
      </c>
      <c r="S57" s="299">
        <v>0</v>
      </c>
      <c r="T57" s="299">
        <v>0</v>
      </c>
      <c r="U57" s="299">
        <v>0</v>
      </c>
      <c r="V57" s="299">
        <v>0</v>
      </c>
      <c r="W57" s="299">
        <v>0</v>
      </c>
      <c r="X57" s="299">
        <v>0</v>
      </c>
      <c r="Y57" s="299">
        <v>0</v>
      </c>
      <c r="Z57" s="299">
        <v>0</v>
      </c>
      <c r="AA57" s="299">
        <v>0</v>
      </c>
      <c r="AB57" s="299">
        <v>0</v>
      </c>
      <c r="AC57" s="299">
        <v>0</v>
      </c>
      <c r="AD57" s="299">
        <v>0</v>
      </c>
      <c r="AE57" s="299">
        <v>0</v>
      </c>
      <c r="AF57" s="299">
        <v>0</v>
      </c>
      <c r="AG57" s="299">
        <v>0</v>
      </c>
      <c r="AH57" s="299">
        <v>0</v>
      </c>
      <c r="AI57" s="299">
        <v>0</v>
      </c>
      <c r="AJ57" s="299">
        <v>0</v>
      </c>
      <c r="AK57" s="299">
        <v>0</v>
      </c>
      <c r="AL57" s="299">
        <v>0</v>
      </c>
      <c r="AM57" s="299">
        <v>0</v>
      </c>
      <c r="AN57" s="299">
        <v>0</v>
      </c>
      <c r="AO57" s="299">
        <v>0</v>
      </c>
      <c r="AP57" s="299">
        <v>0</v>
      </c>
      <c r="AQ57" s="299">
        <v>0</v>
      </c>
      <c r="AR57" s="299">
        <v>0</v>
      </c>
      <c r="AS57" s="299">
        <v>0</v>
      </c>
      <c r="AT57" s="299">
        <v>0</v>
      </c>
      <c r="AU57" s="299">
        <v>0</v>
      </c>
      <c r="AV57" s="299">
        <v>0</v>
      </c>
      <c r="AW57" s="299">
        <v>0</v>
      </c>
      <c r="AX57" s="299">
        <v>0</v>
      </c>
      <c r="AY57" s="299">
        <v>0</v>
      </c>
      <c r="AZ57" s="299">
        <v>0</v>
      </c>
      <c r="BA57" s="299">
        <v>0</v>
      </c>
      <c r="BB57" s="299">
        <v>0</v>
      </c>
      <c r="BC57" s="299">
        <v>0</v>
      </c>
      <c r="BD57" s="299">
        <v>0</v>
      </c>
      <c r="BE57" s="299">
        <v>0</v>
      </c>
      <c r="BF57" s="299">
        <v>0</v>
      </c>
      <c r="BG57" s="299">
        <v>0</v>
      </c>
      <c r="BH57" s="299">
        <v>0</v>
      </c>
      <c r="BI57" s="299">
        <v>0</v>
      </c>
      <c r="BJ57" s="299">
        <v>0</v>
      </c>
      <c r="BK57" s="299">
        <v>0</v>
      </c>
      <c r="BL57" s="299">
        <v>0</v>
      </c>
      <c r="BM57" s="299">
        <v>0</v>
      </c>
      <c r="BN57" s="299">
        <v>0</v>
      </c>
      <c r="BO57" s="299">
        <v>0.67672612655871545</v>
      </c>
      <c r="BP57" s="299">
        <v>0</v>
      </c>
      <c r="BQ57" s="299">
        <v>0</v>
      </c>
      <c r="BR57" s="299">
        <v>0</v>
      </c>
      <c r="BS57" s="299">
        <v>0</v>
      </c>
      <c r="BT57" s="299">
        <v>0</v>
      </c>
      <c r="BU57" s="299">
        <v>0</v>
      </c>
      <c r="BV57" s="299">
        <v>0</v>
      </c>
      <c r="BW57" s="299">
        <v>0</v>
      </c>
      <c r="BX57" s="299">
        <v>0</v>
      </c>
      <c r="BY57" s="299">
        <v>0</v>
      </c>
      <c r="BZ57" s="299">
        <v>0</v>
      </c>
      <c r="CA57" s="299">
        <v>0</v>
      </c>
      <c r="CB57" s="299">
        <v>0</v>
      </c>
      <c r="CC57" s="299">
        <v>0</v>
      </c>
      <c r="CD57" s="299">
        <v>0</v>
      </c>
      <c r="CE57" s="299">
        <v>0</v>
      </c>
      <c r="CF57" s="299">
        <v>0</v>
      </c>
      <c r="CG57" s="299">
        <v>0</v>
      </c>
      <c r="CH57" s="299">
        <v>0</v>
      </c>
      <c r="CI57" s="299">
        <v>0</v>
      </c>
      <c r="CJ57" s="299">
        <v>0</v>
      </c>
      <c r="CK57" s="299">
        <v>0</v>
      </c>
      <c r="CL57" s="299">
        <v>0</v>
      </c>
      <c r="CM57" s="299">
        <v>0</v>
      </c>
      <c r="CN57" s="299">
        <v>0</v>
      </c>
      <c r="CO57" s="299">
        <v>0</v>
      </c>
      <c r="CP57" s="299">
        <v>0</v>
      </c>
      <c r="CQ57" s="299">
        <v>0</v>
      </c>
      <c r="CR57" s="299">
        <v>0</v>
      </c>
      <c r="CS57" s="299">
        <v>0</v>
      </c>
      <c r="CT57" s="299">
        <v>0</v>
      </c>
      <c r="CU57" s="299">
        <v>0</v>
      </c>
      <c r="CV57" s="299">
        <v>0</v>
      </c>
      <c r="CW57" s="299">
        <v>0</v>
      </c>
      <c r="CX57" s="299">
        <v>0</v>
      </c>
      <c r="CY57" s="299">
        <v>0</v>
      </c>
      <c r="CZ57" s="299">
        <v>0</v>
      </c>
      <c r="DA57" s="299">
        <v>0</v>
      </c>
      <c r="DB57" s="299">
        <v>0</v>
      </c>
      <c r="DC57" s="299">
        <v>0</v>
      </c>
      <c r="DD57" s="299">
        <v>0</v>
      </c>
      <c r="DE57" s="299">
        <v>0</v>
      </c>
      <c r="DF57" s="299">
        <v>0</v>
      </c>
      <c r="DG57" s="299">
        <v>0</v>
      </c>
      <c r="DH57" s="299">
        <v>0</v>
      </c>
      <c r="DI57" s="299">
        <v>0</v>
      </c>
      <c r="DJ57" s="299">
        <v>0</v>
      </c>
      <c r="DK57" s="299">
        <v>0</v>
      </c>
      <c r="DL57" s="299">
        <v>0</v>
      </c>
      <c r="DM57" s="299">
        <v>0</v>
      </c>
      <c r="DN57" s="299">
        <v>0</v>
      </c>
      <c r="DO57" s="299">
        <v>0</v>
      </c>
      <c r="DP57" s="299">
        <v>0</v>
      </c>
      <c r="DQ57" s="299">
        <v>0</v>
      </c>
      <c r="DR57" s="299">
        <v>0</v>
      </c>
      <c r="DS57" s="299">
        <v>0</v>
      </c>
      <c r="DT57" s="299">
        <v>0</v>
      </c>
      <c r="DU57" s="299">
        <v>0</v>
      </c>
      <c r="DV57" s="299">
        <v>0</v>
      </c>
      <c r="DW57" s="299">
        <v>0</v>
      </c>
      <c r="DX57" s="299">
        <v>0</v>
      </c>
      <c r="DY57" s="299">
        <v>0</v>
      </c>
      <c r="DZ57" s="299">
        <v>0</v>
      </c>
      <c r="EA57" s="299">
        <v>0</v>
      </c>
      <c r="EB57" s="299">
        <v>0</v>
      </c>
      <c r="EC57" s="299">
        <v>0</v>
      </c>
      <c r="ED57" s="299">
        <v>0</v>
      </c>
      <c r="EE57" s="299">
        <v>0</v>
      </c>
      <c r="EF57" s="299">
        <v>0</v>
      </c>
      <c r="EG57" s="299">
        <v>0</v>
      </c>
      <c r="EH57" s="299">
        <v>0</v>
      </c>
      <c r="EI57" s="299">
        <v>0</v>
      </c>
      <c r="EJ57" s="299">
        <v>0</v>
      </c>
      <c r="EK57" s="299">
        <v>0</v>
      </c>
      <c r="EL57" s="299">
        <v>0</v>
      </c>
      <c r="EM57" s="299">
        <v>0</v>
      </c>
      <c r="EN57" s="299">
        <v>0</v>
      </c>
      <c r="EO57" s="299">
        <v>0</v>
      </c>
      <c r="EP57" s="299">
        <v>0</v>
      </c>
      <c r="EQ57" s="299">
        <v>0</v>
      </c>
      <c r="ER57" s="299">
        <v>0</v>
      </c>
      <c r="ES57" s="299">
        <v>0</v>
      </c>
      <c r="ET57" s="299">
        <v>0</v>
      </c>
      <c r="EU57" s="299">
        <v>0</v>
      </c>
      <c r="EV57" s="299">
        <v>0</v>
      </c>
      <c r="EW57" s="299">
        <v>0</v>
      </c>
      <c r="EX57" s="299">
        <v>0</v>
      </c>
      <c r="EY57" s="299">
        <v>0</v>
      </c>
      <c r="EZ57" s="299">
        <v>0</v>
      </c>
      <c r="FA57" s="299">
        <v>0</v>
      </c>
      <c r="FB57" s="299">
        <v>0</v>
      </c>
      <c r="FC57" s="299">
        <v>0</v>
      </c>
      <c r="FD57" s="299">
        <v>0</v>
      </c>
      <c r="FE57" s="299">
        <v>0</v>
      </c>
      <c r="FF57" s="299">
        <v>0</v>
      </c>
      <c r="FG57" s="299">
        <v>0</v>
      </c>
      <c r="FH57" s="299">
        <v>0</v>
      </c>
      <c r="FI57" s="299">
        <v>0</v>
      </c>
      <c r="FJ57" s="299">
        <v>0</v>
      </c>
      <c r="FK57" s="299">
        <v>0</v>
      </c>
      <c r="FL57" s="299">
        <v>0</v>
      </c>
      <c r="FM57" s="299">
        <v>0</v>
      </c>
      <c r="FN57" s="299">
        <v>0</v>
      </c>
      <c r="FO57" s="299">
        <v>0</v>
      </c>
      <c r="FP57" s="299">
        <v>0</v>
      </c>
      <c r="FQ57" s="299">
        <v>0</v>
      </c>
      <c r="FR57" s="299">
        <v>0.68245671119857243</v>
      </c>
      <c r="FS57" s="299">
        <v>0</v>
      </c>
      <c r="FT57" s="299">
        <v>0</v>
      </c>
      <c r="FU57" s="299">
        <v>0</v>
      </c>
      <c r="FV57" s="299">
        <v>0</v>
      </c>
      <c r="FW57" s="299">
        <v>0</v>
      </c>
      <c r="FX57" s="299">
        <v>0</v>
      </c>
      <c r="FY57" s="299">
        <v>0</v>
      </c>
      <c r="FZ57" s="299">
        <v>0</v>
      </c>
      <c r="GA57" s="299">
        <v>0</v>
      </c>
      <c r="GB57" s="299">
        <v>0</v>
      </c>
      <c r="GC57" s="299">
        <v>0</v>
      </c>
      <c r="GD57" s="299">
        <v>0</v>
      </c>
      <c r="GE57" s="299">
        <v>0</v>
      </c>
      <c r="GF57" s="299">
        <v>0</v>
      </c>
      <c r="GG57" s="299">
        <v>0</v>
      </c>
      <c r="GH57" s="299">
        <v>0</v>
      </c>
      <c r="GI57" s="299">
        <v>0</v>
      </c>
      <c r="GJ57" s="299">
        <v>0</v>
      </c>
      <c r="GK57" s="299">
        <v>0</v>
      </c>
      <c r="GL57" s="299">
        <v>0</v>
      </c>
      <c r="GM57" s="299">
        <v>0</v>
      </c>
      <c r="GN57" s="299">
        <v>0</v>
      </c>
      <c r="GO57" s="299">
        <v>0</v>
      </c>
      <c r="GP57" s="299">
        <v>0</v>
      </c>
      <c r="GQ57" s="299">
        <v>0</v>
      </c>
      <c r="GR57" s="299">
        <v>0</v>
      </c>
      <c r="GS57" s="299">
        <v>0</v>
      </c>
      <c r="GT57" s="299">
        <v>0</v>
      </c>
      <c r="GU57" s="299">
        <v>0</v>
      </c>
      <c r="GV57" s="299">
        <v>0</v>
      </c>
      <c r="GW57" s="299">
        <v>0</v>
      </c>
      <c r="GX57" s="299">
        <v>0</v>
      </c>
      <c r="GY57" s="299">
        <v>0</v>
      </c>
      <c r="GZ57" s="299">
        <v>0</v>
      </c>
      <c r="HA57" s="299">
        <v>0</v>
      </c>
      <c r="HB57" s="299">
        <v>0</v>
      </c>
      <c r="HC57" s="299">
        <v>0</v>
      </c>
      <c r="HD57" s="299">
        <v>0</v>
      </c>
      <c r="HE57" s="299">
        <v>0</v>
      </c>
      <c r="HF57" s="299">
        <v>0</v>
      </c>
      <c r="HG57" s="299">
        <v>0</v>
      </c>
      <c r="HH57" s="299">
        <v>0</v>
      </c>
      <c r="HI57" s="299">
        <v>0</v>
      </c>
      <c r="HJ57" s="299">
        <v>0</v>
      </c>
      <c r="HK57" s="299">
        <v>0</v>
      </c>
      <c r="HL57" s="299">
        <v>0</v>
      </c>
      <c r="HM57" s="299">
        <v>0</v>
      </c>
      <c r="HN57" s="299">
        <v>0</v>
      </c>
      <c r="HO57" s="299">
        <v>0</v>
      </c>
      <c r="HP57" s="299">
        <v>0</v>
      </c>
      <c r="HQ57" s="299">
        <v>0</v>
      </c>
      <c r="HR57" s="299">
        <v>0</v>
      </c>
      <c r="HS57" s="299">
        <v>0</v>
      </c>
      <c r="HT57" s="299">
        <v>0</v>
      </c>
      <c r="HU57" s="299">
        <v>0</v>
      </c>
      <c r="HV57" s="288"/>
      <c r="HW57" s="106"/>
      <c r="HX57" s="106"/>
      <c r="HY57" s="106"/>
      <c r="HZ57" s="112"/>
      <c r="IA57" s="4"/>
    </row>
    <row r="58" spans="1:238" ht="16.5">
      <c r="A58" s="3"/>
      <c r="E58" s="105"/>
      <c r="F58" s="106"/>
      <c r="G58" s="106"/>
      <c r="H58" s="106"/>
      <c r="I58" s="106"/>
      <c r="J58" s="106"/>
      <c r="K58" s="303">
        <v>341</v>
      </c>
      <c r="L58" s="304" t="s">
        <v>741</v>
      </c>
      <c r="M58" s="300">
        <v>0.99759421019612848</v>
      </c>
      <c r="N58" s="301">
        <v>0.64504998564696692</v>
      </c>
      <c r="O58" s="300">
        <v>4.9776781721880443E-2</v>
      </c>
      <c r="P58" s="299">
        <v>0</v>
      </c>
      <c r="Q58" s="299">
        <v>0</v>
      </c>
      <c r="R58" s="299">
        <v>0</v>
      </c>
      <c r="S58" s="299">
        <v>0</v>
      </c>
      <c r="T58" s="299">
        <v>0</v>
      </c>
      <c r="U58" s="299">
        <v>0</v>
      </c>
      <c r="V58" s="299">
        <v>0</v>
      </c>
      <c r="W58" s="299">
        <v>0</v>
      </c>
      <c r="X58" s="299">
        <v>0</v>
      </c>
      <c r="Y58" s="299">
        <v>0</v>
      </c>
      <c r="Z58" s="299">
        <v>0</v>
      </c>
      <c r="AA58" s="299">
        <v>0</v>
      </c>
      <c r="AB58" s="299">
        <v>0</v>
      </c>
      <c r="AC58" s="299">
        <v>0</v>
      </c>
      <c r="AD58" s="299">
        <v>0</v>
      </c>
      <c r="AE58" s="299">
        <v>0</v>
      </c>
      <c r="AF58" s="299">
        <v>0</v>
      </c>
      <c r="AG58" s="299">
        <v>0</v>
      </c>
      <c r="AH58" s="299">
        <v>0</v>
      </c>
      <c r="AI58" s="299">
        <v>0</v>
      </c>
      <c r="AJ58" s="299">
        <v>0</v>
      </c>
      <c r="AK58" s="299">
        <v>0</v>
      </c>
      <c r="AL58" s="299">
        <v>0</v>
      </c>
      <c r="AM58" s="299">
        <v>0</v>
      </c>
      <c r="AN58" s="299">
        <v>0</v>
      </c>
      <c r="AO58" s="299">
        <v>0</v>
      </c>
      <c r="AP58" s="299">
        <v>0</v>
      </c>
      <c r="AQ58" s="299">
        <v>0</v>
      </c>
      <c r="AR58" s="299">
        <v>0</v>
      </c>
      <c r="AS58" s="299">
        <v>0</v>
      </c>
      <c r="AT58" s="299">
        <v>0</v>
      </c>
      <c r="AU58" s="299">
        <v>0</v>
      </c>
      <c r="AV58" s="299">
        <v>0</v>
      </c>
      <c r="AW58" s="299">
        <v>0</v>
      </c>
      <c r="AX58" s="299">
        <v>0</v>
      </c>
      <c r="AY58" s="299">
        <v>0</v>
      </c>
      <c r="AZ58" s="299">
        <v>0</v>
      </c>
      <c r="BA58" s="299">
        <v>0</v>
      </c>
      <c r="BB58" s="299">
        <v>0</v>
      </c>
      <c r="BC58" s="299">
        <v>0</v>
      </c>
      <c r="BD58" s="299">
        <v>0</v>
      </c>
      <c r="BE58" s="299">
        <v>0</v>
      </c>
      <c r="BF58" s="299">
        <v>0</v>
      </c>
      <c r="BG58" s="299">
        <v>0</v>
      </c>
      <c r="BH58" s="299">
        <v>0</v>
      </c>
      <c r="BI58" s="299">
        <v>0</v>
      </c>
      <c r="BJ58" s="299">
        <v>0</v>
      </c>
      <c r="BK58" s="299">
        <v>0</v>
      </c>
      <c r="BL58" s="299">
        <v>0</v>
      </c>
      <c r="BM58" s="299">
        <v>0</v>
      </c>
      <c r="BN58" s="299">
        <v>0</v>
      </c>
      <c r="BO58" s="299">
        <v>0</v>
      </c>
      <c r="BP58" s="299">
        <v>0.7510883763992201</v>
      </c>
      <c r="BQ58" s="299">
        <v>0</v>
      </c>
      <c r="BR58" s="299">
        <v>0</v>
      </c>
      <c r="BS58" s="299">
        <v>0</v>
      </c>
      <c r="BT58" s="299">
        <v>0</v>
      </c>
      <c r="BU58" s="299">
        <v>0</v>
      </c>
      <c r="BV58" s="299">
        <v>0</v>
      </c>
      <c r="BW58" s="299">
        <v>0</v>
      </c>
      <c r="BX58" s="299">
        <v>0</v>
      </c>
      <c r="BY58" s="299">
        <v>0</v>
      </c>
      <c r="BZ58" s="299">
        <v>0</v>
      </c>
      <c r="CA58" s="299">
        <v>0</v>
      </c>
      <c r="CB58" s="299">
        <v>0</v>
      </c>
      <c r="CC58" s="299">
        <v>0</v>
      </c>
      <c r="CD58" s="299">
        <v>0</v>
      </c>
      <c r="CE58" s="299">
        <v>0</v>
      </c>
      <c r="CF58" s="299">
        <v>0</v>
      </c>
      <c r="CG58" s="299">
        <v>0</v>
      </c>
      <c r="CH58" s="299">
        <v>0</v>
      </c>
      <c r="CI58" s="299">
        <v>0</v>
      </c>
      <c r="CJ58" s="299">
        <v>0</v>
      </c>
      <c r="CK58" s="299">
        <v>0</v>
      </c>
      <c r="CL58" s="299">
        <v>0</v>
      </c>
      <c r="CM58" s="299">
        <v>0</v>
      </c>
      <c r="CN58" s="299">
        <v>0</v>
      </c>
      <c r="CO58" s="299">
        <v>0</v>
      </c>
      <c r="CP58" s="299">
        <v>0</v>
      </c>
      <c r="CQ58" s="299">
        <v>0</v>
      </c>
      <c r="CR58" s="299">
        <v>0</v>
      </c>
      <c r="CS58" s="299">
        <v>0</v>
      </c>
      <c r="CT58" s="299">
        <v>0</v>
      </c>
      <c r="CU58" s="299">
        <v>0</v>
      </c>
      <c r="CV58" s="299">
        <v>0</v>
      </c>
      <c r="CW58" s="299">
        <v>0</v>
      </c>
      <c r="CX58" s="299">
        <v>0</v>
      </c>
      <c r="CY58" s="299">
        <v>0</v>
      </c>
      <c r="CZ58" s="299">
        <v>0</v>
      </c>
      <c r="DA58" s="299">
        <v>0</v>
      </c>
      <c r="DB58" s="299">
        <v>0</v>
      </c>
      <c r="DC58" s="299">
        <v>0</v>
      </c>
      <c r="DD58" s="299">
        <v>0</v>
      </c>
      <c r="DE58" s="299">
        <v>0</v>
      </c>
      <c r="DF58" s="299">
        <v>0</v>
      </c>
      <c r="DG58" s="299">
        <v>0</v>
      </c>
      <c r="DH58" s="299">
        <v>0</v>
      </c>
      <c r="DI58" s="299">
        <v>0</v>
      </c>
      <c r="DJ58" s="299">
        <v>0</v>
      </c>
      <c r="DK58" s="299">
        <v>0</v>
      </c>
      <c r="DL58" s="299">
        <v>0</v>
      </c>
      <c r="DM58" s="299">
        <v>0</v>
      </c>
      <c r="DN58" s="299">
        <v>0</v>
      </c>
      <c r="DO58" s="299">
        <v>0</v>
      </c>
      <c r="DP58" s="299">
        <v>0</v>
      </c>
      <c r="DQ58" s="299">
        <v>0</v>
      </c>
      <c r="DR58" s="299">
        <v>0</v>
      </c>
      <c r="DS58" s="299">
        <v>0</v>
      </c>
      <c r="DT58" s="299">
        <v>0</v>
      </c>
      <c r="DU58" s="299">
        <v>0</v>
      </c>
      <c r="DV58" s="299">
        <v>0</v>
      </c>
      <c r="DW58" s="299">
        <v>0</v>
      </c>
      <c r="DX58" s="299">
        <v>0</v>
      </c>
      <c r="DY58" s="299">
        <v>0</v>
      </c>
      <c r="DZ58" s="299">
        <v>0</v>
      </c>
      <c r="EA58" s="299">
        <v>0</v>
      </c>
      <c r="EB58" s="299">
        <v>0</v>
      </c>
      <c r="EC58" s="299">
        <v>0</v>
      </c>
      <c r="ED58" s="299">
        <v>0</v>
      </c>
      <c r="EE58" s="299">
        <v>0</v>
      </c>
      <c r="EF58" s="299">
        <v>0</v>
      </c>
      <c r="EG58" s="299">
        <v>0</v>
      </c>
      <c r="EH58" s="299">
        <v>0</v>
      </c>
      <c r="EI58" s="299">
        <v>0</v>
      </c>
      <c r="EJ58" s="299">
        <v>0</v>
      </c>
      <c r="EK58" s="299">
        <v>0</v>
      </c>
      <c r="EL58" s="299">
        <v>0</v>
      </c>
      <c r="EM58" s="299">
        <v>0</v>
      </c>
      <c r="EN58" s="299">
        <v>0</v>
      </c>
      <c r="EO58" s="299">
        <v>0</v>
      </c>
      <c r="EP58" s="299">
        <v>0</v>
      </c>
      <c r="EQ58" s="299">
        <v>0</v>
      </c>
      <c r="ER58" s="299">
        <v>0</v>
      </c>
      <c r="ES58" s="299">
        <v>0</v>
      </c>
      <c r="ET58" s="299">
        <v>0</v>
      </c>
      <c r="EU58" s="299">
        <v>0</v>
      </c>
      <c r="EV58" s="299">
        <v>0</v>
      </c>
      <c r="EW58" s="299">
        <v>0</v>
      </c>
      <c r="EX58" s="299">
        <v>0</v>
      </c>
      <c r="EY58" s="299">
        <v>0</v>
      </c>
      <c r="EZ58" s="299">
        <v>0</v>
      </c>
      <c r="FA58" s="299">
        <v>0</v>
      </c>
      <c r="FB58" s="299">
        <v>0</v>
      </c>
      <c r="FC58" s="299">
        <v>0</v>
      </c>
      <c r="FD58" s="299">
        <v>0</v>
      </c>
      <c r="FE58" s="299">
        <v>0</v>
      </c>
      <c r="FF58" s="299">
        <v>0</v>
      </c>
      <c r="FG58" s="299">
        <v>0</v>
      </c>
      <c r="FH58" s="299">
        <v>0</v>
      </c>
      <c r="FI58" s="299">
        <v>0</v>
      </c>
      <c r="FJ58" s="299">
        <v>0</v>
      </c>
      <c r="FK58" s="299">
        <v>0</v>
      </c>
      <c r="FL58" s="299">
        <v>0</v>
      </c>
      <c r="FM58" s="299">
        <v>0</v>
      </c>
      <c r="FN58" s="299">
        <v>0</v>
      </c>
      <c r="FO58" s="299">
        <v>0</v>
      </c>
      <c r="FP58" s="299">
        <v>0</v>
      </c>
      <c r="FQ58" s="299">
        <v>0</v>
      </c>
      <c r="FR58" s="299">
        <v>0</v>
      </c>
      <c r="FS58" s="299">
        <v>0.73492005741690558</v>
      </c>
      <c r="FT58" s="299">
        <v>0</v>
      </c>
      <c r="FU58" s="299">
        <v>0</v>
      </c>
      <c r="FV58" s="299">
        <v>0</v>
      </c>
      <c r="FW58" s="299">
        <v>0</v>
      </c>
      <c r="FX58" s="299">
        <v>0</v>
      </c>
      <c r="FY58" s="299">
        <v>0</v>
      </c>
      <c r="FZ58" s="299">
        <v>0</v>
      </c>
      <c r="GA58" s="299">
        <v>0</v>
      </c>
      <c r="GB58" s="299">
        <v>0</v>
      </c>
      <c r="GC58" s="299">
        <v>0</v>
      </c>
      <c r="GD58" s="299">
        <v>0</v>
      </c>
      <c r="GE58" s="299">
        <v>0</v>
      </c>
      <c r="GF58" s="299">
        <v>0</v>
      </c>
      <c r="GG58" s="299">
        <v>0</v>
      </c>
      <c r="GH58" s="299">
        <v>0</v>
      </c>
      <c r="GI58" s="299">
        <v>0</v>
      </c>
      <c r="GJ58" s="299">
        <v>0</v>
      </c>
      <c r="GK58" s="299">
        <v>0</v>
      </c>
      <c r="GL58" s="299">
        <v>0</v>
      </c>
      <c r="GM58" s="299">
        <v>0</v>
      </c>
      <c r="GN58" s="299">
        <v>0</v>
      </c>
      <c r="GO58" s="299">
        <v>0</v>
      </c>
      <c r="GP58" s="299">
        <v>0</v>
      </c>
      <c r="GQ58" s="299">
        <v>0</v>
      </c>
      <c r="GR58" s="299">
        <v>0</v>
      </c>
      <c r="GS58" s="299">
        <v>0</v>
      </c>
      <c r="GT58" s="299">
        <v>0</v>
      </c>
      <c r="GU58" s="299">
        <v>0</v>
      </c>
      <c r="GV58" s="299">
        <v>0</v>
      </c>
      <c r="GW58" s="299">
        <v>0</v>
      </c>
      <c r="GX58" s="299">
        <v>0</v>
      </c>
      <c r="GY58" s="299">
        <v>0</v>
      </c>
      <c r="GZ58" s="299">
        <v>0</v>
      </c>
      <c r="HA58" s="299">
        <v>0</v>
      </c>
      <c r="HB58" s="299">
        <v>0</v>
      </c>
      <c r="HC58" s="299">
        <v>0</v>
      </c>
      <c r="HD58" s="299">
        <v>0</v>
      </c>
      <c r="HE58" s="299">
        <v>0</v>
      </c>
      <c r="HF58" s="299">
        <v>0</v>
      </c>
      <c r="HG58" s="299">
        <v>0</v>
      </c>
      <c r="HH58" s="299">
        <v>0</v>
      </c>
      <c r="HI58" s="299">
        <v>0</v>
      </c>
      <c r="HJ58" s="299">
        <v>0</v>
      </c>
      <c r="HK58" s="299">
        <v>0</v>
      </c>
      <c r="HL58" s="299">
        <v>0</v>
      </c>
      <c r="HM58" s="299">
        <v>0</v>
      </c>
      <c r="HN58" s="299">
        <v>0</v>
      </c>
      <c r="HO58" s="299">
        <v>0</v>
      </c>
      <c r="HP58" s="299">
        <v>0</v>
      </c>
      <c r="HQ58" s="299">
        <v>0</v>
      </c>
      <c r="HR58" s="299">
        <v>0</v>
      </c>
      <c r="HS58" s="299">
        <v>0</v>
      </c>
      <c r="HT58" s="299">
        <v>0</v>
      </c>
      <c r="HU58" s="299">
        <v>0</v>
      </c>
      <c r="HV58" s="288"/>
      <c r="HW58" s="106"/>
      <c r="HX58" s="106"/>
      <c r="HY58" s="106"/>
      <c r="HZ58" s="112"/>
      <c r="IA58" s="4"/>
    </row>
    <row r="59" spans="1:238" ht="16.5">
      <c r="A59" s="3"/>
      <c r="E59" s="105"/>
      <c r="F59" s="106"/>
      <c r="G59" s="106"/>
      <c r="H59" s="106"/>
      <c r="I59" s="106"/>
      <c r="J59" s="106"/>
      <c r="K59" s="303">
        <v>342</v>
      </c>
      <c r="L59" s="304" t="s">
        <v>742</v>
      </c>
      <c r="M59" s="300">
        <v>0.88038727452022891</v>
      </c>
      <c r="N59" s="301">
        <v>0.74627608475825291</v>
      </c>
      <c r="O59" s="300">
        <v>2.5800087864932753E-2</v>
      </c>
      <c r="P59" s="299">
        <v>0</v>
      </c>
      <c r="Q59" s="299">
        <v>0</v>
      </c>
      <c r="R59" s="299">
        <v>0</v>
      </c>
      <c r="S59" s="299">
        <v>0</v>
      </c>
      <c r="T59" s="299">
        <v>0</v>
      </c>
      <c r="U59" s="299">
        <v>0</v>
      </c>
      <c r="V59" s="299">
        <v>0</v>
      </c>
      <c r="W59" s="299">
        <v>0</v>
      </c>
      <c r="X59" s="299">
        <v>0</v>
      </c>
      <c r="Y59" s="299">
        <v>0</v>
      </c>
      <c r="Z59" s="299">
        <v>0</v>
      </c>
      <c r="AA59" s="299">
        <v>0</v>
      </c>
      <c r="AB59" s="299">
        <v>0</v>
      </c>
      <c r="AC59" s="299">
        <v>0</v>
      </c>
      <c r="AD59" s="299">
        <v>0</v>
      </c>
      <c r="AE59" s="299">
        <v>0</v>
      </c>
      <c r="AF59" s="299">
        <v>0</v>
      </c>
      <c r="AG59" s="299">
        <v>0</v>
      </c>
      <c r="AH59" s="299">
        <v>0</v>
      </c>
      <c r="AI59" s="299">
        <v>0</v>
      </c>
      <c r="AJ59" s="299">
        <v>0</v>
      </c>
      <c r="AK59" s="299">
        <v>0</v>
      </c>
      <c r="AL59" s="299">
        <v>0</v>
      </c>
      <c r="AM59" s="299">
        <v>0</v>
      </c>
      <c r="AN59" s="299">
        <v>0</v>
      </c>
      <c r="AO59" s="299">
        <v>0</v>
      </c>
      <c r="AP59" s="299">
        <v>0</v>
      </c>
      <c r="AQ59" s="299">
        <v>0</v>
      </c>
      <c r="AR59" s="299">
        <v>0</v>
      </c>
      <c r="AS59" s="299">
        <v>0</v>
      </c>
      <c r="AT59" s="299">
        <v>0</v>
      </c>
      <c r="AU59" s="299">
        <v>0</v>
      </c>
      <c r="AV59" s="299">
        <v>0</v>
      </c>
      <c r="AW59" s="299">
        <v>0</v>
      </c>
      <c r="AX59" s="299">
        <v>0</v>
      </c>
      <c r="AY59" s="299">
        <v>0</v>
      </c>
      <c r="AZ59" s="299">
        <v>0</v>
      </c>
      <c r="BA59" s="299">
        <v>0</v>
      </c>
      <c r="BB59" s="299">
        <v>0</v>
      </c>
      <c r="BC59" s="299">
        <v>0</v>
      </c>
      <c r="BD59" s="299">
        <v>0</v>
      </c>
      <c r="BE59" s="299">
        <v>0</v>
      </c>
      <c r="BF59" s="299">
        <v>0</v>
      </c>
      <c r="BG59" s="299">
        <v>0</v>
      </c>
      <c r="BH59" s="299">
        <v>0</v>
      </c>
      <c r="BI59" s="299">
        <v>0</v>
      </c>
      <c r="BJ59" s="299">
        <v>0</v>
      </c>
      <c r="BK59" s="299">
        <v>0</v>
      </c>
      <c r="BL59" s="299">
        <v>0</v>
      </c>
      <c r="BM59" s="299">
        <v>0</v>
      </c>
      <c r="BN59" s="299">
        <v>0</v>
      </c>
      <c r="BO59" s="299">
        <v>0</v>
      </c>
      <c r="BP59" s="299">
        <v>0</v>
      </c>
      <c r="BQ59" s="299">
        <v>0.62651638079863847</v>
      </c>
      <c r="BR59" s="299">
        <v>0</v>
      </c>
      <c r="BS59" s="299">
        <v>0</v>
      </c>
      <c r="BT59" s="299">
        <v>0</v>
      </c>
      <c r="BU59" s="299">
        <v>0</v>
      </c>
      <c r="BV59" s="299">
        <v>0</v>
      </c>
      <c r="BW59" s="299">
        <v>0</v>
      </c>
      <c r="BX59" s="299">
        <v>0</v>
      </c>
      <c r="BY59" s="299">
        <v>0</v>
      </c>
      <c r="BZ59" s="299">
        <v>0</v>
      </c>
      <c r="CA59" s="299">
        <v>0</v>
      </c>
      <c r="CB59" s="299">
        <v>0</v>
      </c>
      <c r="CC59" s="299">
        <v>0</v>
      </c>
      <c r="CD59" s="299">
        <v>0</v>
      </c>
      <c r="CE59" s="299">
        <v>0</v>
      </c>
      <c r="CF59" s="299">
        <v>0</v>
      </c>
      <c r="CG59" s="299">
        <v>0</v>
      </c>
      <c r="CH59" s="299">
        <v>0</v>
      </c>
      <c r="CI59" s="299">
        <v>0</v>
      </c>
      <c r="CJ59" s="299">
        <v>0</v>
      </c>
      <c r="CK59" s="299">
        <v>0</v>
      </c>
      <c r="CL59" s="299">
        <v>0</v>
      </c>
      <c r="CM59" s="299">
        <v>0</v>
      </c>
      <c r="CN59" s="299">
        <v>0</v>
      </c>
      <c r="CO59" s="299">
        <v>0</v>
      </c>
      <c r="CP59" s="299">
        <v>0</v>
      </c>
      <c r="CQ59" s="299">
        <v>0</v>
      </c>
      <c r="CR59" s="299">
        <v>0</v>
      </c>
      <c r="CS59" s="299">
        <v>0</v>
      </c>
      <c r="CT59" s="299">
        <v>0</v>
      </c>
      <c r="CU59" s="299">
        <v>0</v>
      </c>
      <c r="CV59" s="299">
        <v>0</v>
      </c>
      <c r="CW59" s="299">
        <v>0</v>
      </c>
      <c r="CX59" s="299">
        <v>0</v>
      </c>
      <c r="CY59" s="299">
        <v>0</v>
      </c>
      <c r="CZ59" s="299">
        <v>0</v>
      </c>
      <c r="DA59" s="299">
        <v>0</v>
      </c>
      <c r="DB59" s="299">
        <v>0</v>
      </c>
      <c r="DC59" s="299">
        <v>0</v>
      </c>
      <c r="DD59" s="299">
        <v>0</v>
      </c>
      <c r="DE59" s="299">
        <v>0</v>
      </c>
      <c r="DF59" s="299">
        <v>0</v>
      </c>
      <c r="DG59" s="299">
        <v>0</v>
      </c>
      <c r="DH59" s="299">
        <v>0</v>
      </c>
      <c r="DI59" s="299">
        <v>0</v>
      </c>
      <c r="DJ59" s="299">
        <v>0</v>
      </c>
      <c r="DK59" s="299">
        <v>0</v>
      </c>
      <c r="DL59" s="299">
        <v>0</v>
      </c>
      <c r="DM59" s="299">
        <v>0</v>
      </c>
      <c r="DN59" s="299">
        <v>0</v>
      </c>
      <c r="DO59" s="299">
        <v>0</v>
      </c>
      <c r="DP59" s="299">
        <v>0</v>
      </c>
      <c r="DQ59" s="299">
        <v>0</v>
      </c>
      <c r="DR59" s="299">
        <v>0</v>
      </c>
      <c r="DS59" s="299">
        <v>0</v>
      </c>
      <c r="DT59" s="299">
        <v>0</v>
      </c>
      <c r="DU59" s="299">
        <v>0</v>
      </c>
      <c r="DV59" s="299">
        <v>0</v>
      </c>
      <c r="DW59" s="299">
        <v>0</v>
      </c>
      <c r="DX59" s="299">
        <v>0</v>
      </c>
      <c r="DY59" s="299">
        <v>0</v>
      </c>
      <c r="DZ59" s="299">
        <v>0</v>
      </c>
      <c r="EA59" s="299">
        <v>0</v>
      </c>
      <c r="EB59" s="299">
        <v>0</v>
      </c>
      <c r="EC59" s="299">
        <v>0</v>
      </c>
      <c r="ED59" s="299">
        <v>0</v>
      </c>
      <c r="EE59" s="299">
        <v>0</v>
      </c>
      <c r="EF59" s="299">
        <v>0</v>
      </c>
      <c r="EG59" s="299">
        <v>0</v>
      </c>
      <c r="EH59" s="299">
        <v>0</v>
      </c>
      <c r="EI59" s="299">
        <v>0</v>
      </c>
      <c r="EJ59" s="299">
        <v>0</v>
      </c>
      <c r="EK59" s="299">
        <v>0</v>
      </c>
      <c r="EL59" s="299">
        <v>0</v>
      </c>
      <c r="EM59" s="299">
        <v>0</v>
      </c>
      <c r="EN59" s="299">
        <v>0</v>
      </c>
      <c r="EO59" s="299">
        <v>0</v>
      </c>
      <c r="EP59" s="299">
        <v>0</v>
      </c>
      <c r="EQ59" s="299">
        <v>0</v>
      </c>
      <c r="ER59" s="299">
        <v>0</v>
      </c>
      <c r="ES59" s="299">
        <v>0</v>
      </c>
      <c r="ET59" s="299">
        <v>0</v>
      </c>
      <c r="EU59" s="299">
        <v>0</v>
      </c>
      <c r="EV59" s="299">
        <v>0</v>
      </c>
      <c r="EW59" s="299">
        <v>0</v>
      </c>
      <c r="EX59" s="299">
        <v>0</v>
      </c>
      <c r="EY59" s="299">
        <v>0</v>
      </c>
      <c r="EZ59" s="299">
        <v>0</v>
      </c>
      <c r="FA59" s="299">
        <v>0</v>
      </c>
      <c r="FB59" s="299">
        <v>0</v>
      </c>
      <c r="FC59" s="299">
        <v>0</v>
      </c>
      <c r="FD59" s="299">
        <v>0</v>
      </c>
      <c r="FE59" s="299">
        <v>0</v>
      </c>
      <c r="FF59" s="299">
        <v>0</v>
      </c>
      <c r="FG59" s="299">
        <v>0</v>
      </c>
      <c r="FH59" s="299">
        <v>0</v>
      </c>
      <c r="FI59" s="299">
        <v>0</v>
      </c>
      <c r="FJ59" s="299">
        <v>0</v>
      </c>
      <c r="FK59" s="299">
        <v>0</v>
      </c>
      <c r="FL59" s="299">
        <v>0</v>
      </c>
      <c r="FM59" s="299">
        <v>0</v>
      </c>
      <c r="FN59" s="299">
        <v>0</v>
      </c>
      <c r="FO59" s="299">
        <v>0</v>
      </c>
      <c r="FP59" s="299">
        <v>0</v>
      </c>
      <c r="FQ59" s="299">
        <v>0</v>
      </c>
      <c r="FR59" s="299">
        <v>0</v>
      </c>
      <c r="FS59" s="299">
        <v>0</v>
      </c>
      <c r="FT59" s="299">
        <v>0.62632912587535938</v>
      </c>
      <c r="FU59" s="299">
        <v>0</v>
      </c>
      <c r="FV59" s="299">
        <v>0</v>
      </c>
      <c r="FW59" s="299">
        <v>0</v>
      </c>
      <c r="FX59" s="299">
        <v>0</v>
      </c>
      <c r="FY59" s="299">
        <v>0</v>
      </c>
      <c r="FZ59" s="299">
        <v>0</v>
      </c>
      <c r="GA59" s="299">
        <v>0</v>
      </c>
      <c r="GB59" s="299">
        <v>0</v>
      </c>
      <c r="GC59" s="299">
        <v>0</v>
      </c>
      <c r="GD59" s="299">
        <v>0</v>
      </c>
      <c r="GE59" s="299">
        <v>0</v>
      </c>
      <c r="GF59" s="299">
        <v>0</v>
      </c>
      <c r="GG59" s="299">
        <v>0</v>
      </c>
      <c r="GH59" s="299">
        <v>0</v>
      </c>
      <c r="GI59" s="299">
        <v>0</v>
      </c>
      <c r="GJ59" s="299">
        <v>0</v>
      </c>
      <c r="GK59" s="299">
        <v>0</v>
      </c>
      <c r="GL59" s="299">
        <v>0</v>
      </c>
      <c r="GM59" s="299">
        <v>0</v>
      </c>
      <c r="GN59" s="299">
        <v>0</v>
      </c>
      <c r="GO59" s="299">
        <v>0</v>
      </c>
      <c r="GP59" s="299">
        <v>0</v>
      </c>
      <c r="GQ59" s="299">
        <v>0</v>
      </c>
      <c r="GR59" s="299">
        <v>0</v>
      </c>
      <c r="GS59" s="299">
        <v>0</v>
      </c>
      <c r="GT59" s="299">
        <v>0</v>
      </c>
      <c r="GU59" s="299">
        <v>0</v>
      </c>
      <c r="GV59" s="299">
        <v>0</v>
      </c>
      <c r="GW59" s="299">
        <v>0</v>
      </c>
      <c r="GX59" s="299">
        <v>0</v>
      </c>
      <c r="GY59" s="299">
        <v>0</v>
      </c>
      <c r="GZ59" s="299">
        <v>0</v>
      </c>
      <c r="HA59" s="299">
        <v>0</v>
      </c>
      <c r="HB59" s="299">
        <v>0</v>
      </c>
      <c r="HC59" s="299">
        <v>0</v>
      </c>
      <c r="HD59" s="299">
        <v>0</v>
      </c>
      <c r="HE59" s="299">
        <v>0</v>
      </c>
      <c r="HF59" s="299">
        <v>0</v>
      </c>
      <c r="HG59" s="299">
        <v>0</v>
      </c>
      <c r="HH59" s="299">
        <v>0</v>
      </c>
      <c r="HI59" s="299">
        <v>0</v>
      </c>
      <c r="HJ59" s="299">
        <v>0</v>
      </c>
      <c r="HK59" s="299">
        <v>0</v>
      </c>
      <c r="HL59" s="299">
        <v>0</v>
      </c>
      <c r="HM59" s="299">
        <v>0</v>
      </c>
      <c r="HN59" s="299">
        <v>0</v>
      </c>
      <c r="HO59" s="299">
        <v>0</v>
      </c>
      <c r="HP59" s="299">
        <v>0</v>
      </c>
      <c r="HQ59" s="299">
        <v>0</v>
      </c>
      <c r="HR59" s="299">
        <v>0</v>
      </c>
      <c r="HS59" s="299">
        <v>0</v>
      </c>
      <c r="HT59" s="299">
        <v>0</v>
      </c>
      <c r="HU59" s="299">
        <v>0</v>
      </c>
      <c r="HV59" s="288"/>
      <c r="HW59" s="106"/>
      <c r="HX59" s="106"/>
      <c r="HY59" s="106"/>
      <c r="HZ59" s="112"/>
      <c r="IA59" s="4"/>
    </row>
    <row r="60" spans="1:238" ht="16.5">
      <c r="A60" s="3"/>
      <c r="E60" s="105"/>
      <c r="F60" s="106"/>
      <c r="G60" s="106"/>
      <c r="H60" s="106"/>
      <c r="I60" s="106"/>
      <c r="J60" s="106"/>
      <c r="K60" s="303">
        <v>351</v>
      </c>
      <c r="L60" s="304" t="s">
        <v>743</v>
      </c>
      <c r="M60" s="300">
        <v>1.0292693984274004</v>
      </c>
      <c r="N60" s="301">
        <v>0.83155448487944106</v>
      </c>
      <c r="O60" s="300">
        <v>0.18111260437662574</v>
      </c>
      <c r="P60" s="299">
        <v>0</v>
      </c>
      <c r="Q60" s="299">
        <v>0</v>
      </c>
      <c r="R60" s="299">
        <v>0</v>
      </c>
      <c r="S60" s="299">
        <v>0</v>
      </c>
      <c r="T60" s="299">
        <v>0</v>
      </c>
      <c r="U60" s="299">
        <v>0</v>
      </c>
      <c r="V60" s="299">
        <v>0</v>
      </c>
      <c r="W60" s="299">
        <v>0</v>
      </c>
      <c r="X60" s="299">
        <v>0</v>
      </c>
      <c r="Y60" s="299">
        <v>0</v>
      </c>
      <c r="Z60" s="299">
        <v>0</v>
      </c>
      <c r="AA60" s="299">
        <v>0</v>
      </c>
      <c r="AB60" s="299">
        <v>0</v>
      </c>
      <c r="AC60" s="299">
        <v>0</v>
      </c>
      <c r="AD60" s="299">
        <v>0</v>
      </c>
      <c r="AE60" s="299">
        <v>0</v>
      </c>
      <c r="AF60" s="299">
        <v>0</v>
      </c>
      <c r="AG60" s="299">
        <v>0</v>
      </c>
      <c r="AH60" s="299">
        <v>0</v>
      </c>
      <c r="AI60" s="299">
        <v>0</v>
      </c>
      <c r="AJ60" s="299">
        <v>0</v>
      </c>
      <c r="AK60" s="299">
        <v>0</v>
      </c>
      <c r="AL60" s="299">
        <v>0</v>
      </c>
      <c r="AM60" s="299">
        <v>0</v>
      </c>
      <c r="AN60" s="299">
        <v>0</v>
      </c>
      <c r="AO60" s="299">
        <v>0</v>
      </c>
      <c r="AP60" s="299">
        <v>0</v>
      </c>
      <c r="AQ60" s="299">
        <v>0</v>
      </c>
      <c r="AR60" s="299">
        <v>0</v>
      </c>
      <c r="AS60" s="299">
        <v>0</v>
      </c>
      <c r="AT60" s="299">
        <v>0</v>
      </c>
      <c r="AU60" s="299">
        <v>0</v>
      </c>
      <c r="AV60" s="299">
        <v>0</v>
      </c>
      <c r="AW60" s="299">
        <v>0</v>
      </c>
      <c r="AX60" s="299">
        <v>0</v>
      </c>
      <c r="AY60" s="299">
        <v>0</v>
      </c>
      <c r="AZ60" s="299">
        <v>0</v>
      </c>
      <c r="BA60" s="299">
        <v>0</v>
      </c>
      <c r="BB60" s="299">
        <v>0</v>
      </c>
      <c r="BC60" s="299">
        <v>0</v>
      </c>
      <c r="BD60" s="299">
        <v>0</v>
      </c>
      <c r="BE60" s="299">
        <v>0</v>
      </c>
      <c r="BF60" s="299">
        <v>0</v>
      </c>
      <c r="BG60" s="299">
        <v>0</v>
      </c>
      <c r="BH60" s="299">
        <v>0</v>
      </c>
      <c r="BI60" s="299">
        <v>0</v>
      </c>
      <c r="BJ60" s="299">
        <v>0</v>
      </c>
      <c r="BK60" s="299">
        <v>0</v>
      </c>
      <c r="BL60" s="299">
        <v>0</v>
      </c>
      <c r="BM60" s="299">
        <v>0</v>
      </c>
      <c r="BN60" s="299">
        <v>0</v>
      </c>
      <c r="BO60" s="299">
        <v>0</v>
      </c>
      <c r="BP60" s="299">
        <v>0</v>
      </c>
      <c r="BQ60" s="299">
        <v>0</v>
      </c>
      <c r="BR60" s="299">
        <v>0.65867594801779195</v>
      </c>
      <c r="BS60" s="299">
        <v>0</v>
      </c>
      <c r="BT60" s="299">
        <v>0</v>
      </c>
      <c r="BU60" s="299">
        <v>0</v>
      </c>
      <c r="BV60" s="299">
        <v>0</v>
      </c>
      <c r="BW60" s="299">
        <v>0</v>
      </c>
      <c r="BX60" s="299">
        <v>0</v>
      </c>
      <c r="BY60" s="299">
        <v>0</v>
      </c>
      <c r="BZ60" s="299">
        <v>0</v>
      </c>
      <c r="CA60" s="299">
        <v>0</v>
      </c>
      <c r="CB60" s="299">
        <v>0</v>
      </c>
      <c r="CC60" s="299">
        <v>0</v>
      </c>
      <c r="CD60" s="299">
        <v>0</v>
      </c>
      <c r="CE60" s="299">
        <v>0</v>
      </c>
      <c r="CF60" s="299">
        <v>0</v>
      </c>
      <c r="CG60" s="299">
        <v>0</v>
      </c>
      <c r="CH60" s="299">
        <v>0</v>
      </c>
      <c r="CI60" s="299">
        <v>0</v>
      </c>
      <c r="CJ60" s="299">
        <v>0</v>
      </c>
      <c r="CK60" s="299">
        <v>0</v>
      </c>
      <c r="CL60" s="299">
        <v>0</v>
      </c>
      <c r="CM60" s="299">
        <v>0</v>
      </c>
      <c r="CN60" s="299">
        <v>0</v>
      </c>
      <c r="CO60" s="299">
        <v>0</v>
      </c>
      <c r="CP60" s="299">
        <v>0</v>
      </c>
      <c r="CQ60" s="299">
        <v>0</v>
      </c>
      <c r="CR60" s="299">
        <v>0</v>
      </c>
      <c r="CS60" s="299">
        <v>0</v>
      </c>
      <c r="CT60" s="299">
        <v>0</v>
      </c>
      <c r="CU60" s="299">
        <v>0</v>
      </c>
      <c r="CV60" s="299">
        <v>0</v>
      </c>
      <c r="CW60" s="299">
        <v>0</v>
      </c>
      <c r="CX60" s="299">
        <v>0</v>
      </c>
      <c r="CY60" s="299">
        <v>0</v>
      </c>
      <c r="CZ60" s="299">
        <v>0</v>
      </c>
      <c r="DA60" s="299">
        <v>0</v>
      </c>
      <c r="DB60" s="299">
        <v>0</v>
      </c>
      <c r="DC60" s="299">
        <v>0</v>
      </c>
      <c r="DD60" s="299">
        <v>0</v>
      </c>
      <c r="DE60" s="299">
        <v>0</v>
      </c>
      <c r="DF60" s="299">
        <v>0</v>
      </c>
      <c r="DG60" s="299">
        <v>0</v>
      </c>
      <c r="DH60" s="299">
        <v>0</v>
      </c>
      <c r="DI60" s="299">
        <v>0</v>
      </c>
      <c r="DJ60" s="299">
        <v>0</v>
      </c>
      <c r="DK60" s="299">
        <v>0</v>
      </c>
      <c r="DL60" s="299">
        <v>0</v>
      </c>
      <c r="DM60" s="299">
        <v>0</v>
      </c>
      <c r="DN60" s="299">
        <v>0</v>
      </c>
      <c r="DO60" s="299">
        <v>0</v>
      </c>
      <c r="DP60" s="299">
        <v>0</v>
      </c>
      <c r="DQ60" s="299">
        <v>0</v>
      </c>
      <c r="DR60" s="299">
        <v>0</v>
      </c>
      <c r="DS60" s="299">
        <v>0</v>
      </c>
      <c r="DT60" s="299">
        <v>0</v>
      </c>
      <c r="DU60" s="299">
        <v>0</v>
      </c>
      <c r="DV60" s="299">
        <v>0</v>
      </c>
      <c r="DW60" s="299">
        <v>0</v>
      </c>
      <c r="DX60" s="299">
        <v>0</v>
      </c>
      <c r="DY60" s="299">
        <v>0</v>
      </c>
      <c r="DZ60" s="299">
        <v>0</v>
      </c>
      <c r="EA60" s="299">
        <v>0</v>
      </c>
      <c r="EB60" s="299">
        <v>0</v>
      </c>
      <c r="EC60" s="299">
        <v>0</v>
      </c>
      <c r="ED60" s="299">
        <v>0</v>
      </c>
      <c r="EE60" s="299">
        <v>0</v>
      </c>
      <c r="EF60" s="299">
        <v>0</v>
      </c>
      <c r="EG60" s="299">
        <v>0</v>
      </c>
      <c r="EH60" s="299">
        <v>0</v>
      </c>
      <c r="EI60" s="299">
        <v>0</v>
      </c>
      <c r="EJ60" s="299">
        <v>0</v>
      </c>
      <c r="EK60" s="299">
        <v>0</v>
      </c>
      <c r="EL60" s="299">
        <v>0</v>
      </c>
      <c r="EM60" s="299">
        <v>0</v>
      </c>
      <c r="EN60" s="299">
        <v>0</v>
      </c>
      <c r="EO60" s="299">
        <v>0</v>
      </c>
      <c r="EP60" s="299">
        <v>0</v>
      </c>
      <c r="EQ60" s="299">
        <v>0</v>
      </c>
      <c r="ER60" s="299">
        <v>0</v>
      </c>
      <c r="ES60" s="299">
        <v>0</v>
      </c>
      <c r="ET60" s="299">
        <v>0</v>
      </c>
      <c r="EU60" s="299">
        <v>0</v>
      </c>
      <c r="EV60" s="299">
        <v>0</v>
      </c>
      <c r="EW60" s="299">
        <v>0</v>
      </c>
      <c r="EX60" s="299">
        <v>0</v>
      </c>
      <c r="EY60" s="299">
        <v>0</v>
      </c>
      <c r="EZ60" s="299">
        <v>0</v>
      </c>
      <c r="FA60" s="299">
        <v>0</v>
      </c>
      <c r="FB60" s="299">
        <v>0</v>
      </c>
      <c r="FC60" s="299">
        <v>0</v>
      </c>
      <c r="FD60" s="299">
        <v>0</v>
      </c>
      <c r="FE60" s="299">
        <v>0</v>
      </c>
      <c r="FF60" s="299">
        <v>0</v>
      </c>
      <c r="FG60" s="299">
        <v>0</v>
      </c>
      <c r="FH60" s="299">
        <v>0</v>
      </c>
      <c r="FI60" s="299">
        <v>0</v>
      </c>
      <c r="FJ60" s="299">
        <v>0</v>
      </c>
      <c r="FK60" s="299">
        <v>0</v>
      </c>
      <c r="FL60" s="299">
        <v>0</v>
      </c>
      <c r="FM60" s="299">
        <v>0</v>
      </c>
      <c r="FN60" s="299">
        <v>0</v>
      </c>
      <c r="FO60" s="299">
        <v>0</v>
      </c>
      <c r="FP60" s="299">
        <v>0</v>
      </c>
      <c r="FQ60" s="299">
        <v>0</v>
      </c>
      <c r="FR60" s="299">
        <v>0</v>
      </c>
      <c r="FS60" s="299">
        <v>0</v>
      </c>
      <c r="FT60" s="299">
        <v>0</v>
      </c>
      <c r="FU60" s="299">
        <v>0.65746416104221905</v>
      </c>
      <c r="FV60" s="299">
        <v>0</v>
      </c>
      <c r="FW60" s="299">
        <v>0</v>
      </c>
      <c r="FX60" s="299">
        <v>0</v>
      </c>
      <c r="FY60" s="299">
        <v>0</v>
      </c>
      <c r="FZ60" s="299">
        <v>0</v>
      </c>
      <c r="GA60" s="299">
        <v>0</v>
      </c>
      <c r="GB60" s="299">
        <v>0</v>
      </c>
      <c r="GC60" s="299">
        <v>0</v>
      </c>
      <c r="GD60" s="299">
        <v>0</v>
      </c>
      <c r="GE60" s="299">
        <v>0</v>
      </c>
      <c r="GF60" s="299">
        <v>0</v>
      </c>
      <c r="GG60" s="299">
        <v>0</v>
      </c>
      <c r="GH60" s="299">
        <v>0</v>
      </c>
      <c r="GI60" s="299">
        <v>0</v>
      </c>
      <c r="GJ60" s="299">
        <v>0</v>
      </c>
      <c r="GK60" s="299">
        <v>0</v>
      </c>
      <c r="GL60" s="299">
        <v>0</v>
      </c>
      <c r="GM60" s="299">
        <v>0</v>
      </c>
      <c r="GN60" s="299">
        <v>0</v>
      </c>
      <c r="GO60" s="299">
        <v>0</v>
      </c>
      <c r="GP60" s="299">
        <v>0</v>
      </c>
      <c r="GQ60" s="299">
        <v>0</v>
      </c>
      <c r="GR60" s="299">
        <v>0</v>
      </c>
      <c r="GS60" s="299">
        <v>0</v>
      </c>
      <c r="GT60" s="299">
        <v>0</v>
      </c>
      <c r="GU60" s="299">
        <v>0</v>
      </c>
      <c r="GV60" s="299">
        <v>0</v>
      </c>
      <c r="GW60" s="299">
        <v>0</v>
      </c>
      <c r="GX60" s="299">
        <v>0</v>
      </c>
      <c r="GY60" s="299">
        <v>0</v>
      </c>
      <c r="GZ60" s="299">
        <v>0</v>
      </c>
      <c r="HA60" s="299">
        <v>0</v>
      </c>
      <c r="HB60" s="299">
        <v>0</v>
      </c>
      <c r="HC60" s="299">
        <v>0</v>
      </c>
      <c r="HD60" s="299">
        <v>0</v>
      </c>
      <c r="HE60" s="299">
        <v>0</v>
      </c>
      <c r="HF60" s="299">
        <v>0</v>
      </c>
      <c r="HG60" s="299">
        <v>0</v>
      </c>
      <c r="HH60" s="299">
        <v>0</v>
      </c>
      <c r="HI60" s="299">
        <v>0</v>
      </c>
      <c r="HJ60" s="299">
        <v>0</v>
      </c>
      <c r="HK60" s="299">
        <v>0</v>
      </c>
      <c r="HL60" s="299">
        <v>0</v>
      </c>
      <c r="HM60" s="299">
        <v>0</v>
      </c>
      <c r="HN60" s="299">
        <v>0</v>
      </c>
      <c r="HO60" s="299">
        <v>0</v>
      </c>
      <c r="HP60" s="299">
        <v>0</v>
      </c>
      <c r="HQ60" s="299">
        <v>0</v>
      </c>
      <c r="HR60" s="299">
        <v>0</v>
      </c>
      <c r="HS60" s="299">
        <v>0</v>
      </c>
      <c r="HT60" s="299">
        <v>0</v>
      </c>
      <c r="HU60" s="299">
        <v>0</v>
      </c>
      <c r="HV60" s="288"/>
      <c r="HW60" s="106"/>
      <c r="HX60" s="106"/>
      <c r="HY60" s="106"/>
      <c r="HZ60" s="112"/>
      <c r="IA60" s="4"/>
    </row>
    <row r="61" spans="1:238" ht="16.5">
      <c r="A61" s="3"/>
      <c r="E61" s="105"/>
      <c r="F61" s="106"/>
      <c r="G61" s="106"/>
      <c r="H61" s="106"/>
      <c r="I61" s="106"/>
      <c r="J61" s="106"/>
      <c r="K61" s="303">
        <v>352</v>
      </c>
      <c r="L61" s="296" t="s">
        <v>744</v>
      </c>
      <c r="M61" s="300">
        <v>1.0777770206850861</v>
      </c>
      <c r="N61" s="301">
        <v>0.56669473839283213</v>
      </c>
      <c r="O61" s="300">
        <v>1.2181313848182171E-2</v>
      </c>
      <c r="P61" s="299">
        <v>0</v>
      </c>
      <c r="Q61" s="299">
        <v>0</v>
      </c>
      <c r="R61" s="299">
        <v>0</v>
      </c>
      <c r="S61" s="299">
        <v>0</v>
      </c>
      <c r="T61" s="299">
        <v>0</v>
      </c>
      <c r="U61" s="299">
        <v>0</v>
      </c>
      <c r="V61" s="299">
        <v>0</v>
      </c>
      <c r="W61" s="299">
        <v>0</v>
      </c>
      <c r="X61" s="299">
        <v>0</v>
      </c>
      <c r="Y61" s="299">
        <v>0</v>
      </c>
      <c r="Z61" s="299">
        <v>0</v>
      </c>
      <c r="AA61" s="299">
        <v>0</v>
      </c>
      <c r="AB61" s="299">
        <v>0</v>
      </c>
      <c r="AC61" s="299">
        <v>0</v>
      </c>
      <c r="AD61" s="299">
        <v>0</v>
      </c>
      <c r="AE61" s="299">
        <v>0</v>
      </c>
      <c r="AF61" s="299">
        <v>0</v>
      </c>
      <c r="AG61" s="299">
        <v>0</v>
      </c>
      <c r="AH61" s="299">
        <v>0</v>
      </c>
      <c r="AI61" s="299">
        <v>0</v>
      </c>
      <c r="AJ61" s="299">
        <v>0</v>
      </c>
      <c r="AK61" s="299">
        <v>0</v>
      </c>
      <c r="AL61" s="299">
        <v>0</v>
      </c>
      <c r="AM61" s="299">
        <v>0</v>
      </c>
      <c r="AN61" s="299">
        <v>0</v>
      </c>
      <c r="AO61" s="299">
        <v>0</v>
      </c>
      <c r="AP61" s="299">
        <v>0</v>
      </c>
      <c r="AQ61" s="299">
        <v>0</v>
      </c>
      <c r="AR61" s="299">
        <v>0</v>
      </c>
      <c r="AS61" s="299">
        <v>0</v>
      </c>
      <c r="AT61" s="299">
        <v>0</v>
      </c>
      <c r="AU61" s="299">
        <v>0</v>
      </c>
      <c r="AV61" s="299">
        <v>0</v>
      </c>
      <c r="AW61" s="299">
        <v>0</v>
      </c>
      <c r="AX61" s="299">
        <v>0</v>
      </c>
      <c r="AY61" s="299">
        <v>0</v>
      </c>
      <c r="AZ61" s="299">
        <v>0</v>
      </c>
      <c r="BA61" s="299">
        <v>0</v>
      </c>
      <c r="BB61" s="299">
        <v>0</v>
      </c>
      <c r="BC61" s="299">
        <v>0</v>
      </c>
      <c r="BD61" s="299">
        <v>0</v>
      </c>
      <c r="BE61" s="299">
        <v>0</v>
      </c>
      <c r="BF61" s="299">
        <v>0</v>
      </c>
      <c r="BG61" s="299">
        <v>0</v>
      </c>
      <c r="BH61" s="299">
        <v>0</v>
      </c>
      <c r="BI61" s="299">
        <v>0</v>
      </c>
      <c r="BJ61" s="299">
        <v>0</v>
      </c>
      <c r="BK61" s="299">
        <v>0</v>
      </c>
      <c r="BL61" s="299">
        <v>0</v>
      </c>
      <c r="BM61" s="299">
        <v>0</v>
      </c>
      <c r="BN61" s="299">
        <v>0</v>
      </c>
      <c r="BO61" s="299">
        <v>0</v>
      </c>
      <c r="BP61" s="299">
        <v>0</v>
      </c>
      <c r="BQ61" s="299">
        <v>0</v>
      </c>
      <c r="BR61" s="299">
        <v>0</v>
      </c>
      <c r="BS61" s="299">
        <v>0.70314648821753412</v>
      </c>
      <c r="BT61" s="299">
        <v>0</v>
      </c>
      <c r="BU61" s="299">
        <v>0</v>
      </c>
      <c r="BV61" s="299">
        <v>0</v>
      </c>
      <c r="BW61" s="299">
        <v>0</v>
      </c>
      <c r="BX61" s="299">
        <v>0</v>
      </c>
      <c r="BY61" s="299">
        <v>0</v>
      </c>
      <c r="BZ61" s="299">
        <v>0</v>
      </c>
      <c r="CA61" s="299">
        <v>0</v>
      </c>
      <c r="CB61" s="299">
        <v>0</v>
      </c>
      <c r="CC61" s="299">
        <v>0</v>
      </c>
      <c r="CD61" s="299">
        <v>0</v>
      </c>
      <c r="CE61" s="299">
        <v>0</v>
      </c>
      <c r="CF61" s="299">
        <v>0</v>
      </c>
      <c r="CG61" s="299">
        <v>0</v>
      </c>
      <c r="CH61" s="299">
        <v>0</v>
      </c>
      <c r="CI61" s="299">
        <v>0</v>
      </c>
      <c r="CJ61" s="299">
        <v>0</v>
      </c>
      <c r="CK61" s="299">
        <v>0</v>
      </c>
      <c r="CL61" s="299">
        <v>0</v>
      </c>
      <c r="CM61" s="299">
        <v>0</v>
      </c>
      <c r="CN61" s="299">
        <v>0</v>
      </c>
      <c r="CO61" s="299">
        <v>0</v>
      </c>
      <c r="CP61" s="299">
        <v>0</v>
      </c>
      <c r="CQ61" s="299">
        <v>0</v>
      </c>
      <c r="CR61" s="299">
        <v>0</v>
      </c>
      <c r="CS61" s="299">
        <v>0</v>
      </c>
      <c r="CT61" s="299">
        <v>0</v>
      </c>
      <c r="CU61" s="299">
        <v>0</v>
      </c>
      <c r="CV61" s="299">
        <v>0</v>
      </c>
      <c r="CW61" s="299">
        <v>0</v>
      </c>
      <c r="CX61" s="299">
        <v>0</v>
      </c>
      <c r="CY61" s="299">
        <v>0</v>
      </c>
      <c r="CZ61" s="299">
        <v>0</v>
      </c>
      <c r="DA61" s="299">
        <v>0</v>
      </c>
      <c r="DB61" s="299">
        <v>0</v>
      </c>
      <c r="DC61" s="299">
        <v>0</v>
      </c>
      <c r="DD61" s="299">
        <v>0</v>
      </c>
      <c r="DE61" s="299">
        <v>0</v>
      </c>
      <c r="DF61" s="299">
        <v>0</v>
      </c>
      <c r="DG61" s="299">
        <v>0</v>
      </c>
      <c r="DH61" s="299">
        <v>0</v>
      </c>
      <c r="DI61" s="299">
        <v>0</v>
      </c>
      <c r="DJ61" s="299">
        <v>0</v>
      </c>
      <c r="DK61" s="299">
        <v>0</v>
      </c>
      <c r="DL61" s="299">
        <v>0</v>
      </c>
      <c r="DM61" s="299">
        <v>0</v>
      </c>
      <c r="DN61" s="299">
        <v>0</v>
      </c>
      <c r="DO61" s="299">
        <v>0</v>
      </c>
      <c r="DP61" s="299">
        <v>0</v>
      </c>
      <c r="DQ61" s="299">
        <v>0</v>
      </c>
      <c r="DR61" s="299">
        <v>0</v>
      </c>
      <c r="DS61" s="299">
        <v>0</v>
      </c>
      <c r="DT61" s="299">
        <v>0</v>
      </c>
      <c r="DU61" s="299">
        <v>0</v>
      </c>
      <c r="DV61" s="299">
        <v>0</v>
      </c>
      <c r="DW61" s="299">
        <v>0</v>
      </c>
      <c r="DX61" s="299">
        <v>0</v>
      </c>
      <c r="DY61" s="299">
        <v>0</v>
      </c>
      <c r="DZ61" s="299">
        <v>0</v>
      </c>
      <c r="EA61" s="299">
        <v>0</v>
      </c>
      <c r="EB61" s="299">
        <v>0</v>
      </c>
      <c r="EC61" s="299">
        <v>0</v>
      </c>
      <c r="ED61" s="299">
        <v>0</v>
      </c>
      <c r="EE61" s="299">
        <v>0</v>
      </c>
      <c r="EF61" s="299">
        <v>0</v>
      </c>
      <c r="EG61" s="299">
        <v>0</v>
      </c>
      <c r="EH61" s="299">
        <v>0</v>
      </c>
      <c r="EI61" s="299">
        <v>0</v>
      </c>
      <c r="EJ61" s="299">
        <v>0</v>
      </c>
      <c r="EK61" s="299">
        <v>0</v>
      </c>
      <c r="EL61" s="299">
        <v>0</v>
      </c>
      <c r="EM61" s="299">
        <v>0</v>
      </c>
      <c r="EN61" s="299">
        <v>0</v>
      </c>
      <c r="EO61" s="299">
        <v>0</v>
      </c>
      <c r="EP61" s="299">
        <v>0</v>
      </c>
      <c r="EQ61" s="299">
        <v>0</v>
      </c>
      <c r="ER61" s="299">
        <v>0</v>
      </c>
      <c r="ES61" s="299">
        <v>0</v>
      </c>
      <c r="ET61" s="299">
        <v>0</v>
      </c>
      <c r="EU61" s="299">
        <v>0</v>
      </c>
      <c r="EV61" s="299">
        <v>0</v>
      </c>
      <c r="EW61" s="299">
        <v>0</v>
      </c>
      <c r="EX61" s="299">
        <v>0</v>
      </c>
      <c r="EY61" s="299">
        <v>0</v>
      </c>
      <c r="EZ61" s="299">
        <v>0</v>
      </c>
      <c r="FA61" s="299">
        <v>0</v>
      </c>
      <c r="FB61" s="299">
        <v>0</v>
      </c>
      <c r="FC61" s="299">
        <v>0</v>
      </c>
      <c r="FD61" s="299">
        <v>0</v>
      </c>
      <c r="FE61" s="299">
        <v>0</v>
      </c>
      <c r="FF61" s="299">
        <v>0</v>
      </c>
      <c r="FG61" s="299">
        <v>0</v>
      </c>
      <c r="FH61" s="299">
        <v>0</v>
      </c>
      <c r="FI61" s="299">
        <v>0</v>
      </c>
      <c r="FJ61" s="299">
        <v>0</v>
      </c>
      <c r="FK61" s="299">
        <v>0</v>
      </c>
      <c r="FL61" s="299">
        <v>0</v>
      </c>
      <c r="FM61" s="299">
        <v>0</v>
      </c>
      <c r="FN61" s="299">
        <v>0</v>
      </c>
      <c r="FO61" s="299">
        <v>0</v>
      </c>
      <c r="FP61" s="299">
        <v>0</v>
      </c>
      <c r="FQ61" s="299">
        <v>0</v>
      </c>
      <c r="FR61" s="299">
        <v>0</v>
      </c>
      <c r="FS61" s="299">
        <v>0</v>
      </c>
      <c r="FT61" s="299">
        <v>0</v>
      </c>
      <c r="FU61" s="299">
        <v>0</v>
      </c>
      <c r="FV61" s="299">
        <v>0.70172056649603132</v>
      </c>
      <c r="FW61" s="299">
        <v>0</v>
      </c>
      <c r="FX61" s="299">
        <v>0</v>
      </c>
      <c r="FY61" s="299">
        <v>0</v>
      </c>
      <c r="FZ61" s="299">
        <v>0</v>
      </c>
      <c r="GA61" s="299">
        <v>0</v>
      </c>
      <c r="GB61" s="299">
        <v>0</v>
      </c>
      <c r="GC61" s="299">
        <v>0</v>
      </c>
      <c r="GD61" s="299">
        <v>0</v>
      </c>
      <c r="GE61" s="299">
        <v>0</v>
      </c>
      <c r="GF61" s="299">
        <v>0</v>
      </c>
      <c r="GG61" s="299">
        <v>0</v>
      </c>
      <c r="GH61" s="299">
        <v>0</v>
      </c>
      <c r="GI61" s="299">
        <v>0</v>
      </c>
      <c r="GJ61" s="299">
        <v>0</v>
      </c>
      <c r="GK61" s="299">
        <v>0</v>
      </c>
      <c r="GL61" s="299">
        <v>0</v>
      </c>
      <c r="GM61" s="299">
        <v>0</v>
      </c>
      <c r="GN61" s="299">
        <v>0</v>
      </c>
      <c r="GO61" s="299">
        <v>0</v>
      </c>
      <c r="GP61" s="299">
        <v>0</v>
      </c>
      <c r="GQ61" s="299">
        <v>0</v>
      </c>
      <c r="GR61" s="299">
        <v>0</v>
      </c>
      <c r="GS61" s="299">
        <v>0</v>
      </c>
      <c r="GT61" s="299">
        <v>0</v>
      </c>
      <c r="GU61" s="299">
        <v>0</v>
      </c>
      <c r="GV61" s="299">
        <v>0</v>
      </c>
      <c r="GW61" s="299">
        <v>0</v>
      </c>
      <c r="GX61" s="299">
        <v>0</v>
      </c>
      <c r="GY61" s="299">
        <v>0</v>
      </c>
      <c r="GZ61" s="299">
        <v>0</v>
      </c>
      <c r="HA61" s="299">
        <v>0</v>
      </c>
      <c r="HB61" s="299">
        <v>0</v>
      </c>
      <c r="HC61" s="299">
        <v>0</v>
      </c>
      <c r="HD61" s="299">
        <v>0</v>
      </c>
      <c r="HE61" s="299">
        <v>0</v>
      </c>
      <c r="HF61" s="299">
        <v>0</v>
      </c>
      <c r="HG61" s="299">
        <v>0</v>
      </c>
      <c r="HH61" s="299">
        <v>0</v>
      </c>
      <c r="HI61" s="299">
        <v>0</v>
      </c>
      <c r="HJ61" s="299">
        <v>0</v>
      </c>
      <c r="HK61" s="299">
        <v>0</v>
      </c>
      <c r="HL61" s="299">
        <v>0</v>
      </c>
      <c r="HM61" s="299">
        <v>0</v>
      </c>
      <c r="HN61" s="299">
        <v>0</v>
      </c>
      <c r="HO61" s="299">
        <v>0</v>
      </c>
      <c r="HP61" s="299">
        <v>0</v>
      </c>
      <c r="HQ61" s="299">
        <v>0</v>
      </c>
      <c r="HR61" s="299">
        <v>0</v>
      </c>
      <c r="HS61" s="299">
        <v>0</v>
      </c>
      <c r="HT61" s="299">
        <v>0</v>
      </c>
      <c r="HU61" s="299">
        <v>0</v>
      </c>
      <c r="HV61" s="288"/>
      <c r="HW61" s="106"/>
      <c r="HX61" s="106"/>
      <c r="HY61" s="106"/>
      <c r="HZ61" s="112"/>
      <c r="IA61" s="4"/>
    </row>
    <row r="62" spans="1:238" ht="16.5">
      <c r="E62" s="105"/>
      <c r="F62" s="106"/>
      <c r="G62" s="106"/>
      <c r="H62" s="106"/>
      <c r="I62" s="106"/>
      <c r="J62" s="106"/>
      <c r="K62" s="303">
        <v>353</v>
      </c>
      <c r="L62" s="296" t="s">
        <v>745</v>
      </c>
      <c r="M62" s="300">
        <v>0.97998583993842281</v>
      </c>
      <c r="N62" s="301">
        <v>0.72299384667754552</v>
      </c>
      <c r="O62" s="300">
        <v>0.34957914029774806</v>
      </c>
      <c r="P62" s="299">
        <v>0</v>
      </c>
      <c r="Q62" s="299">
        <v>0</v>
      </c>
      <c r="R62" s="299">
        <v>0</v>
      </c>
      <c r="S62" s="299">
        <v>0</v>
      </c>
      <c r="T62" s="299">
        <v>0</v>
      </c>
      <c r="U62" s="299">
        <v>0</v>
      </c>
      <c r="V62" s="299">
        <v>0</v>
      </c>
      <c r="W62" s="299">
        <v>0</v>
      </c>
      <c r="X62" s="299">
        <v>0</v>
      </c>
      <c r="Y62" s="299">
        <v>0</v>
      </c>
      <c r="Z62" s="299">
        <v>0</v>
      </c>
      <c r="AA62" s="299">
        <v>0</v>
      </c>
      <c r="AB62" s="299">
        <v>0</v>
      </c>
      <c r="AC62" s="299">
        <v>0</v>
      </c>
      <c r="AD62" s="299">
        <v>0</v>
      </c>
      <c r="AE62" s="299">
        <v>0</v>
      </c>
      <c r="AF62" s="299">
        <v>0</v>
      </c>
      <c r="AG62" s="299">
        <v>0</v>
      </c>
      <c r="AH62" s="299">
        <v>0</v>
      </c>
      <c r="AI62" s="299">
        <v>0</v>
      </c>
      <c r="AJ62" s="299">
        <v>0</v>
      </c>
      <c r="AK62" s="299">
        <v>0</v>
      </c>
      <c r="AL62" s="299">
        <v>0</v>
      </c>
      <c r="AM62" s="299">
        <v>0</v>
      </c>
      <c r="AN62" s="299">
        <v>0</v>
      </c>
      <c r="AO62" s="299">
        <v>0</v>
      </c>
      <c r="AP62" s="299">
        <v>0</v>
      </c>
      <c r="AQ62" s="299">
        <v>0</v>
      </c>
      <c r="AR62" s="299">
        <v>0</v>
      </c>
      <c r="AS62" s="299">
        <v>0</v>
      </c>
      <c r="AT62" s="299">
        <v>0</v>
      </c>
      <c r="AU62" s="299">
        <v>0</v>
      </c>
      <c r="AV62" s="299">
        <v>0</v>
      </c>
      <c r="AW62" s="299">
        <v>0</v>
      </c>
      <c r="AX62" s="299">
        <v>0</v>
      </c>
      <c r="AY62" s="299">
        <v>0</v>
      </c>
      <c r="AZ62" s="299">
        <v>0</v>
      </c>
      <c r="BA62" s="299">
        <v>0</v>
      </c>
      <c r="BB62" s="299">
        <v>0</v>
      </c>
      <c r="BC62" s="299">
        <v>0</v>
      </c>
      <c r="BD62" s="299">
        <v>0</v>
      </c>
      <c r="BE62" s="299">
        <v>0</v>
      </c>
      <c r="BF62" s="299">
        <v>0</v>
      </c>
      <c r="BG62" s="299">
        <v>0</v>
      </c>
      <c r="BH62" s="299">
        <v>0</v>
      </c>
      <c r="BI62" s="299">
        <v>0</v>
      </c>
      <c r="BJ62" s="299">
        <v>0</v>
      </c>
      <c r="BK62" s="299">
        <v>0</v>
      </c>
      <c r="BL62" s="299">
        <v>0</v>
      </c>
      <c r="BM62" s="299">
        <v>0</v>
      </c>
      <c r="BN62" s="299">
        <v>0</v>
      </c>
      <c r="BO62" s="299">
        <v>0</v>
      </c>
      <c r="BP62" s="299">
        <v>0</v>
      </c>
      <c r="BQ62" s="299">
        <v>0</v>
      </c>
      <c r="BR62" s="299">
        <v>0</v>
      </c>
      <c r="BS62" s="299">
        <v>0</v>
      </c>
      <c r="BT62" s="299">
        <v>0.85937131491414742</v>
      </c>
      <c r="BU62" s="299">
        <v>0</v>
      </c>
      <c r="BV62" s="299">
        <v>0</v>
      </c>
      <c r="BW62" s="299">
        <v>0</v>
      </c>
      <c r="BX62" s="299">
        <v>0</v>
      </c>
      <c r="BY62" s="299">
        <v>0</v>
      </c>
      <c r="BZ62" s="299">
        <v>0</v>
      </c>
      <c r="CA62" s="299">
        <v>0</v>
      </c>
      <c r="CB62" s="299">
        <v>0</v>
      </c>
      <c r="CC62" s="299">
        <v>0</v>
      </c>
      <c r="CD62" s="299">
        <v>0</v>
      </c>
      <c r="CE62" s="299">
        <v>0</v>
      </c>
      <c r="CF62" s="299">
        <v>0</v>
      </c>
      <c r="CG62" s="299">
        <v>0</v>
      </c>
      <c r="CH62" s="299">
        <v>0</v>
      </c>
      <c r="CI62" s="299">
        <v>0</v>
      </c>
      <c r="CJ62" s="299">
        <v>0</v>
      </c>
      <c r="CK62" s="299">
        <v>0</v>
      </c>
      <c r="CL62" s="299">
        <v>0</v>
      </c>
      <c r="CM62" s="299">
        <v>0</v>
      </c>
      <c r="CN62" s="299">
        <v>0</v>
      </c>
      <c r="CO62" s="299">
        <v>0</v>
      </c>
      <c r="CP62" s="299">
        <v>0</v>
      </c>
      <c r="CQ62" s="299">
        <v>0</v>
      </c>
      <c r="CR62" s="299">
        <v>0</v>
      </c>
      <c r="CS62" s="299">
        <v>0</v>
      </c>
      <c r="CT62" s="299">
        <v>0</v>
      </c>
      <c r="CU62" s="299">
        <v>0</v>
      </c>
      <c r="CV62" s="299">
        <v>0</v>
      </c>
      <c r="CW62" s="299">
        <v>0</v>
      </c>
      <c r="CX62" s="299">
        <v>0</v>
      </c>
      <c r="CY62" s="299">
        <v>0</v>
      </c>
      <c r="CZ62" s="299">
        <v>0</v>
      </c>
      <c r="DA62" s="299">
        <v>0</v>
      </c>
      <c r="DB62" s="299">
        <v>0</v>
      </c>
      <c r="DC62" s="299">
        <v>0</v>
      </c>
      <c r="DD62" s="299">
        <v>0</v>
      </c>
      <c r="DE62" s="299">
        <v>0</v>
      </c>
      <c r="DF62" s="299">
        <v>0</v>
      </c>
      <c r="DG62" s="299">
        <v>0</v>
      </c>
      <c r="DH62" s="299">
        <v>0</v>
      </c>
      <c r="DI62" s="299">
        <v>0</v>
      </c>
      <c r="DJ62" s="299">
        <v>0</v>
      </c>
      <c r="DK62" s="299">
        <v>0</v>
      </c>
      <c r="DL62" s="299">
        <v>0</v>
      </c>
      <c r="DM62" s="299">
        <v>0</v>
      </c>
      <c r="DN62" s="299">
        <v>0</v>
      </c>
      <c r="DO62" s="299">
        <v>0</v>
      </c>
      <c r="DP62" s="299">
        <v>0</v>
      </c>
      <c r="DQ62" s="299">
        <v>0</v>
      </c>
      <c r="DR62" s="299">
        <v>0</v>
      </c>
      <c r="DS62" s="299">
        <v>0</v>
      </c>
      <c r="DT62" s="299">
        <v>0</v>
      </c>
      <c r="DU62" s="299">
        <v>0</v>
      </c>
      <c r="DV62" s="299">
        <v>0</v>
      </c>
      <c r="DW62" s="299">
        <v>0</v>
      </c>
      <c r="DX62" s="299">
        <v>0</v>
      </c>
      <c r="DY62" s="299">
        <v>0</v>
      </c>
      <c r="DZ62" s="299">
        <v>0</v>
      </c>
      <c r="EA62" s="299">
        <v>0</v>
      </c>
      <c r="EB62" s="299">
        <v>0</v>
      </c>
      <c r="EC62" s="299">
        <v>0</v>
      </c>
      <c r="ED62" s="299">
        <v>0</v>
      </c>
      <c r="EE62" s="299">
        <v>0</v>
      </c>
      <c r="EF62" s="299">
        <v>0</v>
      </c>
      <c r="EG62" s="299">
        <v>0</v>
      </c>
      <c r="EH62" s="299">
        <v>0</v>
      </c>
      <c r="EI62" s="299">
        <v>0</v>
      </c>
      <c r="EJ62" s="299">
        <v>0</v>
      </c>
      <c r="EK62" s="299">
        <v>0</v>
      </c>
      <c r="EL62" s="299">
        <v>0</v>
      </c>
      <c r="EM62" s="299">
        <v>0</v>
      </c>
      <c r="EN62" s="299">
        <v>0</v>
      </c>
      <c r="EO62" s="299">
        <v>0</v>
      </c>
      <c r="EP62" s="299">
        <v>0</v>
      </c>
      <c r="EQ62" s="299">
        <v>0</v>
      </c>
      <c r="ER62" s="299">
        <v>0</v>
      </c>
      <c r="ES62" s="299">
        <v>0</v>
      </c>
      <c r="ET62" s="299">
        <v>0</v>
      </c>
      <c r="EU62" s="299">
        <v>0</v>
      </c>
      <c r="EV62" s="299">
        <v>0</v>
      </c>
      <c r="EW62" s="299">
        <v>0</v>
      </c>
      <c r="EX62" s="299">
        <v>0</v>
      </c>
      <c r="EY62" s="299">
        <v>0</v>
      </c>
      <c r="EZ62" s="299">
        <v>0</v>
      </c>
      <c r="FA62" s="299">
        <v>0</v>
      </c>
      <c r="FB62" s="299">
        <v>0</v>
      </c>
      <c r="FC62" s="299">
        <v>0</v>
      </c>
      <c r="FD62" s="299">
        <v>0</v>
      </c>
      <c r="FE62" s="299">
        <v>0</v>
      </c>
      <c r="FF62" s="299">
        <v>0</v>
      </c>
      <c r="FG62" s="299">
        <v>0</v>
      </c>
      <c r="FH62" s="299">
        <v>0</v>
      </c>
      <c r="FI62" s="299">
        <v>0</v>
      </c>
      <c r="FJ62" s="299">
        <v>0</v>
      </c>
      <c r="FK62" s="299">
        <v>0</v>
      </c>
      <c r="FL62" s="299">
        <v>0</v>
      </c>
      <c r="FM62" s="299">
        <v>0</v>
      </c>
      <c r="FN62" s="299">
        <v>0</v>
      </c>
      <c r="FO62" s="299">
        <v>0</v>
      </c>
      <c r="FP62" s="299">
        <v>0</v>
      </c>
      <c r="FQ62" s="299">
        <v>0</v>
      </c>
      <c r="FR62" s="299">
        <v>0</v>
      </c>
      <c r="FS62" s="299">
        <v>0</v>
      </c>
      <c r="FT62" s="299">
        <v>0</v>
      </c>
      <c r="FU62" s="299">
        <v>0</v>
      </c>
      <c r="FV62" s="299">
        <v>0</v>
      </c>
      <c r="FW62" s="299">
        <v>0.85655431179009567</v>
      </c>
      <c r="FX62" s="299">
        <v>0</v>
      </c>
      <c r="FY62" s="299">
        <v>0</v>
      </c>
      <c r="FZ62" s="299">
        <v>0</v>
      </c>
      <c r="GA62" s="299">
        <v>0</v>
      </c>
      <c r="GB62" s="299">
        <v>0</v>
      </c>
      <c r="GC62" s="299">
        <v>0</v>
      </c>
      <c r="GD62" s="299">
        <v>0</v>
      </c>
      <c r="GE62" s="299">
        <v>0</v>
      </c>
      <c r="GF62" s="299">
        <v>0</v>
      </c>
      <c r="GG62" s="299">
        <v>0</v>
      </c>
      <c r="GH62" s="299">
        <v>0</v>
      </c>
      <c r="GI62" s="299">
        <v>0</v>
      </c>
      <c r="GJ62" s="299">
        <v>0</v>
      </c>
      <c r="GK62" s="299">
        <v>0</v>
      </c>
      <c r="GL62" s="299">
        <v>0</v>
      </c>
      <c r="GM62" s="299">
        <v>0</v>
      </c>
      <c r="GN62" s="299">
        <v>0</v>
      </c>
      <c r="GO62" s="299">
        <v>0</v>
      </c>
      <c r="GP62" s="299">
        <v>0</v>
      </c>
      <c r="GQ62" s="299">
        <v>0</v>
      </c>
      <c r="GR62" s="299">
        <v>0</v>
      </c>
      <c r="GS62" s="299">
        <v>0</v>
      </c>
      <c r="GT62" s="299">
        <v>0</v>
      </c>
      <c r="GU62" s="299">
        <v>0</v>
      </c>
      <c r="GV62" s="299">
        <v>0</v>
      </c>
      <c r="GW62" s="299">
        <v>0</v>
      </c>
      <c r="GX62" s="299">
        <v>0</v>
      </c>
      <c r="GY62" s="299">
        <v>0</v>
      </c>
      <c r="GZ62" s="299">
        <v>0</v>
      </c>
      <c r="HA62" s="299">
        <v>0</v>
      </c>
      <c r="HB62" s="299">
        <v>0</v>
      </c>
      <c r="HC62" s="299">
        <v>0</v>
      </c>
      <c r="HD62" s="299">
        <v>0</v>
      </c>
      <c r="HE62" s="299">
        <v>0</v>
      </c>
      <c r="HF62" s="299">
        <v>0</v>
      </c>
      <c r="HG62" s="299">
        <v>0</v>
      </c>
      <c r="HH62" s="299">
        <v>0</v>
      </c>
      <c r="HI62" s="299">
        <v>0</v>
      </c>
      <c r="HJ62" s="299">
        <v>0</v>
      </c>
      <c r="HK62" s="299">
        <v>0</v>
      </c>
      <c r="HL62" s="299">
        <v>0</v>
      </c>
      <c r="HM62" s="299">
        <v>0</v>
      </c>
      <c r="HN62" s="299">
        <v>0</v>
      </c>
      <c r="HO62" s="299">
        <v>0</v>
      </c>
      <c r="HP62" s="299">
        <v>0</v>
      </c>
      <c r="HQ62" s="299">
        <v>0</v>
      </c>
      <c r="HR62" s="299">
        <v>0</v>
      </c>
      <c r="HS62" s="299">
        <v>0</v>
      </c>
      <c r="HT62" s="299">
        <v>0</v>
      </c>
      <c r="HU62" s="299">
        <v>0</v>
      </c>
      <c r="HV62" s="288"/>
      <c r="HW62" s="106"/>
      <c r="HX62" s="106"/>
      <c r="HY62" s="106"/>
      <c r="HZ62" s="112"/>
      <c r="IA62" s="4"/>
    </row>
    <row r="63" spans="1:238" ht="16.5">
      <c r="E63" s="105"/>
      <c r="F63" s="106"/>
      <c r="G63" s="106"/>
      <c r="H63" s="106"/>
      <c r="I63" s="106"/>
      <c r="J63" s="106"/>
      <c r="K63" s="303">
        <v>354</v>
      </c>
      <c r="L63" s="304" t="s">
        <v>746</v>
      </c>
      <c r="M63" s="300">
        <v>1.0391045095811722</v>
      </c>
      <c r="N63" s="301">
        <v>0.41424762120721892</v>
      </c>
      <c r="O63" s="300">
        <v>7.322041904084392E-4</v>
      </c>
      <c r="P63" s="299">
        <v>0</v>
      </c>
      <c r="Q63" s="299">
        <v>0</v>
      </c>
      <c r="R63" s="299">
        <v>0</v>
      </c>
      <c r="S63" s="299">
        <v>0</v>
      </c>
      <c r="T63" s="299">
        <v>0</v>
      </c>
      <c r="U63" s="299">
        <v>0</v>
      </c>
      <c r="V63" s="299">
        <v>0</v>
      </c>
      <c r="W63" s="299">
        <v>0</v>
      </c>
      <c r="X63" s="299">
        <v>0</v>
      </c>
      <c r="Y63" s="299">
        <v>0</v>
      </c>
      <c r="Z63" s="299">
        <v>0</v>
      </c>
      <c r="AA63" s="299">
        <v>0</v>
      </c>
      <c r="AB63" s="299">
        <v>0</v>
      </c>
      <c r="AC63" s="299">
        <v>0</v>
      </c>
      <c r="AD63" s="299">
        <v>0</v>
      </c>
      <c r="AE63" s="299">
        <v>0</v>
      </c>
      <c r="AF63" s="299">
        <v>0</v>
      </c>
      <c r="AG63" s="299">
        <v>0</v>
      </c>
      <c r="AH63" s="299">
        <v>0</v>
      </c>
      <c r="AI63" s="299">
        <v>0</v>
      </c>
      <c r="AJ63" s="299">
        <v>0</v>
      </c>
      <c r="AK63" s="299">
        <v>0</v>
      </c>
      <c r="AL63" s="299">
        <v>0</v>
      </c>
      <c r="AM63" s="299">
        <v>0</v>
      </c>
      <c r="AN63" s="299">
        <v>0</v>
      </c>
      <c r="AO63" s="299">
        <v>0</v>
      </c>
      <c r="AP63" s="299">
        <v>0</v>
      </c>
      <c r="AQ63" s="299">
        <v>0</v>
      </c>
      <c r="AR63" s="299">
        <v>0</v>
      </c>
      <c r="AS63" s="299">
        <v>0</v>
      </c>
      <c r="AT63" s="299">
        <v>0</v>
      </c>
      <c r="AU63" s="299">
        <v>0</v>
      </c>
      <c r="AV63" s="299">
        <v>0</v>
      </c>
      <c r="AW63" s="299">
        <v>0</v>
      </c>
      <c r="AX63" s="299">
        <v>0</v>
      </c>
      <c r="AY63" s="299">
        <v>0</v>
      </c>
      <c r="AZ63" s="299">
        <v>0</v>
      </c>
      <c r="BA63" s="299">
        <v>0</v>
      </c>
      <c r="BB63" s="299">
        <v>0</v>
      </c>
      <c r="BC63" s="299">
        <v>0</v>
      </c>
      <c r="BD63" s="299">
        <v>0</v>
      </c>
      <c r="BE63" s="299">
        <v>0</v>
      </c>
      <c r="BF63" s="299">
        <v>0</v>
      </c>
      <c r="BG63" s="299">
        <v>0</v>
      </c>
      <c r="BH63" s="299">
        <v>0</v>
      </c>
      <c r="BI63" s="299">
        <v>0</v>
      </c>
      <c r="BJ63" s="299">
        <v>0</v>
      </c>
      <c r="BK63" s="299">
        <v>0</v>
      </c>
      <c r="BL63" s="299">
        <v>0</v>
      </c>
      <c r="BM63" s="299">
        <v>0</v>
      </c>
      <c r="BN63" s="299">
        <v>0</v>
      </c>
      <c r="BO63" s="299">
        <v>0</v>
      </c>
      <c r="BP63" s="299">
        <v>0</v>
      </c>
      <c r="BQ63" s="299">
        <v>0</v>
      </c>
      <c r="BR63" s="299">
        <v>0</v>
      </c>
      <c r="BS63" s="299">
        <v>0</v>
      </c>
      <c r="BT63" s="299">
        <v>0</v>
      </c>
      <c r="BU63" s="299">
        <v>0.72586198503252986</v>
      </c>
      <c r="BV63" s="299">
        <v>0</v>
      </c>
      <c r="BW63" s="299">
        <v>0</v>
      </c>
      <c r="BX63" s="299">
        <v>0</v>
      </c>
      <c r="BY63" s="299">
        <v>0</v>
      </c>
      <c r="BZ63" s="299">
        <v>0</v>
      </c>
      <c r="CA63" s="299">
        <v>0</v>
      </c>
      <c r="CB63" s="299">
        <v>0</v>
      </c>
      <c r="CC63" s="299">
        <v>0</v>
      </c>
      <c r="CD63" s="299">
        <v>0</v>
      </c>
      <c r="CE63" s="299">
        <v>0</v>
      </c>
      <c r="CF63" s="299">
        <v>0</v>
      </c>
      <c r="CG63" s="299">
        <v>0</v>
      </c>
      <c r="CH63" s="299">
        <v>0</v>
      </c>
      <c r="CI63" s="299">
        <v>0</v>
      </c>
      <c r="CJ63" s="299">
        <v>0</v>
      </c>
      <c r="CK63" s="299">
        <v>0</v>
      </c>
      <c r="CL63" s="299">
        <v>0</v>
      </c>
      <c r="CM63" s="299">
        <v>0</v>
      </c>
      <c r="CN63" s="299">
        <v>0</v>
      </c>
      <c r="CO63" s="299">
        <v>0</v>
      </c>
      <c r="CP63" s="299">
        <v>0</v>
      </c>
      <c r="CQ63" s="299">
        <v>0</v>
      </c>
      <c r="CR63" s="299">
        <v>0</v>
      </c>
      <c r="CS63" s="299">
        <v>0</v>
      </c>
      <c r="CT63" s="299">
        <v>0</v>
      </c>
      <c r="CU63" s="299">
        <v>0</v>
      </c>
      <c r="CV63" s="299">
        <v>0</v>
      </c>
      <c r="CW63" s="299">
        <v>0</v>
      </c>
      <c r="CX63" s="299">
        <v>0</v>
      </c>
      <c r="CY63" s="299">
        <v>0</v>
      </c>
      <c r="CZ63" s="299">
        <v>0</v>
      </c>
      <c r="DA63" s="299">
        <v>0</v>
      </c>
      <c r="DB63" s="299">
        <v>0</v>
      </c>
      <c r="DC63" s="299">
        <v>0</v>
      </c>
      <c r="DD63" s="299">
        <v>0</v>
      </c>
      <c r="DE63" s="299">
        <v>0</v>
      </c>
      <c r="DF63" s="299">
        <v>0</v>
      </c>
      <c r="DG63" s="299">
        <v>0</v>
      </c>
      <c r="DH63" s="299">
        <v>0</v>
      </c>
      <c r="DI63" s="299">
        <v>0</v>
      </c>
      <c r="DJ63" s="299">
        <v>0</v>
      </c>
      <c r="DK63" s="299">
        <v>0</v>
      </c>
      <c r="DL63" s="299">
        <v>0</v>
      </c>
      <c r="DM63" s="299">
        <v>0</v>
      </c>
      <c r="DN63" s="299">
        <v>0</v>
      </c>
      <c r="DO63" s="299">
        <v>0</v>
      </c>
      <c r="DP63" s="299">
        <v>0</v>
      </c>
      <c r="DQ63" s="299">
        <v>0</v>
      </c>
      <c r="DR63" s="299">
        <v>0</v>
      </c>
      <c r="DS63" s="299">
        <v>0</v>
      </c>
      <c r="DT63" s="299">
        <v>0</v>
      </c>
      <c r="DU63" s="299">
        <v>0</v>
      </c>
      <c r="DV63" s="299">
        <v>0</v>
      </c>
      <c r="DW63" s="299">
        <v>0</v>
      </c>
      <c r="DX63" s="299">
        <v>0</v>
      </c>
      <c r="DY63" s="299">
        <v>0</v>
      </c>
      <c r="DZ63" s="299">
        <v>0</v>
      </c>
      <c r="EA63" s="299">
        <v>0</v>
      </c>
      <c r="EB63" s="299">
        <v>0</v>
      </c>
      <c r="EC63" s="299">
        <v>0</v>
      </c>
      <c r="ED63" s="299">
        <v>0</v>
      </c>
      <c r="EE63" s="299">
        <v>0</v>
      </c>
      <c r="EF63" s="299">
        <v>0</v>
      </c>
      <c r="EG63" s="299">
        <v>0</v>
      </c>
      <c r="EH63" s="299">
        <v>0</v>
      </c>
      <c r="EI63" s="299">
        <v>0</v>
      </c>
      <c r="EJ63" s="299">
        <v>0</v>
      </c>
      <c r="EK63" s="299">
        <v>0</v>
      </c>
      <c r="EL63" s="299">
        <v>0</v>
      </c>
      <c r="EM63" s="299">
        <v>0</v>
      </c>
      <c r="EN63" s="299">
        <v>0</v>
      </c>
      <c r="EO63" s="299">
        <v>0</v>
      </c>
      <c r="EP63" s="299">
        <v>0</v>
      </c>
      <c r="EQ63" s="299">
        <v>0</v>
      </c>
      <c r="ER63" s="299">
        <v>0</v>
      </c>
      <c r="ES63" s="299">
        <v>0</v>
      </c>
      <c r="ET63" s="299">
        <v>0</v>
      </c>
      <c r="EU63" s="299">
        <v>0</v>
      </c>
      <c r="EV63" s="299">
        <v>0</v>
      </c>
      <c r="EW63" s="299">
        <v>0</v>
      </c>
      <c r="EX63" s="299">
        <v>0</v>
      </c>
      <c r="EY63" s="299">
        <v>0</v>
      </c>
      <c r="EZ63" s="299">
        <v>0</v>
      </c>
      <c r="FA63" s="299">
        <v>0</v>
      </c>
      <c r="FB63" s="299">
        <v>0</v>
      </c>
      <c r="FC63" s="299">
        <v>0</v>
      </c>
      <c r="FD63" s="299">
        <v>0</v>
      </c>
      <c r="FE63" s="299">
        <v>0</v>
      </c>
      <c r="FF63" s="299">
        <v>0</v>
      </c>
      <c r="FG63" s="299">
        <v>0</v>
      </c>
      <c r="FH63" s="299">
        <v>0</v>
      </c>
      <c r="FI63" s="299">
        <v>0</v>
      </c>
      <c r="FJ63" s="299">
        <v>0</v>
      </c>
      <c r="FK63" s="299">
        <v>0</v>
      </c>
      <c r="FL63" s="299">
        <v>0</v>
      </c>
      <c r="FM63" s="299">
        <v>0</v>
      </c>
      <c r="FN63" s="299">
        <v>0</v>
      </c>
      <c r="FO63" s="299">
        <v>0</v>
      </c>
      <c r="FP63" s="299">
        <v>0</v>
      </c>
      <c r="FQ63" s="299">
        <v>0</v>
      </c>
      <c r="FR63" s="299">
        <v>0</v>
      </c>
      <c r="FS63" s="299">
        <v>0</v>
      </c>
      <c r="FT63" s="299">
        <v>0</v>
      </c>
      <c r="FU63" s="299">
        <v>0</v>
      </c>
      <c r="FV63" s="299">
        <v>0</v>
      </c>
      <c r="FW63" s="299">
        <v>0</v>
      </c>
      <c r="FX63" s="299">
        <v>0.71901787725088151</v>
      </c>
      <c r="FY63" s="299">
        <v>0</v>
      </c>
      <c r="FZ63" s="299">
        <v>0</v>
      </c>
      <c r="GA63" s="299">
        <v>0</v>
      </c>
      <c r="GB63" s="299">
        <v>0</v>
      </c>
      <c r="GC63" s="299">
        <v>0</v>
      </c>
      <c r="GD63" s="299">
        <v>0</v>
      </c>
      <c r="GE63" s="299">
        <v>0</v>
      </c>
      <c r="GF63" s="299">
        <v>0</v>
      </c>
      <c r="GG63" s="299">
        <v>0</v>
      </c>
      <c r="GH63" s="299">
        <v>0</v>
      </c>
      <c r="GI63" s="299">
        <v>0</v>
      </c>
      <c r="GJ63" s="299">
        <v>0</v>
      </c>
      <c r="GK63" s="299">
        <v>0</v>
      </c>
      <c r="GL63" s="299">
        <v>0</v>
      </c>
      <c r="GM63" s="299">
        <v>0</v>
      </c>
      <c r="GN63" s="299">
        <v>0</v>
      </c>
      <c r="GO63" s="299">
        <v>0</v>
      </c>
      <c r="GP63" s="299">
        <v>0</v>
      </c>
      <c r="GQ63" s="299">
        <v>0</v>
      </c>
      <c r="GR63" s="299">
        <v>0</v>
      </c>
      <c r="GS63" s="299">
        <v>0</v>
      </c>
      <c r="GT63" s="299">
        <v>0</v>
      </c>
      <c r="GU63" s="299">
        <v>0</v>
      </c>
      <c r="GV63" s="299">
        <v>0</v>
      </c>
      <c r="GW63" s="299">
        <v>0</v>
      </c>
      <c r="GX63" s="299">
        <v>0</v>
      </c>
      <c r="GY63" s="299">
        <v>0</v>
      </c>
      <c r="GZ63" s="299">
        <v>0</v>
      </c>
      <c r="HA63" s="299">
        <v>0</v>
      </c>
      <c r="HB63" s="299">
        <v>0</v>
      </c>
      <c r="HC63" s="299">
        <v>0</v>
      </c>
      <c r="HD63" s="299">
        <v>0</v>
      </c>
      <c r="HE63" s="299">
        <v>0</v>
      </c>
      <c r="HF63" s="299">
        <v>0</v>
      </c>
      <c r="HG63" s="299">
        <v>0</v>
      </c>
      <c r="HH63" s="299">
        <v>0</v>
      </c>
      <c r="HI63" s="299">
        <v>0</v>
      </c>
      <c r="HJ63" s="299">
        <v>0</v>
      </c>
      <c r="HK63" s="299">
        <v>0</v>
      </c>
      <c r="HL63" s="299">
        <v>0</v>
      </c>
      <c r="HM63" s="299">
        <v>0</v>
      </c>
      <c r="HN63" s="299">
        <v>0</v>
      </c>
      <c r="HO63" s="299">
        <v>0</v>
      </c>
      <c r="HP63" s="299">
        <v>0</v>
      </c>
      <c r="HQ63" s="299">
        <v>0</v>
      </c>
      <c r="HR63" s="299">
        <v>0</v>
      </c>
      <c r="HS63" s="299">
        <v>0</v>
      </c>
      <c r="HT63" s="299">
        <v>0</v>
      </c>
      <c r="HU63" s="299">
        <v>0</v>
      </c>
      <c r="HV63" s="288"/>
      <c r="HW63" s="106"/>
      <c r="HX63" s="106"/>
      <c r="HY63" s="106"/>
      <c r="HZ63" s="112"/>
      <c r="IA63" s="4"/>
    </row>
    <row r="64" spans="1:238" ht="16.5">
      <c r="E64" s="105"/>
      <c r="F64" s="106"/>
      <c r="G64" s="106"/>
      <c r="H64" s="106"/>
      <c r="I64" s="106"/>
      <c r="J64" s="106"/>
      <c r="K64" s="303">
        <v>359</v>
      </c>
      <c r="L64" s="296" t="s">
        <v>747</v>
      </c>
      <c r="M64" s="300">
        <v>0.97828680195451068</v>
      </c>
      <c r="N64" s="301">
        <v>0.59033719539007334</v>
      </c>
      <c r="O64" s="300">
        <v>0.11781531119171203</v>
      </c>
      <c r="P64" s="299">
        <v>0</v>
      </c>
      <c r="Q64" s="299">
        <v>0</v>
      </c>
      <c r="R64" s="299">
        <v>0</v>
      </c>
      <c r="S64" s="299">
        <v>0</v>
      </c>
      <c r="T64" s="299">
        <v>0</v>
      </c>
      <c r="U64" s="299">
        <v>0</v>
      </c>
      <c r="V64" s="299">
        <v>0</v>
      </c>
      <c r="W64" s="299">
        <v>0</v>
      </c>
      <c r="X64" s="299">
        <v>0</v>
      </c>
      <c r="Y64" s="299">
        <v>0</v>
      </c>
      <c r="Z64" s="299">
        <v>0</v>
      </c>
      <c r="AA64" s="299">
        <v>0</v>
      </c>
      <c r="AB64" s="299">
        <v>0</v>
      </c>
      <c r="AC64" s="299">
        <v>0</v>
      </c>
      <c r="AD64" s="299">
        <v>0</v>
      </c>
      <c r="AE64" s="299">
        <v>0</v>
      </c>
      <c r="AF64" s="299">
        <v>0</v>
      </c>
      <c r="AG64" s="299">
        <v>0</v>
      </c>
      <c r="AH64" s="299">
        <v>0</v>
      </c>
      <c r="AI64" s="299">
        <v>0</v>
      </c>
      <c r="AJ64" s="299">
        <v>0</v>
      </c>
      <c r="AK64" s="299">
        <v>0</v>
      </c>
      <c r="AL64" s="299">
        <v>0</v>
      </c>
      <c r="AM64" s="299">
        <v>0</v>
      </c>
      <c r="AN64" s="299">
        <v>0</v>
      </c>
      <c r="AO64" s="299">
        <v>0</v>
      </c>
      <c r="AP64" s="299">
        <v>0</v>
      </c>
      <c r="AQ64" s="299">
        <v>0</v>
      </c>
      <c r="AR64" s="299">
        <v>0</v>
      </c>
      <c r="AS64" s="299">
        <v>0</v>
      </c>
      <c r="AT64" s="299">
        <v>0</v>
      </c>
      <c r="AU64" s="299">
        <v>0</v>
      </c>
      <c r="AV64" s="299">
        <v>0</v>
      </c>
      <c r="AW64" s="299">
        <v>0</v>
      </c>
      <c r="AX64" s="299">
        <v>0</v>
      </c>
      <c r="AY64" s="299">
        <v>0</v>
      </c>
      <c r="AZ64" s="299">
        <v>0</v>
      </c>
      <c r="BA64" s="299">
        <v>0</v>
      </c>
      <c r="BB64" s="299">
        <v>0</v>
      </c>
      <c r="BC64" s="299">
        <v>0</v>
      </c>
      <c r="BD64" s="299">
        <v>0</v>
      </c>
      <c r="BE64" s="299">
        <v>0</v>
      </c>
      <c r="BF64" s="299">
        <v>0</v>
      </c>
      <c r="BG64" s="299">
        <v>0</v>
      </c>
      <c r="BH64" s="299">
        <v>0</v>
      </c>
      <c r="BI64" s="299">
        <v>0</v>
      </c>
      <c r="BJ64" s="299">
        <v>0</v>
      </c>
      <c r="BK64" s="299">
        <v>0</v>
      </c>
      <c r="BL64" s="299">
        <v>0</v>
      </c>
      <c r="BM64" s="299">
        <v>0</v>
      </c>
      <c r="BN64" s="299">
        <v>0</v>
      </c>
      <c r="BO64" s="299">
        <v>0</v>
      </c>
      <c r="BP64" s="299">
        <v>0</v>
      </c>
      <c r="BQ64" s="299">
        <v>0</v>
      </c>
      <c r="BR64" s="299">
        <v>0</v>
      </c>
      <c r="BS64" s="299">
        <v>0</v>
      </c>
      <c r="BT64" s="299">
        <v>0</v>
      </c>
      <c r="BU64" s="299">
        <v>0</v>
      </c>
      <c r="BV64" s="299">
        <v>0.5227661006839589</v>
      </c>
      <c r="BW64" s="299">
        <v>0</v>
      </c>
      <c r="BX64" s="299">
        <v>0</v>
      </c>
      <c r="BY64" s="299">
        <v>0</v>
      </c>
      <c r="BZ64" s="299">
        <v>0</v>
      </c>
      <c r="CA64" s="299">
        <v>0</v>
      </c>
      <c r="CB64" s="299">
        <v>0</v>
      </c>
      <c r="CC64" s="299">
        <v>0</v>
      </c>
      <c r="CD64" s="299">
        <v>0</v>
      </c>
      <c r="CE64" s="299">
        <v>0</v>
      </c>
      <c r="CF64" s="299">
        <v>0</v>
      </c>
      <c r="CG64" s="299">
        <v>0</v>
      </c>
      <c r="CH64" s="299">
        <v>0</v>
      </c>
      <c r="CI64" s="299">
        <v>0</v>
      </c>
      <c r="CJ64" s="299">
        <v>0</v>
      </c>
      <c r="CK64" s="299">
        <v>0</v>
      </c>
      <c r="CL64" s="299">
        <v>0</v>
      </c>
      <c r="CM64" s="299">
        <v>0</v>
      </c>
      <c r="CN64" s="299">
        <v>0</v>
      </c>
      <c r="CO64" s="299">
        <v>0</v>
      </c>
      <c r="CP64" s="299">
        <v>0</v>
      </c>
      <c r="CQ64" s="299">
        <v>0</v>
      </c>
      <c r="CR64" s="299">
        <v>0</v>
      </c>
      <c r="CS64" s="299">
        <v>0</v>
      </c>
      <c r="CT64" s="299">
        <v>0</v>
      </c>
      <c r="CU64" s="299">
        <v>0</v>
      </c>
      <c r="CV64" s="299">
        <v>0</v>
      </c>
      <c r="CW64" s="299">
        <v>0</v>
      </c>
      <c r="CX64" s="299">
        <v>0</v>
      </c>
      <c r="CY64" s="299">
        <v>0</v>
      </c>
      <c r="CZ64" s="299">
        <v>0</v>
      </c>
      <c r="DA64" s="299">
        <v>0</v>
      </c>
      <c r="DB64" s="299">
        <v>0</v>
      </c>
      <c r="DC64" s="299">
        <v>0</v>
      </c>
      <c r="DD64" s="299">
        <v>0</v>
      </c>
      <c r="DE64" s="299">
        <v>0</v>
      </c>
      <c r="DF64" s="299">
        <v>0</v>
      </c>
      <c r="DG64" s="299">
        <v>0</v>
      </c>
      <c r="DH64" s="299">
        <v>0</v>
      </c>
      <c r="DI64" s="299">
        <v>0</v>
      </c>
      <c r="DJ64" s="299">
        <v>0</v>
      </c>
      <c r="DK64" s="299">
        <v>0</v>
      </c>
      <c r="DL64" s="299">
        <v>0</v>
      </c>
      <c r="DM64" s="299">
        <v>0</v>
      </c>
      <c r="DN64" s="299">
        <v>0</v>
      </c>
      <c r="DO64" s="299">
        <v>0</v>
      </c>
      <c r="DP64" s="299">
        <v>0</v>
      </c>
      <c r="DQ64" s="299">
        <v>0</v>
      </c>
      <c r="DR64" s="299">
        <v>0</v>
      </c>
      <c r="DS64" s="299">
        <v>0</v>
      </c>
      <c r="DT64" s="299">
        <v>0</v>
      </c>
      <c r="DU64" s="299">
        <v>0</v>
      </c>
      <c r="DV64" s="299">
        <v>0</v>
      </c>
      <c r="DW64" s="299">
        <v>0</v>
      </c>
      <c r="DX64" s="299">
        <v>0</v>
      </c>
      <c r="DY64" s="299">
        <v>0</v>
      </c>
      <c r="DZ64" s="299">
        <v>0</v>
      </c>
      <c r="EA64" s="299">
        <v>0</v>
      </c>
      <c r="EB64" s="299">
        <v>0</v>
      </c>
      <c r="EC64" s="299">
        <v>0</v>
      </c>
      <c r="ED64" s="299">
        <v>0</v>
      </c>
      <c r="EE64" s="299">
        <v>0</v>
      </c>
      <c r="EF64" s="299">
        <v>0</v>
      </c>
      <c r="EG64" s="299">
        <v>0</v>
      </c>
      <c r="EH64" s="299">
        <v>0</v>
      </c>
      <c r="EI64" s="299">
        <v>0</v>
      </c>
      <c r="EJ64" s="299">
        <v>0</v>
      </c>
      <c r="EK64" s="299">
        <v>0</v>
      </c>
      <c r="EL64" s="299">
        <v>0</v>
      </c>
      <c r="EM64" s="299">
        <v>0</v>
      </c>
      <c r="EN64" s="299">
        <v>0</v>
      </c>
      <c r="EO64" s="299">
        <v>0</v>
      </c>
      <c r="EP64" s="299">
        <v>0</v>
      </c>
      <c r="EQ64" s="299">
        <v>0</v>
      </c>
      <c r="ER64" s="299">
        <v>0</v>
      </c>
      <c r="ES64" s="299">
        <v>0</v>
      </c>
      <c r="ET64" s="299">
        <v>0</v>
      </c>
      <c r="EU64" s="299">
        <v>0</v>
      </c>
      <c r="EV64" s="299">
        <v>0</v>
      </c>
      <c r="EW64" s="299">
        <v>0</v>
      </c>
      <c r="EX64" s="299">
        <v>0</v>
      </c>
      <c r="EY64" s="299">
        <v>0</v>
      </c>
      <c r="EZ64" s="299">
        <v>0</v>
      </c>
      <c r="FA64" s="299">
        <v>0</v>
      </c>
      <c r="FB64" s="299">
        <v>0</v>
      </c>
      <c r="FC64" s="299">
        <v>0</v>
      </c>
      <c r="FD64" s="299">
        <v>0</v>
      </c>
      <c r="FE64" s="299">
        <v>0</v>
      </c>
      <c r="FF64" s="299">
        <v>0</v>
      </c>
      <c r="FG64" s="299">
        <v>0</v>
      </c>
      <c r="FH64" s="299">
        <v>0</v>
      </c>
      <c r="FI64" s="299">
        <v>0</v>
      </c>
      <c r="FJ64" s="299">
        <v>0</v>
      </c>
      <c r="FK64" s="299">
        <v>0</v>
      </c>
      <c r="FL64" s="299">
        <v>0</v>
      </c>
      <c r="FM64" s="299">
        <v>0</v>
      </c>
      <c r="FN64" s="299">
        <v>0</v>
      </c>
      <c r="FO64" s="299">
        <v>0</v>
      </c>
      <c r="FP64" s="299">
        <v>0</v>
      </c>
      <c r="FQ64" s="299">
        <v>0</v>
      </c>
      <c r="FR64" s="299">
        <v>0</v>
      </c>
      <c r="FS64" s="299">
        <v>0</v>
      </c>
      <c r="FT64" s="299">
        <v>0</v>
      </c>
      <c r="FU64" s="299">
        <v>0</v>
      </c>
      <c r="FV64" s="299">
        <v>0</v>
      </c>
      <c r="FW64" s="299">
        <v>0</v>
      </c>
      <c r="FX64" s="299">
        <v>0</v>
      </c>
      <c r="FY64" s="299">
        <v>0.52238784591523602</v>
      </c>
      <c r="FZ64" s="299">
        <v>0</v>
      </c>
      <c r="GA64" s="299">
        <v>0</v>
      </c>
      <c r="GB64" s="299">
        <v>0</v>
      </c>
      <c r="GC64" s="299">
        <v>0</v>
      </c>
      <c r="GD64" s="299">
        <v>0</v>
      </c>
      <c r="GE64" s="299">
        <v>0</v>
      </c>
      <c r="GF64" s="299">
        <v>0</v>
      </c>
      <c r="GG64" s="299">
        <v>0</v>
      </c>
      <c r="GH64" s="299">
        <v>0</v>
      </c>
      <c r="GI64" s="299">
        <v>0</v>
      </c>
      <c r="GJ64" s="299">
        <v>0</v>
      </c>
      <c r="GK64" s="299">
        <v>0</v>
      </c>
      <c r="GL64" s="299">
        <v>0</v>
      </c>
      <c r="GM64" s="299">
        <v>0</v>
      </c>
      <c r="GN64" s="299">
        <v>0</v>
      </c>
      <c r="GO64" s="299">
        <v>0</v>
      </c>
      <c r="GP64" s="299">
        <v>0</v>
      </c>
      <c r="GQ64" s="299">
        <v>0</v>
      </c>
      <c r="GR64" s="299">
        <v>0</v>
      </c>
      <c r="GS64" s="299">
        <v>0</v>
      </c>
      <c r="GT64" s="299">
        <v>0</v>
      </c>
      <c r="GU64" s="299">
        <v>0</v>
      </c>
      <c r="GV64" s="299">
        <v>0</v>
      </c>
      <c r="GW64" s="299">
        <v>0</v>
      </c>
      <c r="GX64" s="299">
        <v>0</v>
      </c>
      <c r="GY64" s="299">
        <v>0</v>
      </c>
      <c r="GZ64" s="299">
        <v>0</v>
      </c>
      <c r="HA64" s="299">
        <v>0</v>
      </c>
      <c r="HB64" s="299">
        <v>0</v>
      </c>
      <c r="HC64" s="299">
        <v>0</v>
      </c>
      <c r="HD64" s="299">
        <v>0</v>
      </c>
      <c r="HE64" s="299">
        <v>0</v>
      </c>
      <c r="HF64" s="299">
        <v>0</v>
      </c>
      <c r="HG64" s="299">
        <v>0</v>
      </c>
      <c r="HH64" s="299">
        <v>0</v>
      </c>
      <c r="HI64" s="299">
        <v>0</v>
      </c>
      <c r="HJ64" s="299">
        <v>0</v>
      </c>
      <c r="HK64" s="299">
        <v>0</v>
      </c>
      <c r="HL64" s="299">
        <v>0</v>
      </c>
      <c r="HM64" s="299">
        <v>0</v>
      </c>
      <c r="HN64" s="299">
        <v>0</v>
      </c>
      <c r="HO64" s="299">
        <v>0</v>
      </c>
      <c r="HP64" s="299">
        <v>0</v>
      </c>
      <c r="HQ64" s="299">
        <v>0</v>
      </c>
      <c r="HR64" s="299">
        <v>0</v>
      </c>
      <c r="HS64" s="299">
        <v>0</v>
      </c>
      <c r="HT64" s="299">
        <v>0</v>
      </c>
      <c r="HU64" s="299">
        <v>0</v>
      </c>
      <c r="HV64" s="288"/>
      <c r="HW64" s="106"/>
      <c r="HX64" s="106"/>
      <c r="HY64" s="106"/>
      <c r="HZ64" s="112"/>
      <c r="IA64" s="4"/>
    </row>
    <row r="65" spans="5:235" ht="16.5">
      <c r="E65" s="105"/>
      <c r="F65" s="106"/>
      <c r="G65" s="106"/>
      <c r="H65" s="106"/>
      <c r="I65" s="106"/>
      <c r="J65" s="106"/>
      <c r="K65" s="303">
        <v>391</v>
      </c>
      <c r="L65" s="302" t="s">
        <v>748</v>
      </c>
      <c r="M65" s="300">
        <v>1.0014938599114716</v>
      </c>
      <c r="N65" s="301">
        <v>0.60569064228907066</v>
      </c>
      <c r="O65" s="300">
        <v>0.11029598470711587</v>
      </c>
      <c r="P65" s="299">
        <v>0</v>
      </c>
      <c r="Q65" s="299">
        <v>0</v>
      </c>
      <c r="R65" s="299">
        <v>0</v>
      </c>
      <c r="S65" s="299">
        <v>0</v>
      </c>
      <c r="T65" s="299">
        <v>0</v>
      </c>
      <c r="U65" s="299">
        <v>0</v>
      </c>
      <c r="V65" s="299">
        <v>0</v>
      </c>
      <c r="W65" s="299">
        <v>0</v>
      </c>
      <c r="X65" s="299">
        <v>0</v>
      </c>
      <c r="Y65" s="299">
        <v>0</v>
      </c>
      <c r="Z65" s="299">
        <v>0</v>
      </c>
      <c r="AA65" s="299">
        <v>0</v>
      </c>
      <c r="AB65" s="299">
        <v>0</v>
      </c>
      <c r="AC65" s="299">
        <v>0</v>
      </c>
      <c r="AD65" s="299">
        <v>0</v>
      </c>
      <c r="AE65" s="299">
        <v>0</v>
      </c>
      <c r="AF65" s="299">
        <v>0</v>
      </c>
      <c r="AG65" s="299">
        <v>0</v>
      </c>
      <c r="AH65" s="299">
        <v>0</v>
      </c>
      <c r="AI65" s="299">
        <v>0</v>
      </c>
      <c r="AJ65" s="299">
        <v>0</v>
      </c>
      <c r="AK65" s="299">
        <v>0</v>
      </c>
      <c r="AL65" s="299">
        <v>0</v>
      </c>
      <c r="AM65" s="299">
        <v>0</v>
      </c>
      <c r="AN65" s="299">
        <v>0</v>
      </c>
      <c r="AO65" s="299">
        <v>0</v>
      </c>
      <c r="AP65" s="299">
        <v>0</v>
      </c>
      <c r="AQ65" s="299">
        <v>0</v>
      </c>
      <c r="AR65" s="299">
        <v>0</v>
      </c>
      <c r="AS65" s="299">
        <v>0</v>
      </c>
      <c r="AT65" s="299">
        <v>0</v>
      </c>
      <c r="AU65" s="299">
        <v>0</v>
      </c>
      <c r="AV65" s="299">
        <v>0</v>
      </c>
      <c r="AW65" s="299">
        <v>0</v>
      </c>
      <c r="AX65" s="299">
        <v>0</v>
      </c>
      <c r="AY65" s="299">
        <v>0</v>
      </c>
      <c r="AZ65" s="299">
        <v>0</v>
      </c>
      <c r="BA65" s="299">
        <v>0</v>
      </c>
      <c r="BB65" s="299">
        <v>0</v>
      </c>
      <c r="BC65" s="299">
        <v>0</v>
      </c>
      <c r="BD65" s="299">
        <v>0</v>
      </c>
      <c r="BE65" s="299">
        <v>0</v>
      </c>
      <c r="BF65" s="299">
        <v>0</v>
      </c>
      <c r="BG65" s="299">
        <v>0</v>
      </c>
      <c r="BH65" s="299">
        <v>0</v>
      </c>
      <c r="BI65" s="299">
        <v>0</v>
      </c>
      <c r="BJ65" s="299">
        <v>0</v>
      </c>
      <c r="BK65" s="299">
        <v>0</v>
      </c>
      <c r="BL65" s="299">
        <v>0</v>
      </c>
      <c r="BM65" s="299">
        <v>0</v>
      </c>
      <c r="BN65" s="299">
        <v>0</v>
      </c>
      <c r="BO65" s="299">
        <v>0</v>
      </c>
      <c r="BP65" s="299">
        <v>0</v>
      </c>
      <c r="BQ65" s="299">
        <v>0</v>
      </c>
      <c r="BR65" s="299">
        <v>0</v>
      </c>
      <c r="BS65" s="299">
        <v>0</v>
      </c>
      <c r="BT65" s="299">
        <v>0</v>
      </c>
      <c r="BU65" s="299">
        <v>0</v>
      </c>
      <c r="BV65" s="299">
        <v>0</v>
      </c>
      <c r="BW65" s="299">
        <v>0.36673271187860879</v>
      </c>
      <c r="BX65" s="299">
        <v>0</v>
      </c>
      <c r="BY65" s="299">
        <v>0</v>
      </c>
      <c r="BZ65" s="299">
        <v>0</v>
      </c>
      <c r="CA65" s="299">
        <v>0</v>
      </c>
      <c r="CB65" s="299">
        <v>0</v>
      </c>
      <c r="CC65" s="299">
        <v>0</v>
      </c>
      <c r="CD65" s="299">
        <v>0</v>
      </c>
      <c r="CE65" s="299">
        <v>0</v>
      </c>
      <c r="CF65" s="299">
        <v>0</v>
      </c>
      <c r="CG65" s="299">
        <v>0</v>
      </c>
      <c r="CH65" s="299">
        <v>0</v>
      </c>
      <c r="CI65" s="299">
        <v>0</v>
      </c>
      <c r="CJ65" s="299">
        <v>0</v>
      </c>
      <c r="CK65" s="299">
        <v>0</v>
      </c>
      <c r="CL65" s="299">
        <v>0</v>
      </c>
      <c r="CM65" s="299">
        <v>0</v>
      </c>
      <c r="CN65" s="299">
        <v>0</v>
      </c>
      <c r="CO65" s="299">
        <v>0</v>
      </c>
      <c r="CP65" s="299">
        <v>0</v>
      </c>
      <c r="CQ65" s="299">
        <v>0</v>
      </c>
      <c r="CR65" s="299">
        <v>0</v>
      </c>
      <c r="CS65" s="299">
        <v>0</v>
      </c>
      <c r="CT65" s="299">
        <v>0</v>
      </c>
      <c r="CU65" s="299">
        <v>0</v>
      </c>
      <c r="CV65" s="299">
        <v>0</v>
      </c>
      <c r="CW65" s="299">
        <v>0</v>
      </c>
      <c r="CX65" s="299">
        <v>0</v>
      </c>
      <c r="CY65" s="299">
        <v>0</v>
      </c>
      <c r="CZ65" s="299">
        <v>0</v>
      </c>
      <c r="DA65" s="299">
        <v>0</v>
      </c>
      <c r="DB65" s="299">
        <v>0</v>
      </c>
      <c r="DC65" s="299">
        <v>0</v>
      </c>
      <c r="DD65" s="299">
        <v>0</v>
      </c>
      <c r="DE65" s="299">
        <v>0</v>
      </c>
      <c r="DF65" s="299">
        <v>0</v>
      </c>
      <c r="DG65" s="299">
        <v>0</v>
      </c>
      <c r="DH65" s="299">
        <v>0</v>
      </c>
      <c r="DI65" s="299">
        <v>0</v>
      </c>
      <c r="DJ65" s="299">
        <v>0</v>
      </c>
      <c r="DK65" s="299">
        <v>0</v>
      </c>
      <c r="DL65" s="299">
        <v>0</v>
      </c>
      <c r="DM65" s="299">
        <v>0</v>
      </c>
      <c r="DN65" s="299">
        <v>0</v>
      </c>
      <c r="DO65" s="299">
        <v>0</v>
      </c>
      <c r="DP65" s="299">
        <v>0</v>
      </c>
      <c r="DQ65" s="299">
        <v>0</v>
      </c>
      <c r="DR65" s="299">
        <v>0</v>
      </c>
      <c r="DS65" s="299">
        <v>0</v>
      </c>
      <c r="DT65" s="299">
        <v>0</v>
      </c>
      <c r="DU65" s="299">
        <v>0</v>
      </c>
      <c r="DV65" s="299">
        <v>0</v>
      </c>
      <c r="DW65" s="299">
        <v>0</v>
      </c>
      <c r="DX65" s="299">
        <v>0</v>
      </c>
      <c r="DY65" s="299">
        <v>0</v>
      </c>
      <c r="DZ65" s="299">
        <v>0</v>
      </c>
      <c r="EA65" s="299">
        <v>0</v>
      </c>
      <c r="EB65" s="299">
        <v>0</v>
      </c>
      <c r="EC65" s="299">
        <v>0</v>
      </c>
      <c r="ED65" s="299">
        <v>0</v>
      </c>
      <c r="EE65" s="299">
        <v>0</v>
      </c>
      <c r="EF65" s="299">
        <v>0</v>
      </c>
      <c r="EG65" s="299">
        <v>0</v>
      </c>
      <c r="EH65" s="299">
        <v>0</v>
      </c>
      <c r="EI65" s="299">
        <v>0</v>
      </c>
      <c r="EJ65" s="299">
        <v>0</v>
      </c>
      <c r="EK65" s="299">
        <v>0</v>
      </c>
      <c r="EL65" s="299">
        <v>0</v>
      </c>
      <c r="EM65" s="299">
        <v>0</v>
      </c>
      <c r="EN65" s="299">
        <v>0</v>
      </c>
      <c r="EO65" s="299">
        <v>0</v>
      </c>
      <c r="EP65" s="299">
        <v>0</v>
      </c>
      <c r="EQ65" s="299">
        <v>0</v>
      </c>
      <c r="ER65" s="299">
        <v>0</v>
      </c>
      <c r="ES65" s="299">
        <v>0</v>
      </c>
      <c r="ET65" s="299">
        <v>0</v>
      </c>
      <c r="EU65" s="299">
        <v>0</v>
      </c>
      <c r="EV65" s="299">
        <v>0</v>
      </c>
      <c r="EW65" s="299">
        <v>0</v>
      </c>
      <c r="EX65" s="299">
        <v>0</v>
      </c>
      <c r="EY65" s="299">
        <v>0</v>
      </c>
      <c r="EZ65" s="299">
        <v>0</v>
      </c>
      <c r="FA65" s="299">
        <v>0</v>
      </c>
      <c r="FB65" s="299">
        <v>0</v>
      </c>
      <c r="FC65" s="299">
        <v>0</v>
      </c>
      <c r="FD65" s="299">
        <v>0</v>
      </c>
      <c r="FE65" s="299">
        <v>0</v>
      </c>
      <c r="FF65" s="299">
        <v>0</v>
      </c>
      <c r="FG65" s="299">
        <v>0</v>
      </c>
      <c r="FH65" s="299">
        <v>0</v>
      </c>
      <c r="FI65" s="299">
        <v>0</v>
      </c>
      <c r="FJ65" s="299">
        <v>0</v>
      </c>
      <c r="FK65" s="299">
        <v>0</v>
      </c>
      <c r="FL65" s="299">
        <v>0</v>
      </c>
      <c r="FM65" s="299">
        <v>0</v>
      </c>
      <c r="FN65" s="299">
        <v>0</v>
      </c>
      <c r="FO65" s="299">
        <v>0</v>
      </c>
      <c r="FP65" s="299">
        <v>0</v>
      </c>
      <c r="FQ65" s="299">
        <v>0</v>
      </c>
      <c r="FR65" s="299">
        <v>0</v>
      </c>
      <c r="FS65" s="299">
        <v>0</v>
      </c>
      <c r="FT65" s="299">
        <v>0</v>
      </c>
      <c r="FU65" s="299">
        <v>0</v>
      </c>
      <c r="FV65" s="299">
        <v>0</v>
      </c>
      <c r="FW65" s="299">
        <v>0</v>
      </c>
      <c r="FX65" s="299">
        <v>0</v>
      </c>
      <c r="FY65" s="299">
        <v>0</v>
      </c>
      <c r="FZ65" s="299">
        <v>0.38069684057795306</v>
      </c>
      <c r="GA65" s="299">
        <v>0</v>
      </c>
      <c r="GB65" s="299">
        <v>0</v>
      </c>
      <c r="GC65" s="299">
        <v>0</v>
      </c>
      <c r="GD65" s="299">
        <v>0</v>
      </c>
      <c r="GE65" s="299">
        <v>0</v>
      </c>
      <c r="GF65" s="299">
        <v>0</v>
      </c>
      <c r="GG65" s="299">
        <v>0</v>
      </c>
      <c r="GH65" s="299">
        <v>0</v>
      </c>
      <c r="GI65" s="299">
        <v>0</v>
      </c>
      <c r="GJ65" s="299">
        <v>0</v>
      </c>
      <c r="GK65" s="299">
        <v>0</v>
      </c>
      <c r="GL65" s="299">
        <v>0</v>
      </c>
      <c r="GM65" s="299">
        <v>0</v>
      </c>
      <c r="GN65" s="299">
        <v>0</v>
      </c>
      <c r="GO65" s="299">
        <v>0</v>
      </c>
      <c r="GP65" s="299">
        <v>0</v>
      </c>
      <c r="GQ65" s="299">
        <v>0</v>
      </c>
      <c r="GR65" s="299">
        <v>0</v>
      </c>
      <c r="GS65" s="299">
        <v>0</v>
      </c>
      <c r="GT65" s="299">
        <v>0</v>
      </c>
      <c r="GU65" s="299">
        <v>0</v>
      </c>
      <c r="GV65" s="299">
        <v>0</v>
      </c>
      <c r="GW65" s="299">
        <v>0</v>
      </c>
      <c r="GX65" s="299">
        <v>0</v>
      </c>
      <c r="GY65" s="299">
        <v>0</v>
      </c>
      <c r="GZ65" s="299">
        <v>0</v>
      </c>
      <c r="HA65" s="299">
        <v>0</v>
      </c>
      <c r="HB65" s="299">
        <v>0</v>
      </c>
      <c r="HC65" s="299">
        <v>0</v>
      </c>
      <c r="HD65" s="299">
        <v>0</v>
      </c>
      <c r="HE65" s="299">
        <v>0</v>
      </c>
      <c r="HF65" s="299">
        <v>0</v>
      </c>
      <c r="HG65" s="299">
        <v>0</v>
      </c>
      <c r="HH65" s="299">
        <v>0</v>
      </c>
      <c r="HI65" s="299">
        <v>0</v>
      </c>
      <c r="HJ65" s="299">
        <v>0</v>
      </c>
      <c r="HK65" s="299">
        <v>0</v>
      </c>
      <c r="HL65" s="299">
        <v>0</v>
      </c>
      <c r="HM65" s="299">
        <v>0</v>
      </c>
      <c r="HN65" s="299">
        <v>0</v>
      </c>
      <c r="HO65" s="299">
        <v>0</v>
      </c>
      <c r="HP65" s="299">
        <v>0</v>
      </c>
      <c r="HQ65" s="299">
        <v>0</v>
      </c>
      <c r="HR65" s="299">
        <v>0</v>
      </c>
      <c r="HS65" s="299">
        <v>0</v>
      </c>
      <c r="HT65" s="299">
        <v>0</v>
      </c>
      <c r="HU65" s="299">
        <v>0</v>
      </c>
      <c r="HV65" s="288"/>
      <c r="HW65" s="106"/>
      <c r="HX65" s="106"/>
      <c r="HY65" s="106"/>
      <c r="HZ65" s="112"/>
      <c r="IA65" s="4"/>
    </row>
    <row r="66" spans="5:235" ht="16.5">
      <c r="E66" s="105"/>
      <c r="F66" s="106"/>
      <c r="G66" s="106"/>
      <c r="H66" s="106"/>
      <c r="I66" s="106"/>
      <c r="J66" s="106"/>
      <c r="K66" s="303">
        <v>392</v>
      </c>
      <c r="L66" s="296" t="s">
        <v>749</v>
      </c>
      <c r="M66" s="300">
        <v>1.0447962776028905</v>
      </c>
      <c r="N66" s="301">
        <v>0.68911934222280047</v>
      </c>
      <c r="O66" s="300">
        <v>0.7440348788739255</v>
      </c>
      <c r="P66" s="299">
        <v>0</v>
      </c>
      <c r="Q66" s="299">
        <v>0</v>
      </c>
      <c r="R66" s="299">
        <v>0</v>
      </c>
      <c r="S66" s="299">
        <v>0</v>
      </c>
      <c r="T66" s="299">
        <v>0</v>
      </c>
      <c r="U66" s="299">
        <v>0</v>
      </c>
      <c r="V66" s="299">
        <v>0</v>
      </c>
      <c r="W66" s="299">
        <v>0</v>
      </c>
      <c r="X66" s="299">
        <v>0</v>
      </c>
      <c r="Y66" s="299">
        <v>0</v>
      </c>
      <c r="Z66" s="299">
        <v>0</v>
      </c>
      <c r="AA66" s="299">
        <v>0</v>
      </c>
      <c r="AB66" s="299">
        <v>0</v>
      </c>
      <c r="AC66" s="299">
        <v>0</v>
      </c>
      <c r="AD66" s="299">
        <v>0</v>
      </c>
      <c r="AE66" s="299">
        <v>0</v>
      </c>
      <c r="AF66" s="299">
        <v>0</v>
      </c>
      <c r="AG66" s="299">
        <v>0</v>
      </c>
      <c r="AH66" s="299">
        <v>0</v>
      </c>
      <c r="AI66" s="299">
        <v>0</v>
      </c>
      <c r="AJ66" s="299">
        <v>0</v>
      </c>
      <c r="AK66" s="299">
        <v>0</v>
      </c>
      <c r="AL66" s="299">
        <v>0</v>
      </c>
      <c r="AM66" s="299">
        <v>0</v>
      </c>
      <c r="AN66" s="299">
        <v>0</v>
      </c>
      <c r="AO66" s="299">
        <v>0</v>
      </c>
      <c r="AP66" s="299">
        <v>0</v>
      </c>
      <c r="AQ66" s="299">
        <v>0</v>
      </c>
      <c r="AR66" s="299">
        <v>0</v>
      </c>
      <c r="AS66" s="299">
        <v>0</v>
      </c>
      <c r="AT66" s="299">
        <v>0</v>
      </c>
      <c r="AU66" s="299">
        <v>0</v>
      </c>
      <c r="AV66" s="299">
        <v>0</v>
      </c>
      <c r="AW66" s="299">
        <v>0</v>
      </c>
      <c r="AX66" s="299">
        <v>0</v>
      </c>
      <c r="AY66" s="299">
        <v>0</v>
      </c>
      <c r="AZ66" s="299">
        <v>0</v>
      </c>
      <c r="BA66" s="299">
        <v>0</v>
      </c>
      <c r="BB66" s="299">
        <v>0</v>
      </c>
      <c r="BC66" s="299">
        <v>0</v>
      </c>
      <c r="BD66" s="299">
        <v>0</v>
      </c>
      <c r="BE66" s="299">
        <v>0</v>
      </c>
      <c r="BF66" s="299">
        <v>0</v>
      </c>
      <c r="BG66" s="299">
        <v>0</v>
      </c>
      <c r="BH66" s="299">
        <v>0</v>
      </c>
      <c r="BI66" s="299">
        <v>0</v>
      </c>
      <c r="BJ66" s="299">
        <v>0</v>
      </c>
      <c r="BK66" s="299">
        <v>0</v>
      </c>
      <c r="BL66" s="299">
        <v>0</v>
      </c>
      <c r="BM66" s="299">
        <v>0</v>
      </c>
      <c r="BN66" s="299">
        <v>0</v>
      </c>
      <c r="BO66" s="299">
        <v>0</v>
      </c>
      <c r="BP66" s="299">
        <v>0</v>
      </c>
      <c r="BQ66" s="299">
        <v>0</v>
      </c>
      <c r="BR66" s="299">
        <v>0</v>
      </c>
      <c r="BS66" s="299">
        <v>0</v>
      </c>
      <c r="BT66" s="299">
        <v>0</v>
      </c>
      <c r="BU66" s="299">
        <v>0</v>
      </c>
      <c r="BV66" s="299">
        <v>0</v>
      </c>
      <c r="BW66" s="299">
        <v>0</v>
      </c>
      <c r="BX66" s="299">
        <v>1</v>
      </c>
      <c r="BY66" s="299">
        <v>0</v>
      </c>
      <c r="BZ66" s="299">
        <v>0</v>
      </c>
      <c r="CA66" s="299">
        <v>0</v>
      </c>
      <c r="CB66" s="299">
        <v>0</v>
      </c>
      <c r="CC66" s="299">
        <v>0</v>
      </c>
      <c r="CD66" s="299">
        <v>0</v>
      </c>
      <c r="CE66" s="299">
        <v>0</v>
      </c>
      <c r="CF66" s="299">
        <v>0</v>
      </c>
      <c r="CG66" s="299">
        <v>0</v>
      </c>
      <c r="CH66" s="299">
        <v>0</v>
      </c>
      <c r="CI66" s="299">
        <v>0</v>
      </c>
      <c r="CJ66" s="299">
        <v>0</v>
      </c>
      <c r="CK66" s="299">
        <v>0</v>
      </c>
      <c r="CL66" s="299">
        <v>0</v>
      </c>
      <c r="CM66" s="299">
        <v>0</v>
      </c>
      <c r="CN66" s="299">
        <v>0</v>
      </c>
      <c r="CO66" s="299">
        <v>0</v>
      </c>
      <c r="CP66" s="299">
        <v>0</v>
      </c>
      <c r="CQ66" s="299">
        <v>0</v>
      </c>
      <c r="CR66" s="299">
        <v>0</v>
      </c>
      <c r="CS66" s="299">
        <v>0</v>
      </c>
      <c r="CT66" s="299">
        <v>0</v>
      </c>
      <c r="CU66" s="299">
        <v>0</v>
      </c>
      <c r="CV66" s="299">
        <v>0</v>
      </c>
      <c r="CW66" s="299">
        <v>0</v>
      </c>
      <c r="CX66" s="299">
        <v>0</v>
      </c>
      <c r="CY66" s="299">
        <v>0</v>
      </c>
      <c r="CZ66" s="299">
        <v>0</v>
      </c>
      <c r="DA66" s="299">
        <v>0</v>
      </c>
      <c r="DB66" s="299">
        <v>0</v>
      </c>
      <c r="DC66" s="299">
        <v>0</v>
      </c>
      <c r="DD66" s="299">
        <v>0</v>
      </c>
      <c r="DE66" s="299">
        <v>0</v>
      </c>
      <c r="DF66" s="299">
        <v>0</v>
      </c>
      <c r="DG66" s="299">
        <v>0</v>
      </c>
      <c r="DH66" s="299">
        <v>0</v>
      </c>
      <c r="DI66" s="299">
        <v>0</v>
      </c>
      <c r="DJ66" s="299">
        <v>0</v>
      </c>
      <c r="DK66" s="299">
        <v>0</v>
      </c>
      <c r="DL66" s="299">
        <v>0</v>
      </c>
      <c r="DM66" s="299">
        <v>0</v>
      </c>
      <c r="DN66" s="299">
        <v>0</v>
      </c>
      <c r="DO66" s="299">
        <v>0</v>
      </c>
      <c r="DP66" s="299">
        <v>0</v>
      </c>
      <c r="DQ66" s="299">
        <v>0</v>
      </c>
      <c r="DR66" s="299">
        <v>0</v>
      </c>
      <c r="DS66" s="299">
        <v>0</v>
      </c>
      <c r="DT66" s="299">
        <v>0</v>
      </c>
      <c r="DU66" s="299">
        <v>0</v>
      </c>
      <c r="DV66" s="299">
        <v>0</v>
      </c>
      <c r="DW66" s="299">
        <v>0</v>
      </c>
      <c r="DX66" s="299">
        <v>0</v>
      </c>
      <c r="DY66" s="299">
        <v>0</v>
      </c>
      <c r="DZ66" s="299">
        <v>0</v>
      </c>
      <c r="EA66" s="299">
        <v>0</v>
      </c>
      <c r="EB66" s="299">
        <v>0</v>
      </c>
      <c r="EC66" s="299">
        <v>0</v>
      </c>
      <c r="ED66" s="299">
        <v>0</v>
      </c>
      <c r="EE66" s="299">
        <v>0</v>
      </c>
      <c r="EF66" s="299">
        <v>0</v>
      </c>
      <c r="EG66" s="299">
        <v>0</v>
      </c>
      <c r="EH66" s="299">
        <v>0</v>
      </c>
      <c r="EI66" s="299">
        <v>0</v>
      </c>
      <c r="EJ66" s="299">
        <v>0</v>
      </c>
      <c r="EK66" s="299">
        <v>0</v>
      </c>
      <c r="EL66" s="299">
        <v>0</v>
      </c>
      <c r="EM66" s="299">
        <v>0</v>
      </c>
      <c r="EN66" s="299">
        <v>0</v>
      </c>
      <c r="EO66" s="299">
        <v>0</v>
      </c>
      <c r="EP66" s="299">
        <v>0</v>
      </c>
      <c r="EQ66" s="299">
        <v>0</v>
      </c>
      <c r="ER66" s="299">
        <v>0</v>
      </c>
      <c r="ES66" s="299">
        <v>0</v>
      </c>
      <c r="ET66" s="299">
        <v>0</v>
      </c>
      <c r="EU66" s="299">
        <v>0</v>
      </c>
      <c r="EV66" s="299">
        <v>0</v>
      </c>
      <c r="EW66" s="299">
        <v>0</v>
      </c>
      <c r="EX66" s="299">
        <v>0</v>
      </c>
      <c r="EY66" s="299">
        <v>0</v>
      </c>
      <c r="EZ66" s="299">
        <v>0</v>
      </c>
      <c r="FA66" s="299">
        <v>0</v>
      </c>
      <c r="FB66" s="299">
        <v>0</v>
      </c>
      <c r="FC66" s="299">
        <v>0</v>
      </c>
      <c r="FD66" s="299">
        <v>0</v>
      </c>
      <c r="FE66" s="299">
        <v>0</v>
      </c>
      <c r="FF66" s="299">
        <v>0</v>
      </c>
      <c r="FG66" s="299">
        <v>0</v>
      </c>
      <c r="FH66" s="299">
        <v>0</v>
      </c>
      <c r="FI66" s="299">
        <v>0</v>
      </c>
      <c r="FJ66" s="299">
        <v>0</v>
      </c>
      <c r="FK66" s="299">
        <v>0</v>
      </c>
      <c r="FL66" s="299">
        <v>0</v>
      </c>
      <c r="FM66" s="299">
        <v>0</v>
      </c>
      <c r="FN66" s="299">
        <v>0</v>
      </c>
      <c r="FO66" s="299">
        <v>0</v>
      </c>
      <c r="FP66" s="299">
        <v>0</v>
      </c>
      <c r="FQ66" s="299">
        <v>0</v>
      </c>
      <c r="FR66" s="299">
        <v>0</v>
      </c>
      <c r="FS66" s="299">
        <v>0</v>
      </c>
      <c r="FT66" s="299">
        <v>0</v>
      </c>
      <c r="FU66" s="299">
        <v>0</v>
      </c>
      <c r="FV66" s="299">
        <v>0</v>
      </c>
      <c r="FW66" s="299">
        <v>0</v>
      </c>
      <c r="FX66" s="299">
        <v>0</v>
      </c>
      <c r="FY66" s="299">
        <v>0</v>
      </c>
      <c r="FZ66" s="299">
        <v>0</v>
      </c>
      <c r="GA66" s="299">
        <v>1</v>
      </c>
      <c r="GB66" s="299">
        <v>0</v>
      </c>
      <c r="GC66" s="299">
        <v>0</v>
      </c>
      <c r="GD66" s="299">
        <v>0</v>
      </c>
      <c r="GE66" s="299">
        <v>0</v>
      </c>
      <c r="GF66" s="299">
        <v>0</v>
      </c>
      <c r="GG66" s="299">
        <v>0</v>
      </c>
      <c r="GH66" s="299">
        <v>0</v>
      </c>
      <c r="GI66" s="299">
        <v>0</v>
      </c>
      <c r="GJ66" s="299">
        <v>0</v>
      </c>
      <c r="GK66" s="299">
        <v>0</v>
      </c>
      <c r="GL66" s="299">
        <v>0</v>
      </c>
      <c r="GM66" s="299">
        <v>0</v>
      </c>
      <c r="GN66" s="299">
        <v>0</v>
      </c>
      <c r="GO66" s="299">
        <v>0</v>
      </c>
      <c r="GP66" s="299">
        <v>0</v>
      </c>
      <c r="GQ66" s="299">
        <v>0</v>
      </c>
      <c r="GR66" s="299">
        <v>0</v>
      </c>
      <c r="GS66" s="299">
        <v>0</v>
      </c>
      <c r="GT66" s="299">
        <v>0</v>
      </c>
      <c r="GU66" s="299">
        <v>0</v>
      </c>
      <c r="GV66" s="299">
        <v>0</v>
      </c>
      <c r="GW66" s="299">
        <v>0</v>
      </c>
      <c r="GX66" s="299">
        <v>0</v>
      </c>
      <c r="GY66" s="299">
        <v>0</v>
      </c>
      <c r="GZ66" s="299">
        <v>0</v>
      </c>
      <c r="HA66" s="299">
        <v>0</v>
      </c>
      <c r="HB66" s="299">
        <v>0</v>
      </c>
      <c r="HC66" s="299">
        <v>0</v>
      </c>
      <c r="HD66" s="299">
        <v>0</v>
      </c>
      <c r="HE66" s="299">
        <v>0</v>
      </c>
      <c r="HF66" s="299">
        <v>0</v>
      </c>
      <c r="HG66" s="299">
        <v>0</v>
      </c>
      <c r="HH66" s="299">
        <v>0</v>
      </c>
      <c r="HI66" s="299">
        <v>0</v>
      </c>
      <c r="HJ66" s="299">
        <v>0</v>
      </c>
      <c r="HK66" s="299">
        <v>0</v>
      </c>
      <c r="HL66" s="299">
        <v>0</v>
      </c>
      <c r="HM66" s="299">
        <v>0</v>
      </c>
      <c r="HN66" s="299">
        <v>0</v>
      </c>
      <c r="HO66" s="299">
        <v>0</v>
      </c>
      <c r="HP66" s="299">
        <v>0</v>
      </c>
      <c r="HQ66" s="299">
        <v>0</v>
      </c>
      <c r="HR66" s="299">
        <v>0</v>
      </c>
      <c r="HS66" s="299">
        <v>0</v>
      </c>
      <c r="HT66" s="299">
        <v>0</v>
      </c>
      <c r="HU66" s="299">
        <v>0</v>
      </c>
      <c r="HV66" s="288"/>
      <c r="HW66" s="106"/>
      <c r="HX66" s="106"/>
      <c r="HY66" s="106"/>
      <c r="HZ66" s="112"/>
      <c r="IA66" s="4"/>
    </row>
    <row r="67" spans="5:235" ht="16.5">
      <c r="E67" s="105"/>
      <c r="F67" s="106"/>
      <c r="G67" s="106"/>
      <c r="H67" s="106"/>
      <c r="I67" s="106"/>
      <c r="J67" s="106"/>
      <c r="K67" s="306">
        <v>411</v>
      </c>
      <c r="L67" s="307" t="s">
        <v>750</v>
      </c>
      <c r="M67" s="300">
        <v>1.0911773272265726</v>
      </c>
      <c r="N67" s="301">
        <v>0.51643515538617413</v>
      </c>
      <c r="O67" s="300">
        <v>1</v>
      </c>
      <c r="P67" s="299">
        <v>0</v>
      </c>
      <c r="Q67" s="299">
        <v>0</v>
      </c>
      <c r="R67" s="299">
        <v>0</v>
      </c>
      <c r="S67" s="299">
        <v>0</v>
      </c>
      <c r="T67" s="299">
        <v>0</v>
      </c>
      <c r="U67" s="299">
        <v>0</v>
      </c>
      <c r="V67" s="299">
        <v>0</v>
      </c>
      <c r="W67" s="299">
        <v>0</v>
      </c>
      <c r="X67" s="299">
        <v>0</v>
      </c>
      <c r="Y67" s="299">
        <v>0</v>
      </c>
      <c r="Z67" s="299">
        <v>0</v>
      </c>
      <c r="AA67" s="299">
        <v>0</v>
      </c>
      <c r="AB67" s="299">
        <v>0</v>
      </c>
      <c r="AC67" s="299">
        <v>0</v>
      </c>
      <c r="AD67" s="299">
        <v>0</v>
      </c>
      <c r="AE67" s="299">
        <v>0</v>
      </c>
      <c r="AF67" s="299">
        <v>0</v>
      </c>
      <c r="AG67" s="299">
        <v>0</v>
      </c>
      <c r="AH67" s="299">
        <v>0</v>
      </c>
      <c r="AI67" s="299">
        <v>0</v>
      </c>
      <c r="AJ67" s="299">
        <v>0</v>
      </c>
      <c r="AK67" s="299">
        <v>0</v>
      </c>
      <c r="AL67" s="299">
        <v>0</v>
      </c>
      <c r="AM67" s="299">
        <v>0</v>
      </c>
      <c r="AN67" s="299">
        <v>0</v>
      </c>
      <c r="AO67" s="299">
        <v>0</v>
      </c>
      <c r="AP67" s="299">
        <v>0</v>
      </c>
      <c r="AQ67" s="299">
        <v>0</v>
      </c>
      <c r="AR67" s="299">
        <v>0</v>
      </c>
      <c r="AS67" s="299">
        <v>0</v>
      </c>
      <c r="AT67" s="299">
        <v>0</v>
      </c>
      <c r="AU67" s="299">
        <v>0</v>
      </c>
      <c r="AV67" s="299">
        <v>0</v>
      </c>
      <c r="AW67" s="299">
        <v>0</v>
      </c>
      <c r="AX67" s="299">
        <v>0</v>
      </c>
      <c r="AY67" s="299">
        <v>0</v>
      </c>
      <c r="AZ67" s="299">
        <v>0</v>
      </c>
      <c r="BA67" s="299">
        <v>0</v>
      </c>
      <c r="BB67" s="299">
        <v>0</v>
      </c>
      <c r="BC67" s="299">
        <v>0</v>
      </c>
      <c r="BD67" s="299">
        <v>0</v>
      </c>
      <c r="BE67" s="299">
        <v>0</v>
      </c>
      <c r="BF67" s="299">
        <v>0</v>
      </c>
      <c r="BG67" s="299">
        <v>0</v>
      </c>
      <c r="BH67" s="299">
        <v>0</v>
      </c>
      <c r="BI67" s="299">
        <v>0</v>
      </c>
      <c r="BJ67" s="299">
        <v>0</v>
      </c>
      <c r="BK67" s="299">
        <v>0</v>
      </c>
      <c r="BL67" s="299">
        <v>0</v>
      </c>
      <c r="BM67" s="299">
        <v>0</v>
      </c>
      <c r="BN67" s="299">
        <v>0</v>
      </c>
      <c r="BO67" s="299">
        <v>0</v>
      </c>
      <c r="BP67" s="299">
        <v>0</v>
      </c>
      <c r="BQ67" s="299">
        <v>0</v>
      </c>
      <c r="BR67" s="299">
        <v>0</v>
      </c>
      <c r="BS67" s="299">
        <v>0</v>
      </c>
      <c r="BT67" s="299">
        <v>0</v>
      </c>
      <c r="BU67" s="299">
        <v>0</v>
      </c>
      <c r="BV67" s="299">
        <v>0</v>
      </c>
      <c r="BW67" s="299">
        <v>0</v>
      </c>
      <c r="BX67" s="299">
        <v>0</v>
      </c>
      <c r="BY67" s="299">
        <v>1</v>
      </c>
      <c r="BZ67" s="299">
        <v>0</v>
      </c>
      <c r="CA67" s="299">
        <v>0</v>
      </c>
      <c r="CB67" s="299">
        <v>0</v>
      </c>
      <c r="CC67" s="299">
        <v>0</v>
      </c>
      <c r="CD67" s="299">
        <v>0</v>
      </c>
      <c r="CE67" s="299">
        <v>0</v>
      </c>
      <c r="CF67" s="299">
        <v>0</v>
      </c>
      <c r="CG67" s="299">
        <v>0</v>
      </c>
      <c r="CH67" s="299">
        <v>0</v>
      </c>
      <c r="CI67" s="299">
        <v>0</v>
      </c>
      <c r="CJ67" s="299">
        <v>0</v>
      </c>
      <c r="CK67" s="299">
        <v>0</v>
      </c>
      <c r="CL67" s="299">
        <v>0</v>
      </c>
      <c r="CM67" s="299">
        <v>0</v>
      </c>
      <c r="CN67" s="299">
        <v>0</v>
      </c>
      <c r="CO67" s="299">
        <v>0</v>
      </c>
      <c r="CP67" s="299">
        <v>0</v>
      </c>
      <c r="CQ67" s="299">
        <v>0</v>
      </c>
      <c r="CR67" s="299">
        <v>0</v>
      </c>
      <c r="CS67" s="299">
        <v>0</v>
      </c>
      <c r="CT67" s="299">
        <v>0</v>
      </c>
      <c r="CU67" s="299">
        <v>0</v>
      </c>
      <c r="CV67" s="299">
        <v>0</v>
      </c>
      <c r="CW67" s="299">
        <v>0</v>
      </c>
      <c r="CX67" s="299">
        <v>0</v>
      </c>
      <c r="CY67" s="299">
        <v>0</v>
      </c>
      <c r="CZ67" s="299">
        <v>0</v>
      </c>
      <c r="DA67" s="299">
        <v>0</v>
      </c>
      <c r="DB67" s="299">
        <v>0</v>
      </c>
      <c r="DC67" s="299">
        <v>0</v>
      </c>
      <c r="DD67" s="299">
        <v>0</v>
      </c>
      <c r="DE67" s="299">
        <v>0</v>
      </c>
      <c r="DF67" s="299">
        <v>0</v>
      </c>
      <c r="DG67" s="299">
        <v>0</v>
      </c>
      <c r="DH67" s="299">
        <v>0</v>
      </c>
      <c r="DI67" s="299">
        <v>0</v>
      </c>
      <c r="DJ67" s="299">
        <v>0</v>
      </c>
      <c r="DK67" s="299">
        <v>0</v>
      </c>
      <c r="DL67" s="299">
        <v>0</v>
      </c>
      <c r="DM67" s="299">
        <v>0</v>
      </c>
      <c r="DN67" s="299">
        <v>0</v>
      </c>
      <c r="DO67" s="299">
        <v>0</v>
      </c>
      <c r="DP67" s="299">
        <v>0</v>
      </c>
      <c r="DQ67" s="299">
        <v>0</v>
      </c>
      <c r="DR67" s="299">
        <v>0</v>
      </c>
      <c r="DS67" s="299">
        <v>0</v>
      </c>
      <c r="DT67" s="299">
        <v>0</v>
      </c>
      <c r="DU67" s="299">
        <v>0</v>
      </c>
      <c r="DV67" s="299">
        <v>0</v>
      </c>
      <c r="DW67" s="299">
        <v>0</v>
      </c>
      <c r="DX67" s="299">
        <v>0</v>
      </c>
      <c r="DY67" s="299">
        <v>0</v>
      </c>
      <c r="DZ67" s="299">
        <v>0</v>
      </c>
      <c r="EA67" s="299">
        <v>0</v>
      </c>
      <c r="EB67" s="299">
        <v>0</v>
      </c>
      <c r="EC67" s="299">
        <v>0</v>
      </c>
      <c r="ED67" s="299">
        <v>0</v>
      </c>
      <c r="EE67" s="299">
        <v>0</v>
      </c>
      <c r="EF67" s="299">
        <v>0</v>
      </c>
      <c r="EG67" s="299">
        <v>0</v>
      </c>
      <c r="EH67" s="299">
        <v>0</v>
      </c>
      <c r="EI67" s="299">
        <v>0</v>
      </c>
      <c r="EJ67" s="299">
        <v>0</v>
      </c>
      <c r="EK67" s="299">
        <v>0</v>
      </c>
      <c r="EL67" s="299">
        <v>0</v>
      </c>
      <c r="EM67" s="299">
        <v>0</v>
      </c>
      <c r="EN67" s="299">
        <v>0</v>
      </c>
      <c r="EO67" s="299">
        <v>0</v>
      </c>
      <c r="EP67" s="299">
        <v>0</v>
      </c>
      <c r="EQ67" s="299">
        <v>0</v>
      </c>
      <c r="ER67" s="299">
        <v>0</v>
      </c>
      <c r="ES67" s="299">
        <v>0</v>
      </c>
      <c r="ET67" s="299">
        <v>0</v>
      </c>
      <c r="EU67" s="299">
        <v>0</v>
      </c>
      <c r="EV67" s="299">
        <v>0</v>
      </c>
      <c r="EW67" s="299">
        <v>0</v>
      </c>
      <c r="EX67" s="299">
        <v>0</v>
      </c>
      <c r="EY67" s="299">
        <v>0</v>
      </c>
      <c r="EZ67" s="299">
        <v>0</v>
      </c>
      <c r="FA67" s="299">
        <v>0</v>
      </c>
      <c r="FB67" s="299">
        <v>0</v>
      </c>
      <c r="FC67" s="299">
        <v>0</v>
      </c>
      <c r="FD67" s="299">
        <v>0</v>
      </c>
      <c r="FE67" s="299">
        <v>0</v>
      </c>
      <c r="FF67" s="299">
        <v>0</v>
      </c>
      <c r="FG67" s="299">
        <v>0</v>
      </c>
      <c r="FH67" s="299">
        <v>0</v>
      </c>
      <c r="FI67" s="299">
        <v>0</v>
      </c>
      <c r="FJ67" s="299">
        <v>0</v>
      </c>
      <c r="FK67" s="299">
        <v>0</v>
      </c>
      <c r="FL67" s="299">
        <v>0</v>
      </c>
      <c r="FM67" s="299">
        <v>0</v>
      </c>
      <c r="FN67" s="299">
        <v>0</v>
      </c>
      <c r="FO67" s="299">
        <v>0</v>
      </c>
      <c r="FP67" s="299">
        <v>0</v>
      </c>
      <c r="FQ67" s="299">
        <v>0</v>
      </c>
      <c r="FR67" s="299">
        <v>0</v>
      </c>
      <c r="FS67" s="299">
        <v>0</v>
      </c>
      <c r="FT67" s="299">
        <v>0</v>
      </c>
      <c r="FU67" s="299">
        <v>0</v>
      </c>
      <c r="FV67" s="299">
        <v>0</v>
      </c>
      <c r="FW67" s="299">
        <v>0</v>
      </c>
      <c r="FX67" s="299">
        <v>0</v>
      </c>
      <c r="FY67" s="299">
        <v>0</v>
      </c>
      <c r="FZ67" s="299">
        <v>0</v>
      </c>
      <c r="GA67" s="299">
        <v>0</v>
      </c>
      <c r="GB67" s="299">
        <v>1</v>
      </c>
      <c r="GC67" s="299">
        <v>0</v>
      </c>
      <c r="GD67" s="299">
        <v>0</v>
      </c>
      <c r="GE67" s="299">
        <v>0</v>
      </c>
      <c r="GF67" s="299">
        <v>0</v>
      </c>
      <c r="GG67" s="299">
        <v>0</v>
      </c>
      <c r="GH67" s="299">
        <v>0</v>
      </c>
      <c r="GI67" s="299">
        <v>0</v>
      </c>
      <c r="GJ67" s="299">
        <v>0</v>
      </c>
      <c r="GK67" s="299">
        <v>0</v>
      </c>
      <c r="GL67" s="299">
        <v>0</v>
      </c>
      <c r="GM67" s="299">
        <v>0</v>
      </c>
      <c r="GN67" s="299">
        <v>0</v>
      </c>
      <c r="GO67" s="299">
        <v>0</v>
      </c>
      <c r="GP67" s="299">
        <v>0</v>
      </c>
      <c r="GQ67" s="299">
        <v>0</v>
      </c>
      <c r="GR67" s="299">
        <v>0</v>
      </c>
      <c r="GS67" s="299">
        <v>0</v>
      </c>
      <c r="GT67" s="299">
        <v>0</v>
      </c>
      <c r="GU67" s="299">
        <v>0</v>
      </c>
      <c r="GV67" s="299">
        <v>0</v>
      </c>
      <c r="GW67" s="299">
        <v>0</v>
      </c>
      <c r="GX67" s="299">
        <v>0</v>
      </c>
      <c r="GY67" s="299">
        <v>0</v>
      </c>
      <c r="GZ67" s="299">
        <v>0</v>
      </c>
      <c r="HA67" s="299">
        <v>0</v>
      </c>
      <c r="HB67" s="299">
        <v>0</v>
      </c>
      <c r="HC67" s="299">
        <v>0</v>
      </c>
      <c r="HD67" s="299">
        <v>0</v>
      </c>
      <c r="HE67" s="299">
        <v>0</v>
      </c>
      <c r="HF67" s="299">
        <v>0</v>
      </c>
      <c r="HG67" s="299">
        <v>0</v>
      </c>
      <c r="HH67" s="299">
        <v>0</v>
      </c>
      <c r="HI67" s="299">
        <v>0</v>
      </c>
      <c r="HJ67" s="299">
        <v>0</v>
      </c>
      <c r="HK67" s="299">
        <v>0</v>
      </c>
      <c r="HL67" s="299">
        <v>0</v>
      </c>
      <c r="HM67" s="299">
        <v>0</v>
      </c>
      <c r="HN67" s="299">
        <v>0</v>
      </c>
      <c r="HO67" s="299">
        <v>0</v>
      </c>
      <c r="HP67" s="299">
        <v>0</v>
      </c>
      <c r="HQ67" s="299">
        <v>0</v>
      </c>
      <c r="HR67" s="299">
        <v>0</v>
      </c>
      <c r="HS67" s="299">
        <v>0</v>
      </c>
      <c r="HT67" s="299">
        <v>0</v>
      </c>
      <c r="HU67" s="299">
        <v>0</v>
      </c>
      <c r="HV67" s="288"/>
      <c r="HW67" s="106"/>
      <c r="HX67" s="106"/>
      <c r="HY67" s="106"/>
      <c r="HZ67" s="112"/>
      <c r="IA67" s="4"/>
    </row>
    <row r="68" spans="5:235" ht="16.5">
      <c r="E68" s="105"/>
      <c r="F68" s="106"/>
      <c r="G68" s="106"/>
      <c r="H68" s="106"/>
      <c r="I68" s="106"/>
      <c r="J68" s="106"/>
      <c r="K68" s="303">
        <v>412</v>
      </c>
      <c r="L68" s="302" t="s">
        <v>751</v>
      </c>
      <c r="M68" s="300">
        <v>1.0891655498490418</v>
      </c>
      <c r="N68" s="301">
        <v>0.52966106938509283</v>
      </c>
      <c r="O68" s="300">
        <v>1</v>
      </c>
      <c r="P68" s="299">
        <v>0</v>
      </c>
      <c r="Q68" s="299">
        <v>0</v>
      </c>
      <c r="R68" s="299">
        <v>0</v>
      </c>
      <c r="S68" s="299">
        <v>0</v>
      </c>
      <c r="T68" s="299">
        <v>0</v>
      </c>
      <c r="U68" s="299">
        <v>0</v>
      </c>
      <c r="V68" s="299">
        <v>0</v>
      </c>
      <c r="W68" s="299">
        <v>0</v>
      </c>
      <c r="X68" s="299">
        <v>0</v>
      </c>
      <c r="Y68" s="299">
        <v>0</v>
      </c>
      <c r="Z68" s="299">
        <v>0</v>
      </c>
      <c r="AA68" s="299">
        <v>0</v>
      </c>
      <c r="AB68" s="299">
        <v>0</v>
      </c>
      <c r="AC68" s="299">
        <v>0</v>
      </c>
      <c r="AD68" s="299">
        <v>0</v>
      </c>
      <c r="AE68" s="299">
        <v>0</v>
      </c>
      <c r="AF68" s="299">
        <v>0</v>
      </c>
      <c r="AG68" s="299">
        <v>0</v>
      </c>
      <c r="AH68" s="299">
        <v>0</v>
      </c>
      <c r="AI68" s="299">
        <v>0</v>
      </c>
      <c r="AJ68" s="299">
        <v>0</v>
      </c>
      <c r="AK68" s="299">
        <v>0</v>
      </c>
      <c r="AL68" s="299">
        <v>0</v>
      </c>
      <c r="AM68" s="299">
        <v>0</v>
      </c>
      <c r="AN68" s="299">
        <v>0</v>
      </c>
      <c r="AO68" s="299">
        <v>0</v>
      </c>
      <c r="AP68" s="299">
        <v>0</v>
      </c>
      <c r="AQ68" s="299">
        <v>0</v>
      </c>
      <c r="AR68" s="299">
        <v>0</v>
      </c>
      <c r="AS68" s="299">
        <v>0</v>
      </c>
      <c r="AT68" s="299">
        <v>0</v>
      </c>
      <c r="AU68" s="299">
        <v>0</v>
      </c>
      <c r="AV68" s="299">
        <v>0</v>
      </c>
      <c r="AW68" s="299">
        <v>0</v>
      </c>
      <c r="AX68" s="299">
        <v>0</v>
      </c>
      <c r="AY68" s="299">
        <v>0</v>
      </c>
      <c r="AZ68" s="299">
        <v>0</v>
      </c>
      <c r="BA68" s="299">
        <v>0</v>
      </c>
      <c r="BB68" s="299">
        <v>0</v>
      </c>
      <c r="BC68" s="299">
        <v>0</v>
      </c>
      <c r="BD68" s="299">
        <v>0</v>
      </c>
      <c r="BE68" s="299">
        <v>0</v>
      </c>
      <c r="BF68" s="299">
        <v>0</v>
      </c>
      <c r="BG68" s="299">
        <v>0</v>
      </c>
      <c r="BH68" s="299">
        <v>0</v>
      </c>
      <c r="BI68" s="299">
        <v>0</v>
      </c>
      <c r="BJ68" s="299">
        <v>0</v>
      </c>
      <c r="BK68" s="299">
        <v>0</v>
      </c>
      <c r="BL68" s="299">
        <v>0</v>
      </c>
      <c r="BM68" s="299">
        <v>0</v>
      </c>
      <c r="BN68" s="299">
        <v>0</v>
      </c>
      <c r="BO68" s="299">
        <v>0</v>
      </c>
      <c r="BP68" s="299">
        <v>0</v>
      </c>
      <c r="BQ68" s="299">
        <v>0</v>
      </c>
      <c r="BR68" s="299">
        <v>0</v>
      </c>
      <c r="BS68" s="299">
        <v>0</v>
      </c>
      <c r="BT68" s="299">
        <v>0</v>
      </c>
      <c r="BU68" s="299">
        <v>0</v>
      </c>
      <c r="BV68" s="299">
        <v>0</v>
      </c>
      <c r="BW68" s="299">
        <v>0</v>
      </c>
      <c r="BX68" s="299">
        <v>0</v>
      </c>
      <c r="BY68" s="299">
        <v>0</v>
      </c>
      <c r="BZ68" s="299">
        <v>1</v>
      </c>
      <c r="CA68" s="299">
        <v>0</v>
      </c>
      <c r="CB68" s="299">
        <v>0</v>
      </c>
      <c r="CC68" s="299">
        <v>0</v>
      </c>
      <c r="CD68" s="299">
        <v>0</v>
      </c>
      <c r="CE68" s="299">
        <v>0</v>
      </c>
      <c r="CF68" s="299">
        <v>0</v>
      </c>
      <c r="CG68" s="299">
        <v>0</v>
      </c>
      <c r="CH68" s="299">
        <v>0</v>
      </c>
      <c r="CI68" s="299">
        <v>0</v>
      </c>
      <c r="CJ68" s="299">
        <v>0</v>
      </c>
      <c r="CK68" s="299">
        <v>0</v>
      </c>
      <c r="CL68" s="299">
        <v>0</v>
      </c>
      <c r="CM68" s="299">
        <v>0</v>
      </c>
      <c r="CN68" s="299">
        <v>0</v>
      </c>
      <c r="CO68" s="299">
        <v>0</v>
      </c>
      <c r="CP68" s="299">
        <v>0</v>
      </c>
      <c r="CQ68" s="299">
        <v>0</v>
      </c>
      <c r="CR68" s="299">
        <v>0</v>
      </c>
      <c r="CS68" s="299">
        <v>0</v>
      </c>
      <c r="CT68" s="299">
        <v>0</v>
      </c>
      <c r="CU68" s="299">
        <v>0</v>
      </c>
      <c r="CV68" s="299">
        <v>0</v>
      </c>
      <c r="CW68" s="299">
        <v>0</v>
      </c>
      <c r="CX68" s="299">
        <v>0</v>
      </c>
      <c r="CY68" s="299">
        <v>0</v>
      </c>
      <c r="CZ68" s="299">
        <v>0</v>
      </c>
      <c r="DA68" s="299">
        <v>0</v>
      </c>
      <c r="DB68" s="299">
        <v>0</v>
      </c>
      <c r="DC68" s="299">
        <v>0</v>
      </c>
      <c r="DD68" s="299">
        <v>0</v>
      </c>
      <c r="DE68" s="299">
        <v>0</v>
      </c>
      <c r="DF68" s="299">
        <v>0</v>
      </c>
      <c r="DG68" s="299">
        <v>0</v>
      </c>
      <c r="DH68" s="299">
        <v>0</v>
      </c>
      <c r="DI68" s="299">
        <v>0</v>
      </c>
      <c r="DJ68" s="299">
        <v>0</v>
      </c>
      <c r="DK68" s="299">
        <v>0</v>
      </c>
      <c r="DL68" s="299">
        <v>0</v>
      </c>
      <c r="DM68" s="299">
        <v>0</v>
      </c>
      <c r="DN68" s="299">
        <v>0</v>
      </c>
      <c r="DO68" s="299">
        <v>0</v>
      </c>
      <c r="DP68" s="299">
        <v>0</v>
      </c>
      <c r="DQ68" s="299">
        <v>0</v>
      </c>
      <c r="DR68" s="299">
        <v>0</v>
      </c>
      <c r="DS68" s="299">
        <v>0</v>
      </c>
      <c r="DT68" s="299">
        <v>0</v>
      </c>
      <c r="DU68" s="299">
        <v>0</v>
      </c>
      <c r="DV68" s="299">
        <v>0</v>
      </c>
      <c r="DW68" s="299">
        <v>0</v>
      </c>
      <c r="DX68" s="299">
        <v>0</v>
      </c>
      <c r="DY68" s="299">
        <v>0</v>
      </c>
      <c r="DZ68" s="299">
        <v>0</v>
      </c>
      <c r="EA68" s="299">
        <v>0</v>
      </c>
      <c r="EB68" s="299">
        <v>0</v>
      </c>
      <c r="EC68" s="299">
        <v>0</v>
      </c>
      <c r="ED68" s="299">
        <v>0</v>
      </c>
      <c r="EE68" s="299">
        <v>0</v>
      </c>
      <c r="EF68" s="299">
        <v>0</v>
      </c>
      <c r="EG68" s="299">
        <v>0</v>
      </c>
      <c r="EH68" s="299">
        <v>0</v>
      </c>
      <c r="EI68" s="299">
        <v>0</v>
      </c>
      <c r="EJ68" s="299">
        <v>0</v>
      </c>
      <c r="EK68" s="299">
        <v>0</v>
      </c>
      <c r="EL68" s="299">
        <v>0</v>
      </c>
      <c r="EM68" s="299">
        <v>0</v>
      </c>
      <c r="EN68" s="299">
        <v>0</v>
      </c>
      <c r="EO68" s="299">
        <v>0</v>
      </c>
      <c r="EP68" s="299">
        <v>0</v>
      </c>
      <c r="EQ68" s="299">
        <v>0</v>
      </c>
      <c r="ER68" s="299">
        <v>0</v>
      </c>
      <c r="ES68" s="299">
        <v>0</v>
      </c>
      <c r="ET68" s="299">
        <v>0</v>
      </c>
      <c r="EU68" s="299">
        <v>0</v>
      </c>
      <c r="EV68" s="299">
        <v>0</v>
      </c>
      <c r="EW68" s="299">
        <v>0</v>
      </c>
      <c r="EX68" s="299">
        <v>0</v>
      </c>
      <c r="EY68" s="299">
        <v>0</v>
      </c>
      <c r="EZ68" s="299">
        <v>0</v>
      </c>
      <c r="FA68" s="299">
        <v>0</v>
      </c>
      <c r="FB68" s="299">
        <v>0</v>
      </c>
      <c r="FC68" s="299">
        <v>0</v>
      </c>
      <c r="FD68" s="299">
        <v>0</v>
      </c>
      <c r="FE68" s="299">
        <v>0</v>
      </c>
      <c r="FF68" s="299">
        <v>0</v>
      </c>
      <c r="FG68" s="299">
        <v>0</v>
      </c>
      <c r="FH68" s="299">
        <v>0</v>
      </c>
      <c r="FI68" s="299">
        <v>0</v>
      </c>
      <c r="FJ68" s="299">
        <v>0</v>
      </c>
      <c r="FK68" s="299">
        <v>0</v>
      </c>
      <c r="FL68" s="299">
        <v>0</v>
      </c>
      <c r="FM68" s="299">
        <v>0</v>
      </c>
      <c r="FN68" s="299">
        <v>0</v>
      </c>
      <c r="FO68" s="299">
        <v>0</v>
      </c>
      <c r="FP68" s="299">
        <v>0</v>
      </c>
      <c r="FQ68" s="299">
        <v>0</v>
      </c>
      <c r="FR68" s="299">
        <v>0</v>
      </c>
      <c r="FS68" s="299">
        <v>0</v>
      </c>
      <c r="FT68" s="299">
        <v>0</v>
      </c>
      <c r="FU68" s="299">
        <v>0</v>
      </c>
      <c r="FV68" s="299">
        <v>0</v>
      </c>
      <c r="FW68" s="299">
        <v>0</v>
      </c>
      <c r="FX68" s="299">
        <v>0</v>
      </c>
      <c r="FY68" s="299">
        <v>0</v>
      </c>
      <c r="FZ68" s="299">
        <v>0</v>
      </c>
      <c r="GA68" s="299">
        <v>0</v>
      </c>
      <c r="GB68" s="299">
        <v>0</v>
      </c>
      <c r="GC68" s="299">
        <v>1</v>
      </c>
      <c r="GD68" s="299">
        <v>0</v>
      </c>
      <c r="GE68" s="299">
        <v>0</v>
      </c>
      <c r="GF68" s="299">
        <v>0</v>
      </c>
      <c r="GG68" s="299">
        <v>0</v>
      </c>
      <c r="GH68" s="299">
        <v>0</v>
      </c>
      <c r="GI68" s="299">
        <v>0</v>
      </c>
      <c r="GJ68" s="299">
        <v>0</v>
      </c>
      <c r="GK68" s="299">
        <v>0</v>
      </c>
      <c r="GL68" s="299">
        <v>0</v>
      </c>
      <c r="GM68" s="299">
        <v>0</v>
      </c>
      <c r="GN68" s="299">
        <v>0</v>
      </c>
      <c r="GO68" s="299">
        <v>0</v>
      </c>
      <c r="GP68" s="299">
        <v>0</v>
      </c>
      <c r="GQ68" s="299">
        <v>0</v>
      </c>
      <c r="GR68" s="299">
        <v>0</v>
      </c>
      <c r="GS68" s="299">
        <v>0</v>
      </c>
      <c r="GT68" s="299">
        <v>0</v>
      </c>
      <c r="GU68" s="299">
        <v>0</v>
      </c>
      <c r="GV68" s="299">
        <v>0</v>
      </c>
      <c r="GW68" s="299">
        <v>0</v>
      </c>
      <c r="GX68" s="299">
        <v>0</v>
      </c>
      <c r="GY68" s="299">
        <v>0</v>
      </c>
      <c r="GZ68" s="299">
        <v>0</v>
      </c>
      <c r="HA68" s="299">
        <v>0</v>
      </c>
      <c r="HB68" s="299">
        <v>0</v>
      </c>
      <c r="HC68" s="299">
        <v>0</v>
      </c>
      <c r="HD68" s="299">
        <v>0</v>
      </c>
      <c r="HE68" s="299">
        <v>0</v>
      </c>
      <c r="HF68" s="299">
        <v>0</v>
      </c>
      <c r="HG68" s="299">
        <v>0</v>
      </c>
      <c r="HH68" s="299">
        <v>0</v>
      </c>
      <c r="HI68" s="299">
        <v>0</v>
      </c>
      <c r="HJ68" s="299">
        <v>0</v>
      </c>
      <c r="HK68" s="299">
        <v>0</v>
      </c>
      <c r="HL68" s="299">
        <v>0</v>
      </c>
      <c r="HM68" s="299">
        <v>0</v>
      </c>
      <c r="HN68" s="299">
        <v>0</v>
      </c>
      <c r="HO68" s="299">
        <v>0</v>
      </c>
      <c r="HP68" s="299">
        <v>0</v>
      </c>
      <c r="HQ68" s="299">
        <v>0</v>
      </c>
      <c r="HR68" s="299">
        <v>0</v>
      </c>
      <c r="HS68" s="299">
        <v>0</v>
      </c>
      <c r="HT68" s="299">
        <v>0</v>
      </c>
      <c r="HU68" s="299">
        <v>0</v>
      </c>
      <c r="HV68" s="288"/>
      <c r="HW68" s="106"/>
      <c r="HX68" s="106"/>
      <c r="HY68" s="106"/>
      <c r="HZ68" s="112"/>
      <c r="IA68" s="4"/>
    </row>
    <row r="69" spans="5:235" ht="16.5">
      <c r="E69" s="105"/>
      <c r="F69" s="106"/>
      <c r="G69" s="106"/>
      <c r="H69" s="106"/>
      <c r="I69" s="106"/>
      <c r="J69" s="106"/>
      <c r="K69" s="303">
        <v>413</v>
      </c>
      <c r="L69" s="296" t="s">
        <v>752</v>
      </c>
      <c r="M69" s="300">
        <v>1.1036173722247071</v>
      </c>
      <c r="N69" s="301">
        <v>0.50229806874291594</v>
      </c>
      <c r="O69" s="300">
        <v>1</v>
      </c>
      <c r="P69" s="299">
        <v>0</v>
      </c>
      <c r="Q69" s="299">
        <v>0</v>
      </c>
      <c r="R69" s="299">
        <v>0</v>
      </c>
      <c r="S69" s="299">
        <v>0</v>
      </c>
      <c r="T69" s="299">
        <v>0</v>
      </c>
      <c r="U69" s="299">
        <v>0</v>
      </c>
      <c r="V69" s="299">
        <v>0</v>
      </c>
      <c r="W69" s="299">
        <v>0</v>
      </c>
      <c r="X69" s="299">
        <v>0</v>
      </c>
      <c r="Y69" s="299">
        <v>0</v>
      </c>
      <c r="Z69" s="299">
        <v>0</v>
      </c>
      <c r="AA69" s="299">
        <v>0</v>
      </c>
      <c r="AB69" s="299">
        <v>0</v>
      </c>
      <c r="AC69" s="299">
        <v>0</v>
      </c>
      <c r="AD69" s="299">
        <v>0</v>
      </c>
      <c r="AE69" s="299">
        <v>0</v>
      </c>
      <c r="AF69" s="299">
        <v>0</v>
      </c>
      <c r="AG69" s="299">
        <v>0</v>
      </c>
      <c r="AH69" s="299">
        <v>0</v>
      </c>
      <c r="AI69" s="299">
        <v>0</v>
      </c>
      <c r="AJ69" s="299">
        <v>0</v>
      </c>
      <c r="AK69" s="299">
        <v>0</v>
      </c>
      <c r="AL69" s="299">
        <v>0</v>
      </c>
      <c r="AM69" s="299">
        <v>0</v>
      </c>
      <c r="AN69" s="299">
        <v>0</v>
      </c>
      <c r="AO69" s="299">
        <v>0</v>
      </c>
      <c r="AP69" s="299">
        <v>0</v>
      </c>
      <c r="AQ69" s="299">
        <v>0</v>
      </c>
      <c r="AR69" s="299">
        <v>0</v>
      </c>
      <c r="AS69" s="299">
        <v>0</v>
      </c>
      <c r="AT69" s="299">
        <v>0</v>
      </c>
      <c r="AU69" s="299">
        <v>0</v>
      </c>
      <c r="AV69" s="299">
        <v>0</v>
      </c>
      <c r="AW69" s="299">
        <v>0</v>
      </c>
      <c r="AX69" s="299">
        <v>0</v>
      </c>
      <c r="AY69" s="299">
        <v>0</v>
      </c>
      <c r="AZ69" s="299">
        <v>0</v>
      </c>
      <c r="BA69" s="299">
        <v>0</v>
      </c>
      <c r="BB69" s="299">
        <v>0</v>
      </c>
      <c r="BC69" s="299">
        <v>0</v>
      </c>
      <c r="BD69" s="299">
        <v>0</v>
      </c>
      <c r="BE69" s="299">
        <v>0</v>
      </c>
      <c r="BF69" s="299">
        <v>0</v>
      </c>
      <c r="BG69" s="299">
        <v>0</v>
      </c>
      <c r="BH69" s="299">
        <v>0</v>
      </c>
      <c r="BI69" s="299">
        <v>0</v>
      </c>
      <c r="BJ69" s="299">
        <v>0</v>
      </c>
      <c r="BK69" s="299">
        <v>0</v>
      </c>
      <c r="BL69" s="299">
        <v>0</v>
      </c>
      <c r="BM69" s="299">
        <v>0</v>
      </c>
      <c r="BN69" s="299">
        <v>0</v>
      </c>
      <c r="BO69" s="299">
        <v>0</v>
      </c>
      <c r="BP69" s="299">
        <v>0</v>
      </c>
      <c r="BQ69" s="299">
        <v>0</v>
      </c>
      <c r="BR69" s="299">
        <v>0</v>
      </c>
      <c r="BS69" s="299">
        <v>0</v>
      </c>
      <c r="BT69" s="299">
        <v>0</v>
      </c>
      <c r="BU69" s="299">
        <v>0</v>
      </c>
      <c r="BV69" s="299">
        <v>0</v>
      </c>
      <c r="BW69" s="299">
        <v>0</v>
      </c>
      <c r="BX69" s="299">
        <v>0</v>
      </c>
      <c r="BY69" s="299">
        <v>0</v>
      </c>
      <c r="BZ69" s="299">
        <v>0</v>
      </c>
      <c r="CA69" s="299">
        <v>1</v>
      </c>
      <c r="CB69" s="299">
        <v>0</v>
      </c>
      <c r="CC69" s="299">
        <v>0</v>
      </c>
      <c r="CD69" s="299">
        <v>0</v>
      </c>
      <c r="CE69" s="299">
        <v>0</v>
      </c>
      <c r="CF69" s="299">
        <v>0</v>
      </c>
      <c r="CG69" s="299">
        <v>0</v>
      </c>
      <c r="CH69" s="299">
        <v>0</v>
      </c>
      <c r="CI69" s="299">
        <v>0</v>
      </c>
      <c r="CJ69" s="299">
        <v>0</v>
      </c>
      <c r="CK69" s="299">
        <v>0</v>
      </c>
      <c r="CL69" s="299">
        <v>0</v>
      </c>
      <c r="CM69" s="299">
        <v>0</v>
      </c>
      <c r="CN69" s="299">
        <v>0</v>
      </c>
      <c r="CO69" s="299">
        <v>0</v>
      </c>
      <c r="CP69" s="299">
        <v>0</v>
      </c>
      <c r="CQ69" s="299">
        <v>0</v>
      </c>
      <c r="CR69" s="299">
        <v>0</v>
      </c>
      <c r="CS69" s="299">
        <v>0</v>
      </c>
      <c r="CT69" s="299">
        <v>0</v>
      </c>
      <c r="CU69" s="299">
        <v>0</v>
      </c>
      <c r="CV69" s="299">
        <v>0</v>
      </c>
      <c r="CW69" s="299">
        <v>0</v>
      </c>
      <c r="CX69" s="299">
        <v>0</v>
      </c>
      <c r="CY69" s="299">
        <v>0</v>
      </c>
      <c r="CZ69" s="299">
        <v>0</v>
      </c>
      <c r="DA69" s="299">
        <v>0</v>
      </c>
      <c r="DB69" s="299">
        <v>0</v>
      </c>
      <c r="DC69" s="299">
        <v>0</v>
      </c>
      <c r="DD69" s="299">
        <v>0</v>
      </c>
      <c r="DE69" s="299">
        <v>0</v>
      </c>
      <c r="DF69" s="299">
        <v>0</v>
      </c>
      <c r="DG69" s="299">
        <v>0</v>
      </c>
      <c r="DH69" s="299">
        <v>0</v>
      </c>
      <c r="DI69" s="299">
        <v>0</v>
      </c>
      <c r="DJ69" s="299">
        <v>0</v>
      </c>
      <c r="DK69" s="299">
        <v>0</v>
      </c>
      <c r="DL69" s="299">
        <v>0</v>
      </c>
      <c r="DM69" s="299">
        <v>0</v>
      </c>
      <c r="DN69" s="299">
        <v>0</v>
      </c>
      <c r="DO69" s="299">
        <v>0</v>
      </c>
      <c r="DP69" s="299">
        <v>0</v>
      </c>
      <c r="DQ69" s="299">
        <v>0</v>
      </c>
      <c r="DR69" s="299">
        <v>0</v>
      </c>
      <c r="DS69" s="299">
        <v>0</v>
      </c>
      <c r="DT69" s="299">
        <v>0</v>
      </c>
      <c r="DU69" s="299">
        <v>0</v>
      </c>
      <c r="DV69" s="299">
        <v>0</v>
      </c>
      <c r="DW69" s="299">
        <v>0</v>
      </c>
      <c r="DX69" s="299">
        <v>0</v>
      </c>
      <c r="DY69" s="299">
        <v>0</v>
      </c>
      <c r="DZ69" s="299">
        <v>0</v>
      </c>
      <c r="EA69" s="299">
        <v>0</v>
      </c>
      <c r="EB69" s="299">
        <v>0</v>
      </c>
      <c r="EC69" s="299">
        <v>0</v>
      </c>
      <c r="ED69" s="299">
        <v>0</v>
      </c>
      <c r="EE69" s="299">
        <v>0</v>
      </c>
      <c r="EF69" s="299">
        <v>0</v>
      </c>
      <c r="EG69" s="299">
        <v>0</v>
      </c>
      <c r="EH69" s="299">
        <v>0</v>
      </c>
      <c r="EI69" s="299">
        <v>0</v>
      </c>
      <c r="EJ69" s="299">
        <v>0</v>
      </c>
      <c r="EK69" s="299">
        <v>0</v>
      </c>
      <c r="EL69" s="299">
        <v>0</v>
      </c>
      <c r="EM69" s="299">
        <v>0</v>
      </c>
      <c r="EN69" s="299">
        <v>0</v>
      </c>
      <c r="EO69" s="299">
        <v>0</v>
      </c>
      <c r="EP69" s="299">
        <v>0</v>
      </c>
      <c r="EQ69" s="299">
        <v>0</v>
      </c>
      <c r="ER69" s="299">
        <v>0</v>
      </c>
      <c r="ES69" s="299">
        <v>0</v>
      </c>
      <c r="ET69" s="299">
        <v>0</v>
      </c>
      <c r="EU69" s="299">
        <v>0</v>
      </c>
      <c r="EV69" s="299">
        <v>0</v>
      </c>
      <c r="EW69" s="299">
        <v>0</v>
      </c>
      <c r="EX69" s="299">
        <v>0</v>
      </c>
      <c r="EY69" s="299">
        <v>0</v>
      </c>
      <c r="EZ69" s="299">
        <v>0</v>
      </c>
      <c r="FA69" s="299">
        <v>0</v>
      </c>
      <c r="FB69" s="299">
        <v>0</v>
      </c>
      <c r="FC69" s="299">
        <v>0</v>
      </c>
      <c r="FD69" s="299">
        <v>0</v>
      </c>
      <c r="FE69" s="299">
        <v>0</v>
      </c>
      <c r="FF69" s="299">
        <v>0</v>
      </c>
      <c r="FG69" s="299">
        <v>0</v>
      </c>
      <c r="FH69" s="299">
        <v>0</v>
      </c>
      <c r="FI69" s="299">
        <v>0</v>
      </c>
      <c r="FJ69" s="299">
        <v>0</v>
      </c>
      <c r="FK69" s="299">
        <v>0</v>
      </c>
      <c r="FL69" s="299">
        <v>0</v>
      </c>
      <c r="FM69" s="299">
        <v>0</v>
      </c>
      <c r="FN69" s="299">
        <v>0</v>
      </c>
      <c r="FO69" s="299">
        <v>0</v>
      </c>
      <c r="FP69" s="299">
        <v>0</v>
      </c>
      <c r="FQ69" s="299">
        <v>0</v>
      </c>
      <c r="FR69" s="299">
        <v>0</v>
      </c>
      <c r="FS69" s="299">
        <v>0</v>
      </c>
      <c r="FT69" s="299">
        <v>0</v>
      </c>
      <c r="FU69" s="299">
        <v>0</v>
      </c>
      <c r="FV69" s="299">
        <v>0</v>
      </c>
      <c r="FW69" s="299">
        <v>0</v>
      </c>
      <c r="FX69" s="299">
        <v>0</v>
      </c>
      <c r="FY69" s="299">
        <v>0</v>
      </c>
      <c r="FZ69" s="299">
        <v>0</v>
      </c>
      <c r="GA69" s="299">
        <v>0</v>
      </c>
      <c r="GB69" s="299">
        <v>0</v>
      </c>
      <c r="GC69" s="299">
        <v>0</v>
      </c>
      <c r="GD69" s="299">
        <v>1</v>
      </c>
      <c r="GE69" s="299">
        <v>0</v>
      </c>
      <c r="GF69" s="299">
        <v>0</v>
      </c>
      <c r="GG69" s="299">
        <v>0</v>
      </c>
      <c r="GH69" s="299">
        <v>0</v>
      </c>
      <c r="GI69" s="299">
        <v>0</v>
      </c>
      <c r="GJ69" s="299">
        <v>0</v>
      </c>
      <c r="GK69" s="299">
        <v>0</v>
      </c>
      <c r="GL69" s="299">
        <v>0</v>
      </c>
      <c r="GM69" s="299">
        <v>0</v>
      </c>
      <c r="GN69" s="299">
        <v>0</v>
      </c>
      <c r="GO69" s="299">
        <v>0</v>
      </c>
      <c r="GP69" s="299">
        <v>0</v>
      </c>
      <c r="GQ69" s="299">
        <v>0</v>
      </c>
      <c r="GR69" s="299">
        <v>0</v>
      </c>
      <c r="GS69" s="299">
        <v>0</v>
      </c>
      <c r="GT69" s="299">
        <v>0</v>
      </c>
      <c r="GU69" s="299">
        <v>0</v>
      </c>
      <c r="GV69" s="299">
        <v>0</v>
      </c>
      <c r="GW69" s="299">
        <v>0</v>
      </c>
      <c r="GX69" s="299">
        <v>0</v>
      </c>
      <c r="GY69" s="299">
        <v>0</v>
      </c>
      <c r="GZ69" s="299">
        <v>0</v>
      </c>
      <c r="HA69" s="299">
        <v>0</v>
      </c>
      <c r="HB69" s="299">
        <v>0</v>
      </c>
      <c r="HC69" s="299">
        <v>0</v>
      </c>
      <c r="HD69" s="299">
        <v>0</v>
      </c>
      <c r="HE69" s="299">
        <v>0</v>
      </c>
      <c r="HF69" s="299">
        <v>0</v>
      </c>
      <c r="HG69" s="299">
        <v>0</v>
      </c>
      <c r="HH69" s="299">
        <v>0</v>
      </c>
      <c r="HI69" s="299">
        <v>0</v>
      </c>
      <c r="HJ69" s="299">
        <v>0</v>
      </c>
      <c r="HK69" s="299">
        <v>0</v>
      </c>
      <c r="HL69" s="299">
        <v>0</v>
      </c>
      <c r="HM69" s="299">
        <v>0</v>
      </c>
      <c r="HN69" s="299">
        <v>0</v>
      </c>
      <c r="HO69" s="299">
        <v>0</v>
      </c>
      <c r="HP69" s="299">
        <v>0</v>
      </c>
      <c r="HQ69" s="299">
        <v>0</v>
      </c>
      <c r="HR69" s="299">
        <v>0</v>
      </c>
      <c r="HS69" s="299">
        <v>0</v>
      </c>
      <c r="HT69" s="299">
        <v>0</v>
      </c>
      <c r="HU69" s="299">
        <v>0</v>
      </c>
      <c r="HV69" s="288"/>
      <c r="HW69" s="106"/>
      <c r="HX69" s="106"/>
      <c r="HY69" s="106"/>
      <c r="HZ69" s="112"/>
      <c r="IA69" s="4"/>
    </row>
    <row r="70" spans="5:235" ht="16.5">
      <c r="E70" s="105"/>
      <c r="F70" s="106"/>
      <c r="G70" s="106"/>
      <c r="H70" s="106"/>
      <c r="I70" s="106"/>
      <c r="J70" s="106"/>
      <c r="K70" s="303">
        <v>419</v>
      </c>
      <c r="L70" s="296" t="s">
        <v>753</v>
      </c>
      <c r="M70" s="300">
        <v>1.0940690661295662</v>
      </c>
      <c r="N70" s="301">
        <v>0.48120870181450498</v>
      </c>
      <c r="O70" s="300">
        <v>1</v>
      </c>
      <c r="P70" s="299">
        <v>0</v>
      </c>
      <c r="Q70" s="299">
        <v>0</v>
      </c>
      <c r="R70" s="299">
        <v>0</v>
      </c>
      <c r="S70" s="299">
        <v>0</v>
      </c>
      <c r="T70" s="299">
        <v>0</v>
      </c>
      <c r="U70" s="299">
        <v>0</v>
      </c>
      <c r="V70" s="299">
        <v>0</v>
      </c>
      <c r="W70" s="299">
        <v>0</v>
      </c>
      <c r="X70" s="299">
        <v>0</v>
      </c>
      <c r="Y70" s="299">
        <v>0</v>
      </c>
      <c r="Z70" s="299">
        <v>0</v>
      </c>
      <c r="AA70" s="299">
        <v>0</v>
      </c>
      <c r="AB70" s="299">
        <v>0</v>
      </c>
      <c r="AC70" s="299">
        <v>0</v>
      </c>
      <c r="AD70" s="299">
        <v>0</v>
      </c>
      <c r="AE70" s="299">
        <v>0</v>
      </c>
      <c r="AF70" s="299">
        <v>0</v>
      </c>
      <c r="AG70" s="299">
        <v>0</v>
      </c>
      <c r="AH70" s="299">
        <v>0</v>
      </c>
      <c r="AI70" s="299">
        <v>0</v>
      </c>
      <c r="AJ70" s="299">
        <v>0</v>
      </c>
      <c r="AK70" s="299">
        <v>0</v>
      </c>
      <c r="AL70" s="299">
        <v>0</v>
      </c>
      <c r="AM70" s="299">
        <v>0</v>
      </c>
      <c r="AN70" s="299">
        <v>0</v>
      </c>
      <c r="AO70" s="299">
        <v>0</v>
      </c>
      <c r="AP70" s="299">
        <v>0</v>
      </c>
      <c r="AQ70" s="299">
        <v>0</v>
      </c>
      <c r="AR70" s="299">
        <v>0</v>
      </c>
      <c r="AS70" s="299">
        <v>0</v>
      </c>
      <c r="AT70" s="299">
        <v>0</v>
      </c>
      <c r="AU70" s="299">
        <v>0</v>
      </c>
      <c r="AV70" s="299">
        <v>0</v>
      </c>
      <c r="AW70" s="299">
        <v>0</v>
      </c>
      <c r="AX70" s="299">
        <v>0</v>
      </c>
      <c r="AY70" s="299">
        <v>0</v>
      </c>
      <c r="AZ70" s="299">
        <v>0</v>
      </c>
      <c r="BA70" s="299">
        <v>0</v>
      </c>
      <c r="BB70" s="299">
        <v>0</v>
      </c>
      <c r="BC70" s="299">
        <v>0</v>
      </c>
      <c r="BD70" s="299">
        <v>0</v>
      </c>
      <c r="BE70" s="299">
        <v>0</v>
      </c>
      <c r="BF70" s="299">
        <v>0</v>
      </c>
      <c r="BG70" s="299">
        <v>0</v>
      </c>
      <c r="BH70" s="299">
        <v>0</v>
      </c>
      <c r="BI70" s="299">
        <v>0</v>
      </c>
      <c r="BJ70" s="299">
        <v>0</v>
      </c>
      <c r="BK70" s="299">
        <v>0</v>
      </c>
      <c r="BL70" s="299">
        <v>0</v>
      </c>
      <c r="BM70" s="299">
        <v>0</v>
      </c>
      <c r="BN70" s="299">
        <v>0</v>
      </c>
      <c r="BO70" s="299">
        <v>0</v>
      </c>
      <c r="BP70" s="299">
        <v>0</v>
      </c>
      <c r="BQ70" s="299">
        <v>0</v>
      </c>
      <c r="BR70" s="299">
        <v>0</v>
      </c>
      <c r="BS70" s="299">
        <v>0</v>
      </c>
      <c r="BT70" s="299">
        <v>0</v>
      </c>
      <c r="BU70" s="299">
        <v>0</v>
      </c>
      <c r="BV70" s="299">
        <v>0</v>
      </c>
      <c r="BW70" s="299">
        <v>0</v>
      </c>
      <c r="BX70" s="299">
        <v>0</v>
      </c>
      <c r="BY70" s="299">
        <v>0</v>
      </c>
      <c r="BZ70" s="299">
        <v>0</v>
      </c>
      <c r="CA70" s="299">
        <v>0</v>
      </c>
      <c r="CB70" s="299">
        <v>1</v>
      </c>
      <c r="CC70" s="299">
        <v>0</v>
      </c>
      <c r="CD70" s="299">
        <v>0</v>
      </c>
      <c r="CE70" s="299">
        <v>0</v>
      </c>
      <c r="CF70" s="299">
        <v>0</v>
      </c>
      <c r="CG70" s="299">
        <v>0</v>
      </c>
      <c r="CH70" s="299">
        <v>0</v>
      </c>
      <c r="CI70" s="299">
        <v>0</v>
      </c>
      <c r="CJ70" s="299">
        <v>0</v>
      </c>
      <c r="CK70" s="299">
        <v>0</v>
      </c>
      <c r="CL70" s="299">
        <v>0</v>
      </c>
      <c r="CM70" s="299">
        <v>0</v>
      </c>
      <c r="CN70" s="299">
        <v>0</v>
      </c>
      <c r="CO70" s="299">
        <v>0</v>
      </c>
      <c r="CP70" s="299">
        <v>0</v>
      </c>
      <c r="CQ70" s="299">
        <v>0</v>
      </c>
      <c r="CR70" s="299">
        <v>0</v>
      </c>
      <c r="CS70" s="299">
        <v>0</v>
      </c>
      <c r="CT70" s="299">
        <v>0</v>
      </c>
      <c r="CU70" s="299">
        <v>0</v>
      </c>
      <c r="CV70" s="299">
        <v>0</v>
      </c>
      <c r="CW70" s="299">
        <v>0</v>
      </c>
      <c r="CX70" s="299">
        <v>0</v>
      </c>
      <c r="CY70" s="299">
        <v>0</v>
      </c>
      <c r="CZ70" s="299">
        <v>0</v>
      </c>
      <c r="DA70" s="299">
        <v>0</v>
      </c>
      <c r="DB70" s="299">
        <v>0</v>
      </c>
      <c r="DC70" s="299">
        <v>0</v>
      </c>
      <c r="DD70" s="299">
        <v>0</v>
      </c>
      <c r="DE70" s="299">
        <v>0</v>
      </c>
      <c r="DF70" s="299">
        <v>0</v>
      </c>
      <c r="DG70" s="299">
        <v>0</v>
      </c>
      <c r="DH70" s="299">
        <v>0</v>
      </c>
      <c r="DI70" s="299">
        <v>0</v>
      </c>
      <c r="DJ70" s="299">
        <v>0</v>
      </c>
      <c r="DK70" s="299">
        <v>0</v>
      </c>
      <c r="DL70" s="299">
        <v>0</v>
      </c>
      <c r="DM70" s="299">
        <v>0</v>
      </c>
      <c r="DN70" s="299">
        <v>0</v>
      </c>
      <c r="DO70" s="299">
        <v>0</v>
      </c>
      <c r="DP70" s="299">
        <v>0</v>
      </c>
      <c r="DQ70" s="299">
        <v>0</v>
      </c>
      <c r="DR70" s="299">
        <v>0</v>
      </c>
      <c r="DS70" s="299">
        <v>0</v>
      </c>
      <c r="DT70" s="299">
        <v>0</v>
      </c>
      <c r="DU70" s="299">
        <v>0</v>
      </c>
      <c r="DV70" s="299">
        <v>0</v>
      </c>
      <c r="DW70" s="299">
        <v>0</v>
      </c>
      <c r="DX70" s="299">
        <v>0</v>
      </c>
      <c r="DY70" s="299">
        <v>0</v>
      </c>
      <c r="DZ70" s="299">
        <v>0</v>
      </c>
      <c r="EA70" s="299">
        <v>0</v>
      </c>
      <c r="EB70" s="299">
        <v>0</v>
      </c>
      <c r="EC70" s="299">
        <v>0</v>
      </c>
      <c r="ED70" s="299">
        <v>0</v>
      </c>
      <c r="EE70" s="299">
        <v>0</v>
      </c>
      <c r="EF70" s="299">
        <v>0</v>
      </c>
      <c r="EG70" s="299">
        <v>0</v>
      </c>
      <c r="EH70" s="299">
        <v>0</v>
      </c>
      <c r="EI70" s="299">
        <v>0</v>
      </c>
      <c r="EJ70" s="299">
        <v>0</v>
      </c>
      <c r="EK70" s="299">
        <v>0</v>
      </c>
      <c r="EL70" s="299">
        <v>0</v>
      </c>
      <c r="EM70" s="299">
        <v>0</v>
      </c>
      <c r="EN70" s="299">
        <v>0</v>
      </c>
      <c r="EO70" s="299">
        <v>0</v>
      </c>
      <c r="EP70" s="299">
        <v>0</v>
      </c>
      <c r="EQ70" s="299">
        <v>0</v>
      </c>
      <c r="ER70" s="299">
        <v>0</v>
      </c>
      <c r="ES70" s="299">
        <v>0</v>
      </c>
      <c r="ET70" s="299">
        <v>0</v>
      </c>
      <c r="EU70" s="299">
        <v>0</v>
      </c>
      <c r="EV70" s="299">
        <v>0</v>
      </c>
      <c r="EW70" s="299">
        <v>0</v>
      </c>
      <c r="EX70" s="299">
        <v>0</v>
      </c>
      <c r="EY70" s="299">
        <v>0</v>
      </c>
      <c r="EZ70" s="299">
        <v>0</v>
      </c>
      <c r="FA70" s="299">
        <v>0</v>
      </c>
      <c r="FB70" s="299">
        <v>0</v>
      </c>
      <c r="FC70" s="299">
        <v>0</v>
      </c>
      <c r="FD70" s="299">
        <v>0</v>
      </c>
      <c r="FE70" s="299">
        <v>0</v>
      </c>
      <c r="FF70" s="299">
        <v>0</v>
      </c>
      <c r="FG70" s="299">
        <v>0</v>
      </c>
      <c r="FH70" s="299">
        <v>0</v>
      </c>
      <c r="FI70" s="299">
        <v>0</v>
      </c>
      <c r="FJ70" s="299">
        <v>0</v>
      </c>
      <c r="FK70" s="299">
        <v>0</v>
      </c>
      <c r="FL70" s="299">
        <v>0</v>
      </c>
      <c r="FM70" s="299">
        <v>0</v>
      </c>
      <c r="FN70" s="299">
        <v>0</v>
      </c>
      <c r="FO70" s="299">
        <v>0</v>
      </c>
      <c r="FP70" s="299">
        <v>0</v>
      </c>
      <c r="FQ70" s="299">
        <v>0</v>
      </c>
      <c r="FR70" s="299">
        <v>0</v>
      </c>
      <c r="FS70" s="299">
        <v>0</v>
      </c>
      <c r="FT70" s="299">
        <v>0</v>
      </c>
      <c r="FU70" s="299">
        <v>0</v>
      </c>
      <c r="FV70" s="299">
        <v>0</v>
      </c>
      <c r="FW70" s="299">
        <v>0</v>
      </c>
      <c r="FX70" s="299">
        <v>0</v>
      </c>
      <c r="FY70" s="299">
        <v>0</v>
      </c>
      <c r="FZ70" s="299">
        <v>0</v>
      </c>
      <c r="GA70" s="299">
        <v>0</v>
      </c>
      <c r="GB70" s="299">
        <v>0</v>
      </c>
      <c r="GC70" s="299">
        <v>0</v>
      </c>
      <c r="GD70" s="299">
        <v>0</v>
      </c>
      <c r="GE70" s="299">
        <v>1</v>
      </c>
      <c r="GF70" s="299">
        <v>0</v>
      </c>
      <c r="GG70" s="299">
        <v>0</v>
      </c>
      <c r="GH70" s="299">
        <v>0</v>
      </c>
      <c r="GI70" s="299">
        <v>0</v>
      </c>
      <c r="GJ70" s="299">
        <v>0</v>
      </c>
      <c r="GK70" s="299">
        <v>0</v>
      </c>
      <c r="GL70" s="299">
        <v>0</v>
      </c>
      <c r="GM70" s="299">
        <v>0</v>
      </c>
      <c r="GN70" s="299">
        <v>0</v>
      </c>
      <c r="GO70" s="299">
        <v>0</v>
      </c>
      <c r="GP70" s="299">
        <v>0</v>
      </c>
      <c r="GQ70" s="299">
        <v>0</v>
      </c>
      <c r="GR70" s="299">
        <v>0</v>
      </c>
      <c r="GS70" s="299">
        <v>0</v>
      </c>
      <c r="GT70" s="299">
        <v>0</v>
      </c>
      <c r="GU70" s="299">
        <v>0</v>
      </c>
      <c r="GV70" s="299">
        <v>0</v>
      </c>
      <c r="GW70" s="299">
        <v>0</v>
      </c>
      <c r="GX70" s="299">
        <v>0</v>
      </c>
      <c r="GY70" s="299">
        <v>0</v>
      </c>
      <c r="GZ70" s="299">
        <v>0</v>
      </c>
      <c r="HA70" s="299">
        <v>0</v>
      </c>
      <c r="HB70" s="299">
        <v>0</v>
      </c>
      <c r="HC70" s="299">
        <v>0</v>
      </c>
      <c r="HD70" s="299">
        <v>0</v>
      </c>
      <c r="HE70" s="299">
        <v>0</v>
      </c>
      <c r="HF70" s="299">
        <v>0</v>
      </c>
      <c r="HG70" s="299">
        <v>0</v>
      </c>
      <c r="HH70" s="299">
        <v>0</v>
      </c>
      <c r="HI70" s="299">
        <v>0</v>
      </c>
      <c r="HJ70" s="299">
        <v>0</v>
      </c>
      <c r="HK70" s="299">
        <v>0</v>
      </c>
      <c r="HL70" s="299">
        <v>0</v>
      </c>
      <c r="HM70" s="299">
        <v>0</v>
      </c>
      <c r="HN70" s="299">
        <v>0</v>
      </c>
      <c r="HO70" s="299">
        <v>0</v>
      </c>
      <c r="HP70" s="299">
        <v>0</v>
      </c>
      <c r="HQ70" s="299">
        <v>0</v>
      </c>
      <c r="HR70" s="299">
        <v>0</v>
      </c>
      <c r="HS70" s="299">
        <v>0</v>
      </c>
      <c r="HT70" s="299">
        <v>0</v>
      </c>
      <c r="HU70" s="299">
        <v>0</v>
      </c>
      <c r="HV70" s="288"/>
      <c r="HW70" s="106"/>
      <c r="HX70" s="106"/>
      <c r="HY70" s="106"/>
      <c r="HZ70" s="112"/>
      <c r="IA70" s="4"/>
    </row>
    <row r="71" spans="5:235" ht="16.5">
      <c r="E71" s="105"/>
      <c r="F71" s="106"/>
      <c r="G71" s="106"/>
      <c r="H71" s="106"/>
      <c r="I71" s="106"/>
      <c r="J71" s="106"/>
      <c r="K71" s="303">
        <v>461</v>
      </c>
      <c r="L71" s="296" t="s">
        <v>754</v>
      </c>
      <c r="M71" s="300">
        <v>0.99996785504246921</v>
      </c>
      <c r="N71" s="301">
        <v>0.53124715056653282</v>
      </c>
      <c r="O71" s="300">
        <v>0.51677763384360897</v>
      </c>
      <c r="P71" s="299">
        <v>0</v>
      </c>
      <c r="Q71" s="299">
        <v>0</v>
      </c>
      <c r="R71" s="299">
        <v>0</v>
      </c>
      <c r="S71" s="299">
        <v>0</v>
      </c>
      <c r="T71" s="299">
        <v>0</v>
      </c>
      <c r="U71" s="299">
        <v>0</v>
      </c>
      <c r="V71" s="299">
        <v>0</v>
      </c>
      <c r="W71" s="299">
        <v>0</v>
      </c>
      <c r="X71" s="299">
        <v>0</v>
      </c>
      <c r="Y71" s="299">
        <v>0</v>
      </c>
      <c r="Z71" s="299">
        <v>0</v>
      </c>
      <c r="AA71" s="299">
        <v>0</v>
      </c>
      <c r="AB71" s="299">
        <v>0</v>
      </c>
      <c r="AC71" s="299">
        <v>0</v>
      </c>
      <c r="AD71" s="299">
        <v>0</v>
      </c>
      <c r="AE71" s="299">
        <v>0</v>
      </c>
      <c r="AF71" s="299">
        <v>0</v>
      </c>
      <c r="AG71" s="299">
        <v>0</v>
      </c>
      <c r="AH71" s="299">
        <v>0</v>
      </c>
      <c r="AI71" s="299">
        <v>0</v>
      </c>
      <c r="AJ71" s="299">
        <v>0</v>
      </c>
      <c r="AK71" s="299">
        <v>0</v>
      </c>
      <c r="AL71" s="299">
        <v>0</v>
      </c>
      <c r="AM71" s="299">
        <v>0</v>
      </c>
      <c r="AN71" s="299">
        <v>0</v>
      </c>
      <c r="AO71" s="299">
        <v>0</v>
      </c>
      <c r="AP71" s="299">
        <v>0</v>
      </c>
      <c r="AQ71" s="299">
        <v>0</v>
      </c>
      <c r="AR71" s="299">
        <v>0</v>
      </c>
      <c r="AS71" s="299">
        <v>0</v>
      </c>
      <c r="AT71" s="299">
        <v>0</v>
      </c>
      <c r="AU71" s="299">
        <v>0</v>
      </c>
      <c r="AV71" s="299">
        <v>0</v>
      </c>
      <c r="AW71" s="299">
        <v>0</v>
      </c>
      <c r="AX71" s="299">
        <v>0</v>
      </c>
      <c r="AY71" s="299">
        <v>0</v>
      </c>
      <c r="AZ71" s="299">
        <v>0</v>
      </c>
      <c r="BA71" s="299">
        <v>0</v>
      </c>
      <c r="BB71" s="299">
        <v>0</v>
      </c>
      <c r="BC71" s="299">
        <v>0</v>
      </c>
      <c r="BD71" s="299">
        <v>0</v>
      </c>
      <c r="BE71" s="299">
        <v>0</v>
      </c>
      <c r="BF71" s="299">
        <v>0</v>
      </c>
      <c r="BG71" s="299">
        <v>0</v>
      </c>
      <c r="BH71" s="299">
        <v>0</v>
      </c>
      <c r="BI71" s="299">
        <v>0</v>
      </c>
      <c r="BJ71" s="299">
        <v>0</v>
      </c>
      <c r="BK71" s="299">
        <v>0</v>
      </c>
      <c r="BL71" s="299">
        <v>0</v>
      </c>
      <c r="BM71" s="299">
        <v>0</v>
      </c>
      <c r="BN71" s="299">
        <v>0</v>
      </c>
      <c r="BO71" s="299">
        <v>0</v>
      </c>
      <c r="BP71" s="299">
        <v>0</v>
      </c>
      <c r="BQ71" s="299">
        <v>0</v>
      </c>
      <c r="BR71" s="299">
        <v>0</v>
      </c>
      <c r="BS71" s="299">
        <v>0</v>
      </c>
      <c r="BT71" s="299">
        <v>0</v>
      </c>
      <c r="BU71" s="299">
        <v>0</v>
      </c>
      <c r="BV71" s="299">
        <v>0</v>
      </c>
      <c r="BW71" s="299">
        <v>0</v>
      </c>
      <c r="BX71" s="299">
        <v>0</v>
      </c>
      <c r="BY71" s="299">
        <v>0</v>
      </c>
      <c r="BZ71" s="299">
        <v>0</v>
      </c>
      <c r="CA71" s="299">
        <v>0</v>
      </c>
      <c r="CB71" s="299">
        <v>0</v>
      </c>
      <c r="CC71" s="299">
        <v>1</v>
      </c>
      <c r="CD71" s="299">
        <v>0</v>
      </c>
      <c r="CE71" s="299">
        <v>0</v>
      </c>
      <c r="CF71" s="299">
        <v>0</v>
      </c>
      <c r="CG71" s="299">
        <v>0</v>
      </c>
      <c r="CH71" s="299">
        <v>0</v>
      </c>
      <c r="CI71" s="299">
        <v>0</v>
      </c>
      <c r="CJ71" s="299">
        <v>0</v>
      </c>
      <c r="CK71" s="299">
        <v>0</v>
      </c>
      <c r="CL71" s="299">
        <v>0</v>
      </c>
      <c r="CM71" s="299">
        <v>0</v>
      </c>
      <c r="CN71" s="299">
        <v>0</v>
      </c>
      <c r="CO71" s="299">
        <v>0</v>
      </c>
      <c r="CP71" s="299">
        <v>0</v>
      </c>
      <c r="CQ71" s="299">
        <v>0</v>
      </c>
      <c r="CR71" s="299">
        <v>0</v>
      </c>
      <c r="CS71" s="299">
        <v>0</v>
      </c>
      <c r="CT71" s="299">
        <v>0</v>
      </c>
      <c r="CU71" s="299">
        <v>0</v>
      </c>
      <c r="CV71" s="299">
        <v>0</v>
      </c>
      <c r="CW71" s="299">
        <v>0</v>
      </c>
      <c r="CX71" s="299">
        <v>0</v>
      </c>
      <c r="CY71" s="299">
        <v>0</v>
      </c>
      <c r="CZ71" s="299">
        <v>0</v>
      </c>
      <c r="DA71" s="299">
        <v>0</v>
      </c>
      <c r="DB71" s="299">
        <v>0</v>
      </c>
      <c r="DC71" s="299">
        <v>0</v>
      </c>
      <c r="DD71" s="299">
        <v>0</v>
      </c>
      <c r="DE71" s="299">
        <v>0</v>
      </c>
      <c r="DF71" s="299">
        <v>0</v>
      </c>
      <c r="DG71" s="299">
        <v>0</v>
      </c>
      <c r="DH71" s="299">
        <v>0</v>
      </c>
      <c r="DI71" s="299">
        <v>0</v>
      </c>
      <c r="DJ71" s="299">
        <v>0</v>
      </c>
      <c r="DK71" s="299">
        <v>0</v>
      </c>
      <c r="DL71" s="299">
        <v>0</v>
      </c>
      <c r="DM71" s="299">
        <v>0</v>
      </c>
      <c r="DN71" s="299">
        <v>0</v>
      </c>
      <c r="DO71" s="299">
        <v>0</v>
      </c>
      <c r="DP71" s="299">
        <v>0</v>
      </c>
      <c r="DQ71" s="299">
        <v>0</v>
      </c>
      <c r="DR71" s="299">
        <v>0</v>
      </c>
      <c r="DS71" s="299">
        <v>0</v>
      </c>
      <c r="DT71" s="299">
        <v>0</v>
      </c>
      <c r="DU71" s="299">
        <v>0</v>
      </c>
      <c r="DV71" s="299">
        <v>0</v>
      </c>
      <c r="DW71" s="299">
        <v>0</v>
      </c>
      <c r="DX71" s="299">
        <v>0</v>
      </c>
      <c r="DY71" s="299">
        <v>0</v>
      </c>
      <c r="DZ71" s="299">
        <v>0</v>
      </c>
      <c r="EA71" s="299">
        <v>0</v>
      </c>
      <c r="EB71" s="299">
        <v>0</v>
      </c>
      <c r="EC71" s="299">
        <v>0</v>
      </c>
      <c r="ED71" s="299">
        <v>0</v>
      </c>
      <c r="EE71" s="299">
        <v>0</v>
      </c>
      <c r="EF71" s="299">
        <v>0</v>
      </c>
      <c r="EG71" s="299">
        <v>0</v>
      </c>
      <c r="EH71" s="299">
        <v>0</v>
      </c>
      <c r="EI71" s="299">
        <v>0</v>
      </c>
      <c r="EJ71" s="299">
        <v>0</v>
      </c>
      <c r="EK71" s="299">
        <v>0</v>
      </c>
      <c r="EL71" s="299">
        <v>0</v>
      </c>
      <c r="EM71" s="299">
        <v>0</v>
      </c>
      <c r="EN71" s="299">
        <v>0</v>
      </c>
      <c r="EO71" s="299">
        <v>0</v>
      </c>
      <c r="EP71" s="299">
        <v>0</v>
      </c>
      <c r="EQ71" s="299">
        <v>0</v>
      </c>
      <c r="ER71" s="299">
        <v>0</v>
      </c>
      <c r="ES71" s="299">
        <v>0</v>
      </c>
      <c r="ET71" s="299">
        <v>0</v>
      </c>
      <c r="EU71" s="299">
        <v>0</v>
      </c>
      <c r="EV71" s="299">
        <v>0</v>
      </c>
      <c r="EW71" s="299">
        <v>0</v>
      </c>
      <c r="EX71" s="299">
        <v>0</v>
      </c>
      <c r="EY71" s="299">
        <v>0</v>
      </c>
      <c r="EZ71" s="299">
        <v>0</v>
      </c>
      <c r="FA71" s="299">
        <v>0</v>
      </c>
      <c r="FB71" s="299">
        <v>0</v>
      </c>
      <c r="FC71" s="299">
        <v>0</v>
      </c>
      <c r="FD71" s="299">
        <v>0</v>
      </c>
      <c r="FE71" s="299">
        <v>0</v>
      </c>
      <c r="FF71" s="299">
        <v>0</v>
      </c>
      <c r="FG71" s="299">
        <v>0</v>
      </c>
      <c r="FH71" s="299">
        <v>0</v>
      </c>
      <c r="FI71" s="299">
        <v>0</v>
      </c>
      <c r="FJ71" s="299">
        <v>0</v>
      </c>
      <c r="FK71" s="299">
        <v>0</v>
      </c>
      <c r="FL71" s="299">
        <v>0</v>
      </c>
      <c r="FM71" s="299">
        <v>0</v>
      </c>
      <c r="FN71" s="299">
        <v>0</v>
      </c>
      <c r="FO71" s="299">
        <v>0</v>
      </c>
      <c r="FP71" s="299">
        <v>0</v>
      </c>
      <c r="FQ71" s="299">
        <v>0</v>
      </c>
      <c r="FR71" s="299">
        <v>0</v>
      </c>
      <c r="FS71" s="299">
        <v>0</v>
      </c>
      <c r="FT71" s="299">
        <v>0</v>
      </c>
      <c r="FU71" s="299">
        <v>0</v>
      </c>
      <c r="FV71" s="299">
        <v>0</v>
      </c>
      <c r="FW71" s="299">
        <v>0</v>
      </c>
      <c r="FX71" s="299">
        <v>0</v>
      </c>
      <c r="FY71" s="299">
        <v>0</v>
      </c>
      <c r="FZ71" s="299">
        <v>0</v>
      </c>
      <c r="GA71" s="299">
        <v>0</v>
      </c>
      <c r="GB71" s="299">
        <v>0</v>
      </c>
      <c r="GC71" s="299">
        <v>0</v>
      </c>
      <c r="GD71" s="299">
        <v>0</v>
      </c>
      <c r="GE71" s="299">
        <v>0</v>
      </c>
      <c r="GF71" s="299">
        <v>1</v>
      </c>
      <c r="GG71" s="299">
        <v>0</v>
      </c>
      <c r="GH71" s="299">
        <v>0</v>
      </c>
      <c r="GI71" s="299">
        <v>0</v>
      </c>
      <c r="GJ71" s="299">
        <v>0</v>
      </c>
      <c r="GK71" s="299">
        <v>0</v>
      </c>
      <c r="GL71" s="299">
        <v>0</v>
      </c>
      <c r="GM71" s="299">
        <v>0</v>
      </c>
      <c r="GN71" s="299">
        <v>0</v>
      </c>
      <c r="GO71" s="299">
        <v>0</v>
      </c>
      <c r="GP71" s="299">
        <v>0</v>
      </c>
      <c r="GQ71" s="299">
        <v>0</v>
      </c>
      <c r="GR71" s="299">
        <v>0</v>
      </c>
      <c r="GS71" s="299">
        <v>0</v>
      </c>
      <c r="GT71" s="299">
        <v>0</v>
      </c>
      <c r="GU71" s="299">
        <v>0</v>
      </c>
      <c r="GV71" s="299">
        <v>0</v>
      </c>
      <c r="GW71" s="299">
        <v>0</v>
      </c>
      <c r="GX71" s="299">
        <v>0</v>
      </c>
      <c r="GY71" s="299">
        <v>0</v>
      </c>
      <c r="GZ71" s="299">
        <v>0</v>
      </c>
      <c r="HA71" s="299">
        <v>0</v>
      </c>
      <c r="HB71" s="299">
        <v>0</v>
      </c>
      <c r="HC71" s="299">
        <v>0</v>
      </c>
      <c r="HD71" s="299">
        <v>0</v>
      </c>
      <c r="HE71" s="299">
        <v>0</v>
      </c>
      <c r="HF71" s="299">
        <v>0</v>
      </c>
      <c r="HG71" s="299">
        <v>0</v>
      </c>
      <c r="HH71" s="299">
        <v>0</v>
      </c>
      <c r="HI71" s="299">
        <v>0</v>
      </c>
      <c r="HJ71" s="299">
        <v>0</v>
      </c>
      <c r="HK71" s="299">
        <v>0</v>
      </c>
      <c r="HL71" s="299">
        <v>0</v>
      </c>
      <c r="HM71" s="299">
        <v>0</v>
      </c>
      <c r="HN71" s="299">
        <v>0</v>
      </c>
      <c r="HO71" s="299">
        <v>0</v>
      </c>
      <c r="HP71" s="299">
        <v>0</v>
      </c>
      <c r="HQ71" s="299">
        <v>0</v>
      </c>
      <c r="HR71" s="299">
        <v>0</v>
      </c>
      <c r="HS71" s="299">
        <v>0</v>
      </c>
      <c r="HT71" s="299">
        <v>0</v>
      </c>
      <c r="HU71" s="299">
        <v>0</v>
      </c>
      <c r="HV71" s="288"/>
      <c r="HW71" s="106"/>
      <c r="HX71" s="106"/>
      <c r="HY71" s="106"/>
      <c r="HZ71" s="112"/>
      <c r="IA71" s="4"/>
    </row>
    <row r="72" spans="5:235" ht="16.5">
      <c r="E72" s="105"/>
      <c r="F72" s="106"/>
      <c r="G72" s="106"/>
      <c r="H72" s="106"/>
      <c r="I72" s="106"/>
      <c r="J72" s="106"/>
      <c r="K72" s="303">
        <v>462</v>
      </c>
      <c r="L72" s="296" t="s">
        <v>755</v>
      </c>
      <c r="M72" s="300">
        <v>0.62325274900562266</v>
      </c>
      <c r="N72" s="301">
        <v>0.85711839893197228</v>
      </c>
      <c r="O72" s="300">
        <v>0.99990223766871256</v>
      </c>
      <c r="P72" s="299">
        <v>0</v>
      </c>
      <c r="Q72" s="299">
        <v>0</v>
      </c>
      <c r="R72" s="299">
        <v>0</v>
      </c>
      <c r="S72" s="299">
        <v>0</v>
      </c>
      <c r="T72" s="299">
        <v>0</v>
      </c>
      <c r="U72" s="299">
        <v>0</v>
      </c>
      <c r="V72" s="299">
        <v>0</v>
      </c>
      <c r="W72" s="299">
        <v>0</v>
      </c>
      <c r="X72" s="299">
        <v>0</v>
      </c>
      <c r="Y72" s="299">
        <v>0</v>
      </c>
      <c r="Z72" s="299">
        <v>0</v>
      </c>
      <c r="AA72" s="299">
        <v>0</v>
      </c>
      <c r="AB72" s="299">
        <v>0</v>
      </c>
      <c r="AC72" s="299">
        <v>0</v>
      </c>
      <c r="AD72" s="299">
        <v>0</v>
      </c>
      <c r="AE72" s="299">
        <v>0</v>
      </c>
      <c r="AF72" s="299">
        <v>0</v>
      </c>
      <c r="AG72" s="299">
        <v>0</v>
      </c>
      <c r="AH72" s="299">
        <v>0</v>
      </c>
      <c r="AI72" s="299">
        <v>0</v>
      </c>
      <c r="AJ72" s="299">
        <v>0</v>
      </c>
      <c r="AK72" s="299">
        <v>0</v>
      </c>
      <c r="AL72" s="299">
        <v>0</v>
      </c>
      <c r="AM72" s="299">
        <v>0</v>
      </c>
      <c r="AN72" s="299">
        <v>0</v>
      </c>
      <c r="AO72" s="299">
        <v>0</v>
      </c>
      <c r="AP72" s="299">
        <v>0</v>
      </c>
      <c r="AQ72" s="299">
        <v>0</v>
      </c>
      <c r="AR72" s="299">
        <v>0</v>
      </c>
      <c r="AS72" s="299">
        <v>0</v>
      </c>
      <c r="AT72" s="299">
        <v>0</v>
      </c>
      <c r="AU72" s="299">
        <v>0</v>
      </c>
      <c r="AV72" s="299">
        <v>0</v>
      </c>
      <c r="AW72" s="299">
        <v>0</v>
      </c>
      <c r="AX72" s="299">
        <v>0</v>
      </c>
      <c r="AY72" s="299">
        <v>0</v>
      </c>
      <c r="AZ72" s="299">
        <v>0</v>
      </c>
      <c r="BA72" s="299">
        <v>0</v>
      </c>
      <c r="BB72" s="299">
        <v>0</v>
      </c>
      <c r="BC72" s="299">
        <v>0</v>
      </c>
      <c r="BD72" s="299">
        <v>0</v>
      </c>
      <c r="BE72" s="299">
        <v>0</v>
      </c>
      <c r="BF72" s="299">
        <v>0</v>
      </c>
      <c r="BG72" s="299">
        <v>0</v>
      </c>
      <c r="BH72" s="299">
        <v>0</v>
      </c>
      <c r="BI72" s="299">
        <v>0</v>
      </c>
      <c r="BJ72" s="299">
        <v>0</v>
      </c>
      <c r="BK72" s="299">
        <v>0</v>
      </c>
      <c r="BL72" s="299">
        <v>0</v>
      </c>
      <c r="BM72" s="299">
        <v>0</v>
      </c>
      <c r="BN72" s="299">
        <v>0</v>
      </c>
      <c r="BO72" s="299">
        <v>0</v>
      </c>
      <c r="BP72" s="299">
        <v>0</v>
      </c>
      <c r="BQ72" s="299">
        <v>0</v>
      </c>
      <c r="BR72" s="299">
        <v>0</v>
      </c>
      <c r="BS72" s="299">
        <v>0</v>
      </c>
      <c r="BT72" s="299">
        <v>0</v>
      </c>
      <c r="BU72" s="299">
        <v>0</v>
      </c>
      <c r="BV72" s="299">
        <v>0</v>
      </c>
      <c r="BW72" s="299">
        <v>0</v>
      </c>
      <c r="BX72" s="299">
        <v>0</v>
      </c>
      <c r="BY72" s="299">
        <v>0</v>
      </c>
      <c r="BZ72" s="299">
        <v>0</v>
      </c>
      <c r="CA72" s="299">
        <v>0</v>
      </c>
      <c r="CB72" s="299">
        <v>0</v>
      </c>
      <c r="CC72" s="299">
        <v>0</v>
      </c>
      <c r="CD72" s="299">
        <v>1</v>
      </c>
      <c r="CE72" s="299">
        <v>0</v>
      </c>
      <c r="CF72" s="299">
        <v>0</v>
      </c>
      <c r="CG72" s="299">
        <v>0</v>
      </c>
      <c r="CH72" s="299">
        <v>0</v>
      </c>
      <c r="CI72" s="299">
        <v>0</v>
      </c>
      <c r="CJ72" s="299">
        <v>0</v>
      </c>
      <c r="CK72" s="299">
        <v>0</v>
      </c>
      <c r="CL72" s="299">
        <v>0</v>
      </c>
      <c r="CM72" s="299">
        <v>0</v>
      </c>
      <c r="CN72" s="299">
        <v>0</v>
      </c>
      <c r="CO72" s="299">
        <v>0</v>
      </c>
      <c r="CP72" s="299">
        <v>0</v>
      </c>
      <c r="CQ72" s="299">
        <v>0</v>
      </c>
      <c r="CR72" s="299">
        <v>0</v>
      </c>
      <c r="CS72" s="299">
        <v>0</v>
      </c>
      <c r="CT72" s="299">
        <v>0</v>
      </c>
      <c r="CU72" s="299">
        <v>0</v>
      </c>
      <c r="CV72" s="299">
        <v>0</v>
      </c>
      <c r="CW72" s="299">
        <v>0</v>
      </c>
      <c r="CX72" s="299">
        <v>0</v>
      </c>
      <c r="CY72" s="299">
        <v>0</v>
      </c>
      <c r="CZ72" s="299">
        <v>0</v>
      </c>
      <c r="DA72" s="299">
        <v>0</v>
      </c>
      <c r="DB72" s="299">
        <v>0</v>
      </c>
      <c r="DC72" s="299">
        <v>0</v>
      </c>
      <c r="DD72" s="299">
        <v>0</v>
      </c>
      <c r="DE72" s="299">
        <v>0</v>
      </c>
      <c r="DF72" s="299">
        <v>0</v>
      </c>
      <c r="DG72" s="299">
        <v>0</v>
      </c>
      <c r="DH72" s="299">
        <v>0</v>
      </c>
      <c r="DI72" s="299">
        <v>0</v>
      </c>
      <c r="DJ72" s="299">
        <v>0</v>
      </c>
      <c r="DK72" s="299">
        <v>0</v>
      </c>
      <c r="DL72" s="299">
        <v>0</v>
      </c>
      <c r="DM72" s="299">
        <v>0</v>
      </c>
      <c r="DN72" s="299">
        <v>0</v>
      </c>
      <c r="DO72" s="299">
        <v>0</v>
      </c>
      <c r="DP72" s="299">
        <v>0</v>
      </c>
      <c r="DQ72" s="299">
        <v>0</v>
      </c>
      <c r="DR72" s="299">
        <v>0</v>
      </c>
      <c r="DS72" s="299">
        <v>0</v>
      </c>
      <c r="DT72" s="299">
        <v>0</v>
      </c>
      <c r="DU72" s="299">
        <v>0</v>
      </c>
      <c r="DV72" s="299">
        <v>0</v>
      </c>
      <c r="DW72" s="299">
        <v>0</v>
      </c>
      <c r="DX72" s="299">
        <v>0</v>
      </c>
      <c r="DY72" s="299">
        <v>0</v>
      </c>
      <c r="DZ72" s="299">
        <v>0</v>
      </c>
      <c r="EA72" s="299">
        <v>0</v>
      </c>
      <c r="EB72" s="299">
        <v>0</v>
      </c>
      <c r="EC72" s="299">
        <v>0</v>
      </c>
      <c r="ED72" s="299">
        <v>0</v>
      </c>
      <c r="EE72" s="299">
        <v>0</v>
      </c>
      <c r="EF72" s="299">
        <v>0</v>
      </c>
      <c r="EG72" s="299">
        <v>0</v>
      </c>
      <c r="EH72" s="299">
        <v>0</v>
      </c>
      <c r="EI72" s="299">
        <v>0</v>
      </c>
      <c r="EJ72" s="299">
        <v>0</v>
      </c>
      <c r="EK72" s="299">
        <v>0</v>
      </c>
      <c r="EL72" s="299">
        <v>0</v>
      </c>
      <c r="EM72" s="299">
        <v>0</v>
      </c>
      <c r="EN72" s="299">
        <v>0</v>
      </c>
      <c r="EO72" s="299">
        <v>0</v>
      </c>
      <c r="EP72" s="299">
        <v>0</v>
      </c>
      <c r="EQ72" s="299">
        <v>0</v>
      </c>
      <c r="ER72" s="299">
        <v>0</v>
      </c>
      <c r="ES72" s="299">
        <v>0</v>
      </c>
      <c r="ET72" s="299">
        <v>0</v>
      </c>
      <c r="EU72" s="299">
        <v>0</v>
      </c>
      <c r="EV72" s="299">
        <v>0</v>
      </c>
      <c r="EW72" s="299">
        <v>0</v>
      </c>
      <c r="EX72" s="299">
        <v>0</v>
      </c>
      <c r="EY72" s="299">
        <v>0</v>
      </c>
      <c r="EZ72" s="299">
        <v>0</v>
      </c>
      <c r="FA72" s="299">
        <v>0</v>
      </c>
      <c r="FB72" s="299">
        <v>0</v>
      </c>
      <c r="FC72" s="299">
        <v>0</v>
      </c>
      <c r="FD72" s="299">
        <v>0</v>
      </c>
      <c r="FE72" s="299">
        <v>0</v>
      </c>
      <c r="FF72" s="299">
        <v>0</v>
      </c>
      <c r="FG72" s="299">
        <v>0</v>
      </c>
      <c r="FH72" s="299">
        <v>0</v>
      </c>
      <c r="FI72" s="299">
        <v>0</v>
      </c>
      <c r="FJ72" s="299">
        <v>0</v>
      </c>
      <c r="FK72" s="299">
        <v>0</v>
      </c>
      <c r="FL72" s="299">
        <v>0</v>
      </c>
      <c r="FM72" s="299">
        <v>0</v>
      </c>
      <c r="FN72" s="299">
        <v>0</v>
      </c>
      <c r="FO72" s="299">
        <v>0</v>
      </c>
      <c r="FP72" s="299">
        <v>0</v>
      </c>
      <c r="FQ72" s="299">
        <v>0</v>
      </c>
      <c r="FR72" s="299">
        <v>0</v>
      </c>
      <c r="FS72" s="299">
        <v>0</v>
      </c>
      <c r="FT72" s="299">
        <v>0</v>
      </c>
      <c r="FU72" s="299">
        <v>0</v>
      </c>
      <c r="FV72" s="299">
        <v>0</v>
      </c>
      <c r="FW72" s="299">
        <v>0</v>
      </c>
      <c r="FX72" s="299">
        <v>0</v>
      </c>
      <c r="FY72" s="299">
        <v>0</v>
      </c>
      <c r="FZ72" s="299">
        <v>0</v>
      </c>
      <c r="GA72" s="299">
        <v>0</v>
      </c>
      <c r="GB72" s="299">
        <v>0</v>
      </c>
      <c r="GC72" s="299">
        <v>0</v>
      </c>
      <c r="GD72" s="299">
        <v>0</v>
      </c>
      <c r="GE72" s="299">
        <v>0</v>
      </c>
      <c r="GF72" s="299">
        <v>0</v>
      </c>
      <c r="GG72" s="299">
        <v>1</v>
      </c>
      <c r="GH72" s="299">
        <v>0</v>
      </c>
      <c r="GI72" s="299">
        <v>0</v>
      </c>
      <c r="GJ72" s="299">
        <v>0</v>
      </c>
      <c r="GK72" s="299">
        <v>0</v>
      </c>
      <c r="GL72" s="299">
        <v>0</v>
      </c>
      <c r="GM72" s="299">
        <v>0</v>
      </c>
      <c r="GN72" s="299">
        <v>0</v>
      </c>
      <c r="GO72" s="299">
        <v>0</v>
      </c>
      <c r="GP72" s="299">
        <v>0</v>
      </c>
      <c r="GQ72" s="299">
        <v>0</v>
      </c>
      <c r="GR72" s="299">
        <v>0</v>
      </c>
      <c r="GS72" s="299">
        <v>0</v>
      </c>
      <c r="GT72" s="299">
        <v>0</v>
      </c>
      <c r="GU72" s="299">
        <v>0</v>
      </c>
      <c r="GV72" s="299">
        <v>0</v>
      </c>
      <c r="GW72" s="299">
        <v>0</v>
      </c>
      <c r="GX72" s="299">
        <v>0</v>
      </c>
      <c r="GY72" s="299">
        <v>0</v>
      </c>
      <c r="GZ72" s="299">
        <v>0</v>
      </c>
      <c r="HA72" s="299">
        <v>0</v>
      </c>
      <c r="HB72" s="299">
        <v>0</v>
      </c>
      <c r="HC72" s="299">
        <v>0</v>
      </c>
      <c r="HD72" s="299">
        <v>0</v>
      </c>
      <c r="HE72" s="299">
        <v>0</v>
      </c>
      <c r="HF72" s="299">
        <v>0</v>
      </c>
      <c r="HG72" s="299">
        <v>0</v>
      </c>
      <c r="HH72" s="299">
        <v>0</v>
      </c>
      <c r="HI72" s="299">
        <v>0</v>
      </c>
      <c r="HJ72" s="299">
        <v>0</v>
      </c>
      <c r="HK72" s="299">
        <v>0</v>
      </c>
      <c r="HL72" s="299">
        <v>0</v>
      </c>
      <c r="HM72" s="299">
        <v>0</v>
      </c>
      <c r="HN72" s="299">
        <v>0</v>
      </c>
      <c r="HO72" s="299">
        <v>0</v>
      </c>
      <c r="HP72" s="299">
        <v>0</v>
      </c>
      <c r="HQ72" s="299">
        <v>0</v>
      </c>
      <c r="HR72" s="299">
        <v>0</v>
      </c>
      <c r="HS72" s="299">
        <v>0</v>
      </c>
      <c r="HT72" s="299">
        <v>0</v>
      </c>
      <c r="HU72" s="299">
        <v>0</v>
      </c>
      <c r="HV72" s="288"/>
      <c r="HW72" s="106"/>
      <c r="HX72" s="106"/>
      <c r="HY72" s="106"/>
      <c r="HZ72" s="112"/>
      <c r="IA72" s="4"/>
    </row>
    <row r="73" spans="5:235" ht="16.5">
      <c r="E73" s="105"/>
      <c r="F73" s="106"/>
      <c r="G73" s="106"/>
      <c r="H73" s="106"/>
      <c r="I73" s="106"/>
      <c r="J73" s="106"/>
      <c r="K73" s="303">
        <v>471</v>
      </c>
      <c r="L73" s="296" t="s">
        <v>756</v>
      </c>
      <c r="M73" s="300">
        <v>1.0441799528888589</v>
      </c>
      <c r="N73" s="301">
        <v>0.50084390742051443</v>
      </c>
      <c r="O73" s="300">
        <v>0.99939775843404044</v>
      </c>
      <c r="P73" s="299">
        <v>0</v>
      </c>
      <c r="Q73" s="299">
        <v>0</v>
      </c>
      <c r="R73" s="299">
        <v>0</v>
      </c>
      <c r="S73" s="299">
        <v>0</v>
      </c>
      <c r="T73" s="299">
        <v>0</v>
      </c>
      <c r="U73" s="299">
        <v>0</v>
      </c>
      <c r="V73" s="299">
        <v>0</v>
      </c>
      <c r="W73" s="299">
        <v>0</v>
      </c>
      <c r="X73" s="299">
        <v>0</v>
      </c>
      <c r="Y73" s="299">
        <v>0</v>
      </c>
      <c r="Z73" s="299">
        <v>0</v>
      </c>
      <c r="AA73" s="299">
        <v>0</v>
      </c>
      <c r="AB73" s="299">
        <v>0</v>
      </c>
      <c r="AC73" s="299">
        <v>0</v>
      </c>
      <c r="AD73" s="299">
        <v>0</v>
      </c>
      <c r="AE73" s="299">
        <v>0</v>
      </c>
      <c r="AF73" s="299">
        <v>0</v>
      </c>
      <c r="AG73" s="299">
        <v>0</v>
      </c>
      <c r="AH73" s="299">
        <v>0</v>
      </c>
      <c r="AI73" s="299">
        <v>0</v>
      </c>
      <c r="AJ73" s="299">
        <v>0</v>
      </c>
      <c r="AK73" s="299">
        <v>0</v>
      </c>
      <c r="AL73" s="299">
        <v>0</v>
      </c>
      <c r="AM73" s="299">
        <v>0</v>
      </c>
      <c r="AN73" s="299">
        <v>0</v>
      </c>
      <c r="AO73" s="299">
        <v>0</v>
      </c>
      <c r="AP73" s="299">
        <v>0</v>
      </c>
      <c r="AQ73" s="299">
        <v>0</v>
      </c>
      <c r="AR73" s="299">
        <v>0</v>
      </c>
      <c r="AS73" s="299">
        <v>0</v>
      </c>
      <c r="AT73" s="299">
        <v>0</v>
      </c>
      <c r="AU73" s="299">
        <v>0</v>
      </c>
      <c r="AV73" s="299">
        <v>0</v>
      </c>
      <c r="AW73" s="299">
        <v>0</v>
      </c>
      <c r="AX73" s="299">
        <v>0</v>
      </c>
      <c r="AY73" s="299">
        <v>0</v>
      </c>
      <c r="AZ73" s="299">
        <v>0</v>
      </c>
      <c r="BA73" s="299">
        <v>0</v>
      </c>
      <c r="BB73" s="299">
        <v>0</v>
      </c>
      <c r="BC73" s="299">
        <v>0</v>
      </c>
      <c r="BD73" s="299">
        <v>0</v>
      </c>
      <c r="BE73" s="299">
        <v>0</v>
      </c>
      <c r="BF73" s="299">
        <v>0</v>
      </c>
      <c r="BG73" s="299">
        <v>0</v>
      </c>
      <c r="BH73" s="299">
        <v>0</v>
      </c>
      <c r="BI73" s="299">
        <v>0</v>
      </c>
      <c r="BJ73" s="299">
        <v>0</v>
      </c>
      <c r="BK73" s="299">
        <v>0</v>
      </c>
      <c r="BL73" s="299">
        <v>0</v>
      </c>
      <c r="BM73" s="299">
        <v>0</v>
      </c>
      <c r="BN73" s="299">
        <v>0</v>
      </c>
      <c r="BO73" s="299">
        <v>0</v>
      </c>
      <c r="BP73" s="299">
        <v>0</v>
      </c>
      <c r="BQ73" s="299">
        <v>0</v>
      </c>
      <c r="BR73" s="299">
        <v>0</v>
      </c>
      <c r="BS73" s="299">
        <v>0</v>
      </c>
      <c r="BT73" s="299">
        <v>0</v>
      </c>
      <c r="BU73" s="299">
        <v>0</v>
      </c>
      <c r="BV73" s="299">
        <v>0</v>
      </c>
      <c r="BW73" s="299">
        <v>0</v>
      </c>
      <c r="BX73" s="299">
        <v>0</v>
      </c>
      <c r="BY73" s="299">
        <v>0</v>
      </c>
      <c r="BZ73" s="299">
        <v>0</v>
      </c>
      <c r="CA73" s="299">
        <v>0</v>
      </c>
      <c r="CB73" s="299">
        <v>0</v>
      </c>
      <c r="CC73" s="299">
        <v>0</v>
      </c>
      <c r="CD73" s="299">
        <v>0</v>
      </c>
      <c r="CE73" s="299">
        <v>1</v>
      </c>
      <c r="CF73" s="299">
        <v>0</v>
      </c>
      <c r="CG73" s="299">
        <v>0</v>
      </c>
      <c r="CH73" s="299">
        <v>0</v>
      </c>
      <c r="CI73" s="299">
        <v>0</v>
      </c>
      <c r="CJ73" s="299">
        <v>0</v>
      </c>
      <c r="CK73" s="299">
        <v>0</v>
      </c>
      <c r="CL73" s="299">
        <v>0</v>
      </c>
      <c r="CM73" s="299">
        <v>0</v>
      </c>
      <c r="CN73" s="299">
        <v>0</v>
      </c>
      <c r="CO73" s="299">
        <v>0</v>
      </c>
      <c r="CP73" s="299">
        <v>0</v>
      </c>
      <c r="CQ73" s="299">
        <v>0</v>
      </c>
      <c r="CR73" s="299">
        <v>0</v>
      </c>
      <c r="CS73" s="299">
        <v>0</v>
      </c>
      <c r="CT73" s="299">
        <v>0</v>
      </c>
      <c r="CU73" s="299">
        <v>0</v>
      </c>
      <c r="CV73" s="299">
        <v>0</v>
      </c>
      <c r="CW73" s="299">
        <v>0</v>
      </c>
      <c r="CX73" s="299">
        <v>0</v>
      </c>
      <c r="CY73" s="299">
        <v>0</v>
      </c>
      <c r="CZ73" s="299">
        <v>0</v>
      </c>
      <c r="DA73" s="299">
        <v>0</v>
      </c>
      <c r="DB73" s="299">
        <v>0</v>
      </c>
      <c r="DC73" s="299">
        <v>0</v>
      </c>
      <c r="DD73" s="299">
        <v>0</v>
      </c>
      <c r="DE73" s="299">
        <v>0</v>
      </c>
      <c r="DF73" s="299">
        <v>0</v>
      </c>
      <c r="DG73" s="299">
        <v>0</v>
      </c>
      <c r="DH73" s="299">
        <v>0</v>
      </c>
      <c r="DI73" s="299">
        <v>0</v>
      </c>
      <c r="DJ73" s="299">
        <v>0</v>
      </c>
      <c r="DK73" s="299">
        <v>0</v>
      </c>
      <c r="DL73" s="299">
        <v>0</v>
      </c>
      <c r="DM73" s="299">
        <v>0</v>
      </c>
      <c r="DN73" s="299">
        <v>0</v>
      </c>
      <c r="DO73" s="299">
        <v>0</v>
      </c>
      <c r="DP73" s="299">
        <v>0</v>
      </c>
      <c r="DQ73" s="299">
        <v>0</v>
      </c>
      <c r="DR73" s="299">
        <v>0</v>
      </c>
      <c r="DS73" s="299">
        <v>0</v>
      </c>
      <c r="DT73" s="299">
        <v>0</v>
      </c>
      <c r="DU73" s="299">
        <v>0</v>
      </c>
      <c r="DV73" s="299">
        <v>0</v>
      </c>
      <c r="DW73" s="299">
        <v>0</v>
      </c>
      <c r="DX73" s="299">
        <v>0</v>
      </c>
      <c r="DY73" s="299">
        <v>0</v>
      </c>
      <c r="DZ73" s="299">
        <v>0</v>
      </c>
      <c r="EA73" s="299">
        <v>0</v>
      </c>
      <c r="EB73" s="299">
        <v>0</v>
      </c>
      <c r="EC73" s="299">
        <v>0</v>
      </c>
      <c r="ED73" s="299">
        <v>0</v>
      </c>
      <c r="EE73" s="299">
        <v>0</v>
      </c>
      <c r="EF73" s="299">
        <v>0</v>
      </c>
      <c r="EG73" s="299">
        <v>0</v>
      </c>
      <c r="EH73" s="299">
        <v>0</v>
      </c>
      <c r="EI73" s="299">
        <v>0</v>
      </c>
      <c r="EJ73" s="299">
        <v>0</v>
      </c>
      <c r="EK73" s="299">
        <v>0</v>
      </c>
      <c r="EL73" s="299">
        <v>0</v>
      </c>
      <c r="EM73" s="299">
        <v>0</v>
      </c>
      <c r="EN73" s="299">
        <v>0</v>
      </c>
      <c r="EO73" s="299">
        <v>0</v>
      </c>
      <c r="EP73" s="299">
        <v>0</v>
      </c>
      <c r="EQ73" s="299">
        <v>0</v>
      </c>
      <c r="ER73" s="299">
        <v>0</v>
      </c>
      <c r="ES73" s="299">
        <v>0</v>
      </c>
      <c r="ET73" s="299">
        <v>0</v>
      </c>
      <c r="EU73" s="299">
        <v>0</v>
      </c>
      <c r="EV73" s="299">
        <v>0</v>
      </c>
      <c r="EW73" s="299">
        <v>0</v>
      </c>
      <c r="EX73" s="299">
        <v>0</v>
      </c>
      <c r="EY73" s="299">
        <v>0</v>
      </c>
      <c r="EZ73" s="299">
        <v>0</v>
      </c>
      <c r="FA73" s="299">
        <v>0</v>
      </c>
      <c r="FB73" s="299">
        <v>0</v>
      </c>
      <c r="FC73" s="299">
        <v>0</v>
      </c>
      <c r="FD73" s="299">
        <v>0</v>
      </c>
      <c r="FE73" s="299">
        <v>0</v>
      </c>
      <c r="FF73" s="299">
        <v>0</v>
      </c>
      <c r="FG73" s="299">
        <v>0</v>
      </c>
      <c r="FH73" s="299">
        <v>0</v>
      </c>
      <c r="FI73" s="299">
        <v>0</v>
      </c>
      <c r="FJ73" s="299">
        <v>0</v>
      </c>
      <c r="FK73" s="299">
        <v>0</v>
      </c>
      <c r="FL73" s="299">
        <v>0</v>
      </c>
      <c r="FM73" s="299">
        <v>0</v>
      </c>
      <c r="FN73" s="299">
        <v>0</v>
      </c>
      <c r="FO73" s="299">
        <v>0</v>
      </c>
      <c r="FP73" s="299">
        <v>0</v>
      </c>
      <c r="FQ73" s="299">
        <v>0</v>
      </c>
      <c r="FR73" s="299">
        <v>0</v>
      </c>
      <c r="FS73" s="299">
        <v>0</v>
      </c>
      <c r="FT73" s="299">
        <v>0</v>
      </c>
      <c r="FU73" s="299">
        <v>0</v>
      </c>
      <c r="FV73" s="299">
        <v>0</v>
      </c>
      <c r="FW73" s="299">
        <v>0</v>
      </c>
      <c r="FX73" s="299">
        <v>0</v>
      </c>
      <c r="FY73" s="299">
        <v>0</v>
      </c>
      <c r="FZ73" s="299">
        <v>0</v>
      </c>
      <c r="GA73" s="299">
        <v>0</v>
      </c>
      <c r="GB73" s="299">
        <v>0</v>
      </c>
      <c r="GC73" s="299">
        <v>0</v>
      </c>
      <c r="GD73" s="299">
        <v>0</v>
      </c>
      <c r="GE73" s="299">
        <v>0</v>
      </c>
      <c r="GF73" s="299">
        <v>0</v>
      </c>
      <c r="GG73" s="299">
        <v>0</v>
      </c>
      <c r="GH73" s="299">
        <v>1</v>
      </c>
      <c r="GI73" s="299">
        <v>0</v>
      </c>
      <c r="GJ73" s="299">
        <v>0</v>
      </c>
      <c r="GK73" s="299">
        <v>0</v>
      </c>
      <c r="GL73" s="299">
        <v>0</v>
      </c>
      <c r="GM73" s="299">
        <v>0</v>
      </c>
      <c r="GN73" s="299">
        <v>0</v>
      </c>
      <c r="GO73" s="299">
        <v>0</v>
      </c>
      <c r="GP73" s="299">
        <v>0</v>
      </c>
      <c r="GQ73" s="299">
        <v>0</v>
      </c>
      <c r="GR73" s="299">
        <v>0</v>
      </c>
      <c r="GS73" s="299">
        <v>0</v>
      </c>
      <c r="GT73" s="299">
        <v>0</v>
      </c>
      <c r="GU73" s="299">
        <v>0</v>
      </c>
      <c r="GV73" s="299">
        <v>0</v>
      </c>
      <c r="GW73" s="299">
        <v>0</v>
      </c>
      <c r="GX73" s="299">
        <v>0</v>
      </c>
      <c r="GY73" s="299">
        <v>0</v>
      </c>
      <c r="GZ73" s="299">
        <v>0</v>
      </c>
      <c r="HA73" s="299">
        <v>0</v>
      </c>
      <c r="HB73" s="299">
        <v>0</v>
      </c>
      <c r="HC73" s="299">
        <v>0</v>
      </c>
      <c r="HD73" s="299">
        <v>0</v>
      </c>
      <c r="HE73" s="299">
        <v>0</v>
      </c>
      <c r="HF73" s="299">
        <v>0</v>
      </c>
      <c r="HG73" s="299">
        <v>0</v>
      </c>
      <c r="HH73" s="299">
        <v>0</v>
      </c>
      <c r="HI73" s="299">
        <v>0</v>
      </c>
      <c r="HJ73" s="299">
        <v>0</v>
      </c>
      <c r="HK73" s="299">
        <v>0</v>
      </c>
      <c r="HL73" s="299">
        <v>0</v>
      </c>
      <c r="HM73" s="299">
        <v>0</v>
      </c>
      <c r="HN73" s="299">
        <v>0</v>
      </c>
      <c r="HO73" s="299">
        <v>0</v>
      </c>
      <c r="HP73" s="299">
        <v>0</v>
      </c>
      <c r="HQ73" s="299">
        <v>0</v>
      </c>
      <c r="HR73" s="299">
        <v>0</v>
      </c>
      <c r="HS73" s="299">
        <v>0</v>
      </c>
      <c r="HT73" s="299">
        <v>0</v>
      </c>
      <c r="HU73" s="299">
        <v>0</v>
      </c>
      <c r="HV73" s="288"/>
      <c r="HW73" s="106"/>
      <c r="HX73" s="106"/>
      <c r="HY73" s="106"/>
      <c r="HZ73" s="112"/>
      <c r="IA73" s="4"/>
    </row>
    <row r="74" spans="5:235" ht="16.5">
      <c r="E74" s="105"/>
      <c r="F74" s="106"/>
      <c r="G74" s="106"/>
      <c r="H74" s="106"/>
      <c r="I74" s="106"/>
      <c r="J74" s="106"/>
      <c r="K74" s="303">
        <v>481</v>
      </c>
      <c r="L74" s="296" t="s">
        <v>757</v>
      </c>
      <c r="M74" s="300">
        <v>1.0660105759250897</v>
      </c>
      <c r="N74" s="301">
        <v>0.33586353320559204</v>
      </c>
      <c r="O74" s="300">
        <v>0.91215514951778109</v>
      </c>
      <c r="P74" s="299">
        <v>0</v>
      </c>
      <c r="Q74" s="299">
        <v>0</v>
      </c>
      <c r="R74" s="299">
        <v>0</v>
      </c>
      <c r="S74" s="299">
        <v>0</v>
      </c>
      <c r="T74" s="299">
        <v>0</v>
      </c>
      <c r="U74" s="299">
        <v>0</v>
      </c>
      <c r="V74" s="299">
        <v>0</v>
      </c>
      <c r="W74" s="299">
        <v>0</v>
      </c>
      <c r="X74" s="299">
        <v>0</v>
      </c>
      <c r="Y74" s="299">
        <v>0</v>
      </c>
      <c r="Z74" s="299">
        <v>0</v>
      </c>
      <c r="AA74" s="299">
        <v>0</v>
      </c>
      <c r="AB74" s="299">
        <v>0</v>
      </c>
      <c r="AC74" s="299">
        <v>0</v>
      </c>
      <c r="AD74" s="299">
        <v>0</v>
      </c>
      <c r="AE74" s="299">
        <v>0</v>
      </c>
      <c r="AF74" s="299">
        <v>0</v>
      </c>
      <c r="AG74" s="299">
        <v>0</v>
      </c>
      <c r="AH74" s="299">
        <v>0</v>
      </c>
      <c r="AI74" s="299">
        <v>0</v>
      </c>
      <c r="AJ74" s="299">
        <v>0</v>
      </c>
      <c r="AK74" s="299">
        <v>0</v>
      </c>
      <c r="AL74" s="299">
        <v>0</v>
      </c>
      <c r="AM74" s="299">
        <v>0</v>
      </c>
      <c r="AN74" s="299">
        <v>0</v>
      </c>
      <c r="AO74" s="299">
        <v>0</v>
      </c>
      <c r="AP74" s="299">
        <v>0</v>
      </c>
      <c r="AQ74" s="299">
        <v>0</v>
      </c>
      <c r="AR74" s="299">
        <v>0</v>
      </c>
      <c r="AS74" s="299">
        <v>0</v>
      </c>
      <c r="AT74" s="299">
        <v>0</v>
      </c>
      <c r="AU74" s="299">
        <v>0</v>
      </c>
      <c r="AV74" s="299">
        <v>0</v>
      </c>
      <c r="AW74" s="299">
        <v>0</v>
      </c>
      <c r="AX74" s="299">
        <v>0</v>
      </c>
      <c r="AY74" s="299">
        <v>0</v>
      </c>
      <c r="AZ74" s="299">
        <v>0</v>
      </c>
      <c r="BA74" s="299">
        <v>0</v>
      </c>
      <c r="BB74" s="299">
        <v>0</v>
      </c>
      <c r="BC74" s="299">
        <v>0</v>
      </c>
      <c r="BD74" s="299">
        <v>0</v>
      </c>
      <c r="BE74" s="299">
        <v>0</v>
      </c>
      <c r="BF74" s="299">
        <v>0</v>
      </c>
      <c r="BG74" s="299">
        <v>0</v>
      </c>
      <c r="BH74" s="299">
        <v>0</v>
      </c>
      <c r="BI74" s="299">
        <v>0</v>
      </c>
      <c r="BJ74" s="299">
        <v>0</v>
      </c>
      <c r="BK74" s="299">
        <v>0</v>
      </c>
      <c r="BL74" s="299">
        <v>0</v>
      </c>
      <c r="BM74" s="299">
        <v>0</v>
      </c>
      <c r="BN74" s="299">
        <v>0</v>
      </c>
      <c r="BO74" s="299">
        <v>0</v>
      </c>
      <c r="BP74" s="299">
        <v>0</v>
      </c>
      <c r="BQ74" s="299">
        <v>0</v>
      </c>
      <c r="BR74" s="299">
        <v>0</v>
      </c>
      <c r="BS74" s="299">
        <v>0</v>
      </c>
      <c r="BT74" s="299">
        <v>0</v>
      </c>
      <c r="BU74" s="299">
        <v>0</v>
      </c>
      <c r="BV74" s="299">
        <v>0</v>
      </c>
      <c r="BW74" s="299">
        <v>0</v>
      </c>
      <c r="BX74" s="299">
        <v>0</v>
      </c>
      <c r="BY74" s="299">
        <v>0</v>
      </c>
      <c r="BZ74" s="299">
        <v>0</v>
      </c>
      <c r="CA74" s="299">
        <v>0</v>
      </c>
      <c r="CB74" s="299">
        <v>0</v>
      </c>
      <c r="CC74" s="299">
        <v>0</v>
      </c>
      <c r="CD74" s="299">
        <v>0</v>
      </c>
      <c r="CE74" s="299">
        <v>0</v>
      </c>
      <c r="CF74" s="299">
        <v>1</v>
      </c>
      <c r="CG74" s="299">
        <v>0</v>
      </c>
      <c r="CH74" s="299">
        <v>0</v>
      </c>
      <c r="CI74" s="299">
        <v>0</v>
      </c>
      <c r="CJ74" s="299">
        <v>0</v>
      </c>
      <c r="CK74" s="299">
        <v>0</v>
      </c>
      <c r="CL74" s="299">
        <v>0</v>
      </c>
      <c r="CM74" s="299">
        <v>0</v>
      </c>
      <c r="CN74" s="299">
        <v>0</v>
      </c>
      <c r="CO74" s="299">
        <v>0</v>
      </c>
      <c r="CP74" s="299">
        <v>0</v>
      </c>
      <c r="CQ74" s="299">
        <v>0</v>
      </c>
      <c r="CR74" s="299">
        <v>0</v>
      </c>
      <c r="CS74" s="299">
        <v>0</v>
      </c>
      <c r="CT74" s="299">
        <v>0</v>
      </c>
      <c r="CU74" s="299">
        <v>0</v>
      </c>
      <c r="CV74" s="299">
        <v>0</v>
      </c>
      <c r="CW74" s="299">
        <v>0</v>
      </c>
      <c r="CX74" s="299">
        <v>0</v>
      </c>
      <c r="CY74" s="299">
        <v>0</v>
      </c>
      <c r="CZ74" s="299">
        <v>0</v>
      </c>
      <c r="DA74" s="299">
        <v>0</v>
      </c>
      <c r="DB74" s="299">
        <v>0</v>
      </c>
      <c r="DC74" s="299">
        <v>0</v>
      </c>
      <c r="DD74" s="299">
        <v>0</v>
      </c>
      <c r="DE74" s="299">
        <v>0</v>
      </c>
      <c r="DF74" s="299">
        <v>0</v>
      </c>
      <c r="DG74" s="299">
        <v>0</v>
      </c>
      <c r="DH74" s="299">
        <v>0</v>
      </c>
      <c r="DI74" s="299">
        <v>0</v>
      </c>
      <c r="DJ74" s="299">
        <v>0</v>
      </c>
      <c r="DK74" s="299">
        <v>0</v>
      </c>
      <c r="DL74" s="299">
        <v>0</v>
      </c>
      <c r="DM74" s="299">
        <v>0</v>
      </c>
      <c r="DN74" s="299">
        <v>0</v>
      </c>
      <c r="DO74" s="299">
        <v>0</v>
      </c>
      <c r="DP74" s="299">
        <v>0</v>
      </c>
      <c r="DQ74" s="299">
        <v>0</v>
      </c>
      <c r="DR74" s="299">
        <v>0</v>
      </c>
      <c r="DS74" s="299">
        <v>0</v>
      </c>
      <c r="DT74" s="299">
        <v>0</v>
      </c>
      <c r="DU74" s="299">
        <v>0</v>
      </c>
      <c r="DV74" s="299">
        <v>0</v>
      </c>
      <c r="DW74" s="299">
        <v>0</v>
      </c>
      <c r="DX74" s="299">
        <v>0</v>
      </c>
      <c r="DY74" s="299">
        <v>0</v>
      </c>
      <c r="DZ74" s="299">
        <v>0</v>
      </c>
      <c r="EA74" s="299">
        <v>0</v>
      </c>
      <c r="EB74" s="299">
        <v>0</v>
      </c>
      <c r="EC74" s="299">
        <v>0</v>
      </c>
      <c r="ED74" s="299">
        <v>0</v>
      </c>
      <c r="EE74" s="299">
        <v>0</v>
      </c>
      <c r="EF74" s="299">
        <v>0</v>
      </c>
      <c r="EG74" s="299">
        <v>0</v>
      </c>
      <c r="EH74" s="299">
        <v>0</v>
      </c>
      <c r="EI74" s="299">
        <v>0</v>
      </c>
      <c r="EJ74" s="299">
        <v>0</v>
      </c>
      <c r="EK74" s="299">
        <v>0</v>
      </c>
      <c r="EL74" s="299">
        <v>0</v>
      </c>
      <c r="EM74" s="299">
        <v>0</v>
      </c>
      <c r="EN74" s="299">
        <v>0</v>
      </c>
      <c r="EO74" s="299">
        <v>0</v>
      </c>
      <c r="EP74" s="299">
        <v>0</v>
      </c>
      <c r="EQ74" s="299">
        <v>0</v>
      </c>
      <c r="ER74" s="299">
        <v>0</v>
      </c>
      <c r="ES74" s="299">
        <v>0</v>
      </c>
      <c r="ET74" s="299">
        <v>0</v>
      </c>
      <c r="EU74" s="299">
        <v>0</v>
      </c>
      <c r="EV74" s="299">
        <v>0</v>
      </c>
      <c r="EW74" s="299">
        <v>0</v>
      </c>
      <c r="EX74" s="299">
        <v>0</v>
      </c>
      <c r="EY74" s="299">
        <v>0</v>
      </c>
      <c r="EZ74" s="299">
        <v>0</v>
      </c>
      <c r="FA74" s="299">
        <v>0</v>
      </c>
      <c r="FB74" s="299">
        <v>0</v>
      </c>
      <c r="FC74" s="299">
        <v>0</v>
      </c>
      <c r="FD74" s="299">
        <v>0</v>
      </c>
      <c r="FE74" s="299">
        <v>0</v>
      </c>
      <c r="FF74" s="299">
        <v>0</v>
      </c>
      <c r="FG74" s="299">
        <v>0</v>
      </c>
      <c r="FH74" s="299">
        <v>0</v>
      </c>
      <c r="FI74" s="299">
        <v>0</v>
      </c>
      <c r="FJ74" s="299">
        <v>0</v>
      </c>
      <c r="FK74" s="299">
        <v>0</v>
      </c>
      <c r="FL74" s="299">
        <v>0</v>
      </c>
      <c r="FM74" s="299">
        <v>0</v>
      </c>
      <c r="FN74" s="299">
        <v>0</v>
      </c>
      <c r="FO74" s="299">
        <v>0</v>
      </c>
      <c r="FP74" s="299">
        <v>0</v>
      </c>
      <c r="FQ74" s="299">
        <v>0</v>
      </c>
      <c r="FR74" s="299">
        <v>0</v>
      </c>
      <c r="FS74" s="299">
        <v>0</v>
      </c>
      <c r="FT74" s="299">
        <v>0</v>
      </c>
      <c r="FU74" s="299">
        <v>0</v>
      </c>
      <c r="FV74" s="299">
        <v>0</v>
      </c>
      <c r="FW74" s="299">
        <v>0</v>
      </c>
      <c r="FX74" s="299">
        <v>0</v>
      </c>
      <c r="FY74" s="299">
        <v>0</v>
      </c>
      <c r="FZ74" s="299">
        <v>0</v>
      </c>
      <c r="GA74" s="299">
        <v>0</v>
      </c>
      <c r="GB74" s="299">
        <v>0</v>
      </c>
      <c r="GC74" s="299">
        <v>0</v>
      </c>
      <c r="GD74" s="299">
        <v>0</v>
      </c>
      <c r="GE74" s="299">
        <v>0</v>
      </c>
      <c r="GF74" s="299">
        <v>0</v>
      </c>
      <c r="GG74" s="299">
        <v>0</v>
      </c>
      <c r="GH74" s="299">
        <v>0</v>
      </c>
      <c r="GI74" s="299">
        <v>1</v>
      </c>
      <c r="GJ74" s="299">
        <v>0</v>
      </c>
      <c r="GK74" s="299">
        <v>0</v>
      </c>
      <c r="GL74" s="299">
        <v>0</v>
      </c>
      <c r="GM74" s="299">
        <v>0</v>
      </c>
      <c r="GN74" s="299">
        <v>0</v>
      </c>
      <c r="GO74" s="299">
        <v>0</v>
      </c>
      <c r="GP74" s="299">
        <v>0</v>
      </c>
      <c r="GQ74" s="299">
        <v>0</v>
      </c>
      <c r="GR74" s="299">
        <v>0</v>
      </c>
      <c r="GS74" s="299">
        <v>0</v>
      </c>
      <c r="GT74" s="299">
        <v>0</v>
      </c>
      <c r="GU74" s="299">
        <v>0</v>
      </c>
      <c r="GV74" s="299">
        <v>0</v>
      </c>
      <c r="GW74" s="299">
        <v>0</v>
      </c>
      <c r="GX74" s="299">
        <v>0</v>
      </c>
      <c r="GY74" s="299">
        <v>0</v>
      </c>
      <c r="GZ74" s="299">
        <v>0</v>
      </c>
      <c r="HA74" s="299">
        <v>0</v>
      </c>
      <c r="HB74" s="299">
        <v>0</v>
      </c>
      <c r="HC74" s="299">
        <v>0</v>
      </c>
      <c r="HD74" s="299">
        <v>0</v>
      </c>
      <c r="HE74" s="299">
        <v>0</v>
      </c>
      <c r="HF74" s="299">
        <v>0</v>
      </c>
      <c r="HG74" s="299">
        <v>0</v>
      </c>
      <c r="HH74" s="299">
        <v>0</v>
      </c>
      <c r="HI74" s="299">
        <v>0</v>
      </c>
      <c r="HJ74" s="299">
        <v>0</v>
      </c>
      <c r="HK74" s="299">
        <v>0</v>
      </c>
      <c r="HL74" s="299">
        <v>0</v>
      </c>
      <c r="HM74" s="299">
        <v>0</v>
      </c>
      <c r="HN74" s="299">
        <v>0</v>
      </c>
      <c r="HO74" s="299">
        <v>0</v>
      </c>
      <c r="HP74" s="299">
        <v>0</v>
      </c>
      <c r="HQ74" s="299">
        <v>0</v>
      </c>
      <c r="HR74" s="299">
        <v>0</v>
      </c>
      <c r="HS74" s="299">
        <v>0</v>
      </c>
      <c r="HT74" s="299">
        <v>0</v>
      </c>
      <c r="HU74" s="299">
        <v>0</v>
      </c>
      <c r="HV74" s="288"/>
      <c r="HW74" s="106"/>
      <c r="HX74" s="106"/>
      <c r="HY74" s="106"/>
      <c r="HZ74" s="112"/>
      <c r="IA74" s="4"/>
    </row>
    <row r="75" spans="5:235" ht="16.5">
      <c r="E75" s="105"/>
      <c r="F75" s="106"/>
      <c r="G75" s="106"/>
      <c r="H75" s="106"/>
      <c r="I75" s="106"/>
      <c r="J75" s="106"/>
      <c r="K75" s="303">
        <v>511</v>
      </c>
      <c r="L75" s="296" t="s">
        <v>758</v>
      </c>
      <c r="M75" s="300">
        <v>1.0055168872643394</v>
      </c>
      <c r="N75" s="301">
        <v>0.31549072347450169</v>
      </c>
      <c r="O75" s="300" t="s">
        <v>961</v>
      </c>
      <c r="P75" s="299">
        <v>0.48899649891519781</v>
      </c>
      <c r="Q75" s="299">
        <v>0.29904044453223605</v>
      </c>
      <c r="R75" s="299">
        <v>0</v>
      </c>
      <c r="S75" s="299">
        <v>0.48239151569006705</v>
      </c>
      <c r="T75" s="299">
        <v>0.461247109332519</v>
      </c>
      <c r="U75" s="299">
        <v>0.9249551066945052</v>
      </c>
      <c r="V75" s="299">
        <v>0.79031616002636929</v>
      </c>
      <c r="W75" s="299">
        <v>0.39489381529207224</v>
      </c>
      <c r="X75" s="299">
        <v>0.34908332040293044</v>
      </c>
      <c r="Y75" s="299">
        <v>0.72001055304430961</v>
      </c>
      <c r="Z75" s="299">
        <v>0.24272362637329117</v>
      </c>
      <c r="AA75" s="299">
        <v>0.6131141975373402</v>
      </c>
      <c r="AB75" s="299">
        <v>0.5824131555212666</v>
      </c>
      <c r="AC75" s="299">
        <v>0.57098619818243157</v>
      </c>
      <c r="AD75" s="299">
        <v>0.71672376115533598</v>
      </c>
      <c r="AE75" s="299">
        <v>0.67498208656621728</v>
      </c>
      <c r="AF75" s="299">
        <v>0.42622522974407867</v>
      </c>
      <c r="AG75" s="299">
        <v>0.60358792594272748</v>
      </c>
      <c r="AH75" s="299">
        <v>0.64825190578551628</v>
      </c>
      <c r="AI75" s="299">
        <v>0.53192289209435484</v>
      </c>
      <c r="AJ75" s="299">
        <v>0</v>
      </c>
      <c r="AK75" s="299">
        <v>0.62825060544046585</v>
      </c>
      <c r="AL75" s="299">
        <v>0</v>
      </c>
      <c r="AM75" s="299">
        <v>0</v>
      </c>
      <c r="AN75" s="299">
        <v>0.56027267274325243</v>
      </c>
      <c r="AO75" s="299">
        <v>0.58084002092244769</v>
      </c>
      <c r="AP75" s="299">
        <v>0.34347396406364983</v>
      </c>
      <c r="AQ75" s="299">
        <v>0.75137955442569793</v>
      </c>
      <c r="AR75" s="299">
        <v>0.50908570021181654</v>
      </c>
      <c r="AS75" s="299">
        <v>0.55751343013602683</v>
      </c>
      <c r="AT75" s="299">
        <v>0.45606846757642566</v>
      </c>
      <c r="AU75" s="299">
        <v>0.76816742527711257</v>
      </c>
      <c r="AV75" s="299">
        <v>0.38995227301846058</v>
      </c>
      <c r="AW75" s="299">
        <v>0.6430501442678529</v>
      </c>
      <c r="AX75" s="299">
        <v>0.36211845154376454</v>
      </c>
      <c r="AY75" s="299">
        <v>0</v>
      </c>
      <c r="AZ75" s="299">
        <v>0</v>
      </c>
      <c r="BA75" s="299">
        <v>0.37753126305467594</v>
      </c>
      <c r="BB75" s="299">
        <v>0</v>
      </c>
      <c r="BC75" s="299">
        <v>0.57731851909682397</v>
      </c>
      <c r="BD75" s="299">
        <v>0.58007219307468105</v>
      </c>
      <c r="BE75" s="299">
        <v>0.51994703520967789</v>
      </c>
      <c r="BF75" s="299">
        <v>0.53563710711275214</v>
      </c>
      <c r="BG75" s="299">
        <v>0.5111667349871547</v>
      </c>
      <c r="BH75" s="299">
        <v>0.70118820702028362</v>
      </c>
      <c r="BI75" s="299">
        <v>0.71556130820463026</v>
      </c>
      <c r="BJ75" s="299">
        <v>0.26056498721083332</v>
      </c>
      <c r="BK75" s="299">
        <v>0.28094949743918268</v>
      </c>
      <c r="BL75" s="299">
        <v>0.54800638341233687</v>
      </c>
      <c r="BM75" s="299">
        <v>0.44119414787094319</v>
      </c>
      <c r="BN75" s="299">
        <v>0.47657425176487628</v>
      </c>
      <c r="BO75" s="299">
        <v>0.31622131499988726</v>
      </c>
      <c r="BP75" s="299">
        <v>0.24025639307935648</v>
      </c>
      <c r="BQ75" s="299">
        <v>0.36768388359820636</v>
      </c>
      <c r="BR75" s="299">
        <v>0.32609124205272738</v>
      </c>
      <c r="BS75" s="299">
        <v>0.28389070937464872</v>
      </c>
      <c r="BT75" s="299">
        <v>0.12091016892038232</v>
      </c>
      <c r="BU75" s="299">
        <v>0.26402329013603143</v>
      </c>
      <c r="BV75" s="299">
        <v>0.46907873234741382</v>
      </c>
      <c r="BW75" s="299">
        <v>0.61244672850695125</v>
      </c>
      <c r="BX75" s="299">
        <v>0</v>
      </c>
      <c r="BY75" s="299">
        <v>0</v>
      </c>
      <c r="BZ75" s="299">
        <v>0</v>
      </c>
      <c r="CA75" s="299">
        <v>0</v>
      </c>
      <c r="CB75" s="299">
        <v>0</v>
      </c>
      <c r="CC75" s="299">
        <v>0</v>
      </c>
      <c r="CD75" s="299">
        <v>0</v>
      </c>
      <c r="CE75" s="299">
        <v>0</v>
      </c>
      <c r="CF75" s="299">
        <v>0</v>
      </c>
      <c r="CG75" s="299">
        <v>1</v>
      </c>
      <c r="CH75" s="299">
        <v>0</v>
      </c>
      <c r="CI75" s="299">
        <v>0</v>
      </c>
      <c r="CJ75" s="299">
        <v>0</v>
      </c>
      <c r="CK75" s="299">
        <v>0</v>
      </c>
      <c r="CL75" s="299">
        <v>0</v>
      </c>
      <c r="CM75" s="299">
        <v>0</v>
      </c>
      <c r="CN75" s="299">
        <v>0</v>
      </c>
      <c r="CO75" s="299">
        <v>0</v>
      </c>
      <c r="CP75" s="299">
        <v>0</v>
      </c>
      <c r="CQ75" s="299">
        <v>0</v>
      </c>
      <c r="CR75" s="299">
        <v>0</v>
      </c>
      <c r="CS75" s="299">
        <v>0</v>
      </c>
      <c r="CT75" s="299">
        <v>0</v>
      </c>
      <c r="CU75" s="299">
        <v>0</v>
      </c>
      <c r="CV75" s="299">
        <v>0</v>
      </c>
      <c r="CW75" s="299">
        <v>0.22740349551380012</v>
      </c>
      <c r="CX75" s="299">
        <v>0</v>
      </c>
      <c r="CY75" s="299">
        <v>0.45099166010717578</v>
      </c>
      <c r="CZ75" s="299">
        <v>0</v>
      </c>
      <c r="DA75" s="299">
        <v>0</v>
      </c>
      <c r="DB75" s="299">
        <v>0</v>
      </c>
      <c r="DC75" s="299">
        <v>0</v>
      </c>
      <c r="DD75" s="299">
        <v>0</v>
      </c>
      <c r="DE75" s="299">
        <v>0</v>
      </c>
      <c r="DF75" s="299">
        <v>0</v>
      </c>
      <c r="DG75" s="299">
        <v>0</v>
      </c>
      <c r="DH75" s="299">
        <v>0</v>
      </c>
      <c r="DI75" s="299">
        <v>0</v>
      </c>
      <c r="DJ75" s="299">
        <v>0</v>
      </c>
      <c r="DK75" s="299">
        <v>0</v>
      </c>
      <c r="DL75" s="299">
        <v>0</v>
      </c>
      <c r="DM75" s="299">
        <v>0</v>
      </c>
      <c r="DN75" s="299">
        <v>0</v>
      </c>
      <c r="DO75" s="299">
        <v>0</v>
      </c>
      <c r="DP75" s="299">
        <v>0</v>
      </c>
      <c r="DQ75" s="299">
        <v>0</v>
      </c>
      <c r="DR75" s="299">
        <v>2.4043605813640775E-2</v>
      </c>
      <c r="DS75" s="299">
        <v>0.48735934111387652</v>
      </c>
      <c r="DT75" s="299">
        <v>0.29916517288957173</v>
      </c>
      <c r="DU75" s="299">
        <v>0</v>
      </c>
      <c r="DV75" s="299">
        <v>0.4787218870458943</v>
      </c>
      <c r="DW75" s="299">
        <v>0.4595159443307083</v>
      </c>
      <c r="DX75" s="299">
        <v>0.91969665832119329</v>
      </c>
      <c r="DY75" s="299">
        <v>0.78806444876253612</v>
      </c>
      <c r="DZ75" s="299">
        <v>0.39380260365281056</v>
      </c>
      <c r="EA75" s="299">
        <v>0.35937775009438389</v>
      </c>
      <c r="EB75" s="299">
        <v>0.71353797858670276</v>
      </c>
      <c r="EC75" s="299">
        <v>0.24266576108522461</v>
      </c>
      <c r="ED75" s="299">
        <v>0.61374406389437353</v>
      </c>
      <c r="EE75" s="299">
        <v>0.57899323978895245</v>
      </c>
      <c r="EF75" s="299">
        <v>0.57054734112437855</v>
      </c>
      <c r="EG75" s="299">
        <v>0.71705929695896409</v>
      </c>
      <c r="EH75" s="299">
        <v>0.67290489353307781</v>
      </c>
      <c r="EI75" s="299">
        <v>0.41740372059949726</v>
      </c>
      <c r="EJ75" s="299">
        <v>0.60358792594272737</v>
      </c>
      <c r="EK75" s="299">
        <v>0.64006123744350452</v>
      </c>
      <c r="EL75" s="299">
        <v>0.53188771284284897</v>
      </c>
      <c r="EM75" s="299">
        <v>0</v>
      </c>
      <c r="EN75" s="299">
        <v>0.62825060544046596</v>
      </c>
      <c r="EO75" s="299">
        <v>0</v>
      </c>
      <c r="EP75" s="299">
        <v>0</v>
      </c>
      <c r="EQ75" s="299">
        <v>0.56009452921272451</v>
      </c>
      <c r="ER75" s="299">
        <v>0.57904860867396757</v>
      </c>
      <c r="ES75" s="299">
        <v>0.3408610475046987</v>
      </c>
      <c r="ET75" s="299">
        <v>0.75137396920496191</v>
      </c>
      <c r="EU75" s="299">
        <v>0.51195738897487841</v>
      </c>
      <c r="EV75" s="299">
        <v>0.55470429643890373</v>
      </c>
      <c r="EW75" s="299">
        <v>0.44812254713759414</v>
      </c>
      <c r="EX75" s="299">
        <v>0.76631653569833691</v>
      </c>
      <c r="EY75" s="299">
        <v>0.38082884984386717</v>
      </c>
      <c r="EZ75" s="299">
        <v>0.64188603867135674</v>
      </c>
      <c r="FA75" s="299">
        <v>0.36168857903109691</v>
      </c>
      <c r="FB75" s="299">
        <v>0</v>
      </c>
      <c r="FC75" s="299">
        <v>0</v>
      </c>
      <c r="FD75" s="299">
        <v>0.37753126305467594</v>
      </c>
      <c r="FE75" s="299">
        <v>0</v>
      </c>
      <c r="FF75" s="299">
        <v>0.57689108517029519</v>
      </c>
      <c r="FG75" s="299">
        <v>0.58015515701802201</v>
      </c>
      <c r="FH75" s="299">
        <v>0.51982147253654942</v>
      </c>
      <c r="FI75" s="299">
        <v>0.54176958672068753</v>
      </c>
      <c r="FJ75" s="299">
        <v>0.51105367013422298</v>
      </c>
      <c r="FK75" s="299">
        <v>0.70101216600226623</v>
      </c>
      <c r="FL75" s="299">
        <v>0.71234264576910389</v>
      </c>
      <c r="FM75" s="299">
        <v>0.26056491158563116</v>
      </c>
      <c r="FN75" s="299">
        <v>0.27123858703705384</v>
      </c>
      <c r="FO75" s="299">
        <v>0.55567023677942917</v>
      </c>
      <c r="FP75" s="299">
        <v>0.43499307399415732</v>
      </c>
      <c r="FQ75" s="299">
        <v>0.47657425176487628</v>
      </c>
      <c r="FR75" s="299">
        <v>0.31033053567783209</v>
      </c>
      <c r="FS75" s="299">
        <v>0.25616397991306272</v>
      </c>
      <c r="FT75" s="299">
        <v>0.36757398886648007</v>
      </c>
      <c r="FU75" s="299">
        <v>0.32549132168041534</v>
      </c>
      <c r="FV75" s="299">
        <v>0.28381849191208691</v>
      </c>
      <c r="FW75" s="299">
        <v>0.12015966113861738</v>
      </c>
      <c r="FX75" s="299">
        <v>0.2700213066738254</v>
      </c>
      <c r="FY75" s="299">
        <v>0.4688281776988743</v>
      </c>
      <c r="FZ75" s="299">
        <v>0.59734226512077393</v>
      </c>
      <c r="GA75" s="299">
        <v>0</v>
      </c>
      <c r="GB75" s="299">
        <v>0</v>
      </c>
      <c r="GC75" s="299">
        <v>0</v>
      </c>
      <c r="GD75" s="299">
        <v>0</v>
      </c>
      <c r="GE75" s="299">
        <v>0</v>
      </c>
      <c r="GF75" s="299">
        <v>0</v>
      </c>
      <c r="GG75" s="299">
        <v>0</v>
      </c>
      <c r="GH75" s="299">
        <v>0</v>
      </c>
      <c r="GI75" s="299">
        <v>0</v>
      </c>
      <c r="GJ75" s="299">
        <v>1</v>
      </c>
      <c r="GK75" s="299">
        <v>0</v>
      </c>
      <c r="GL75" s="299">
        <v>0</v>
      </c>
      <c r="GM75" s="299">
        <v>0</v>
      </c>
      <c r="GN75" s="299">
        <v>0</v>
      </c>
      <c r="GO75" s="299">
        <v>0</v>
      </c>
      <c r="GP75" s="299">
        <v>0</v>
      </c>
      <c r="GQ75" s="299">
        <v>0</v>
      </c>
      <c r="GR75" s="299">
        <v>0</v>
      </c>
      <c r="GS75" s="299">
        <v>0</v>
      </c>
      <c r="GT75" s="299">
        <v>0</v>
      </c>
      <c r="GU75" s="299">
        <v>0</v>
      </c>
      <c r="GV75" s="299">
        <v>0</v>
      </c>
      <c r="GW75" s="299">
        <v>0</v>
      </c>
      <c r="GX75" s="299">
        <v>0</v>
      </c>
      <c r="GY75" s="299">
        <v>0</v>
      </c>
      <c r="GZ75" s="299">
        <v>0.22738952677573987</v>
      </c>
      <c r="HA75" s="299">
        <v>0</v>
      </c>
      <c r="HB75" s="299">
        <v>0.41623286284357186</v>
      </c>
      <c r="HC75" s="299">
        <v>0</v>
      </c>
      <c r="HD75" s="299">
        <v>0</v>
      </c>
      <c r="HE75" s="299">
        <v>0</v>
      </c>
      <c r="HF75" s="299">
        <v>0</v>
      </c>
      <c r="HG75" s="299">
        <v>0</v>
      </c>
      <c r="HH75" s="299">
        <v>0</v>
      </c>
      <c r="HI75" s="299">
        <v>0</v>
      </c>
      <c r="HJ75" s="299">
        <v>0</v>
      </c>
      <c r="HK75" s="299">
        <v>0</v>
      </c>
      <c r="HL75" s="299">
        <v>0</v>
      </c>
      <c r="HM75" s="299">
        <v>0</v>
      </c>
      <c r="HN75" s="299">
        <v>0</v>
      </c>
      <c r="HO75" s="299">
        <v>0</v>
      </c>
      <c r="HP75" s="299">
        <v>0</v>
      </c>
      <c r="HQ75" s="299">
        <v>0</v>
      </c>
      <c r="HR75" s="299">
        <v>0</v>
      </c>
      <c r="HS75" s="299">
        <v>0</v>
      </c>
      <c r="HT75" s="299">
        <v>0</v>
      </c>
      <c r="HU75" s="299">
        <v>2.3913526327053153E-2</v>
      </c>
      <c r="HV75" s="288"/>
      <c r="HW75" s="106"/>
      <c r="HX75" s="106"/>
      <c r="HY75" s="106"/>
      <c r="HZ75" s="112"/>
      <c r="IA75" s="4"/>
    </row>
    <row r="76" spans="5:235" ht="16.5">
      <c r="E76" s="105"/>
      <c r="F76" s="106"/>
      <c r="G76" s="106"/>
      <c r="H76" s="106"/>
      <c r="I76" s="106"/>
      <c r="J76" s="106"/>
      <c r="K76" s="303">
        <v>531</v>
      </c>
      <c r="L76" s="296" t="s">
        <v>759</v>
      </c>
      <c r="M76" s="300">
        <v>1.0319367342584416</v>
      </c>
      <c r="N76" s="301">
        <v>0.33235148433978745</v>
      </c>
      <c r="O76" s="300">
        <v>0.65221868508678371</v>
      </c>
      <c r="P76" s="299">
        <v>0</v>
      </c>
      <c r="Q76" s="299">
        <v>0</v>
      </c>
      <c r="R76" s="299">
        <v>0</v>
      </c>
      <c r="S76" s="299">
        <v>0</v>
      </c>
      <c r="T76" s="299">
        <v>0</v>
      </c>
      <c r="U76" s="299">
        <v>0</v>
      </c>
      <c r="V76" s="299">
        <v>0</v>
      </c>
      <c r="W76" s="299">
        <v>0</v>
      </c>
      <c r="X76" s="299">
        <v>0</v>
      </c>
      <c r="Y76" s="299">
        <v>0</v>
      </c>
      <c r="Z76" s="299">
        <v>0</v>
      </c>
      <c r="AA76" s="299">
        <v>0</v>
      </c>
      <c r="AB76" s="299">
        <v>0</v>
      </c>
      <c r="AC76" s="299">
        <v>0</v>
      </c>
      <c r="AD76" s="299">
        <v>0</v>
      </c>
      <c r="AE76" s="299">
        <v>0</v>
      </c>
      <c r="AF76" s="299">
        <v>0</v>
      </c>
      <c r="AG76" s="299">
        <v>0</v>
      </c>
      <c r="AH76" s="299">
        <v>0</v>
      </c>
      <c r="AI76" s="299">
        <v>0</v>
      </c>
      <c r="AJ76" s="299">
        <v>0</v>
      </c>
      <c r="AK76" s="299">
        <v>0</v>
      </c>
      <c r="AL76" s="299">
        <v>0</v>
      </c>
      <c r="AM76" s="299">
        <v>0</v>
      </c>
      <c r="AN76" s="299">
        <v>0</v>
      </c>
      <c r="AO76" s="299">
        <v>0</v>
      </c>
      <c r="AP76" s="299">
        <v>0</v>
      </c>
      <c r="AQ76" s="299">
        <v>0</v>
      </c>
      <c r="AR76" s="299">
        <v>0</v>
      </c>
      <c r="AS76" s="299">
        <v>0</v>
      </c>
      <c r="AT76" s="299">
        <v>0</v>
      </c>
      <c r="AU76" s="299">
        <v>0</v>
      </c>
      <c r="AV76" s="299">
        <v>0</v>
      </c>
      <c r="AW76" s="299">
        <v>0</v>
      </c>
      <c r="AX76" s="299">
        <v>0</v>
      </c>
      <c r="AY76" s="299">
        <v>0</v>
      </c>
      <c r="AZ76" s="299">
        <v>0</v>
      </c>
      <c r="BA76" s="299">
        <v>0</v>
      </c>
      <c r="BB76" s="299">
        <v>0</v>
      </c>
      <c r="BC76" s="299">
        <v>0</v>
      </c>
      <c r="BD76" s="299">
        <v>0</v>
      </c>
      <c r="BE76" s="299">
        <v>0</v>
      </c>
      <c r="BF76" s="299">
        <v>0</v>
      </c>
      <c r="BG76" s="299">
        <v>0</v>
      </c>
      <c r="BH76" s="299">
        <v>0</v>
      </c>
      <c r="BI76" s="299">
        <v>0</v>
      </c>
      <c r="BJ76" s="299">
        <v>0</v>
      </c>
      <c r="BK76" s="299">
        <v>0</v>
      </c>
      <c r="BL76" s="299">
        <v>0</v>
      </c>
      <c r="BM76" s="299">
        <v>0</v>
      </c>
      <c r="BN76" s="299">
        <v>0</v>
      </c>
      <c r="BO76" s="299">
        <v>0</v>
      </c>
      <c r="BP76" s="299">
        <v>0</v>
      </c>
      <c r="BQ76" s="299">
        <v>0</v>
      </c>
      <c r="BR76" s="299">
        <v>0</v>
      </c>
      <c r="BS76" s="299">
        <v>0</v>
      </c>
      <c r="BT76" s="299">
        <v>0</v>
      </c>
      <c r="BU76" s="299">
        <v>0</v>
      </c>
      <c r="BV76" s="299">
        <v>0</v>
      </c>
      <c r="BW76" s="299">
        <v>0</v>
      </c>
      <c r="BX76" s="299">
        <v>0</v>
      </c>
      <c r="BY76" s="299">
        <v>0</v>
      </c>
      <c r="BZ76" s="299">
        <v>0</v>
      </c>
      <c r="CA76" s="299">
        <v>0</v>
      </c>
      <c r="CB76" s="299">
        <v>0</v>
      </c>
      <c r="CC76" s="299">
        <v>0</v>
      </c>
      <c r="CD76" s="299">
        <v>0</v>
      </c>
      <c r="CE76" s="299">
        <v>0</v>
      </c>
      <c r="CF76" s="299">
        <v>0</v>
      </c>
      <c r="CG76" s="299">
        <v>0</v>
      </c>
      <c r="CH76" s="299">
        <v>1</v>
      </c>
      <c r="CI76" s="299">
        <v>0</v>
      </c>
      <c r="CJ76" s="299">
        <v>0</v>
      </c>
      <c r="CK76" s="299">
        <v>0</v>
      </c>
      <c r="CL76" s="299">
        <v>0</v>
      </c>
      <c r="CM76" s="299">
        <v>0</v>
      </c>
      <c r="CN76" s="299">
        <v>0</v>
      </c>
      <c r="CO76" s="299">
        <v>0</v>
      </c>
      <c r="CP76" s="299">
        <v>0</v>
      </c>
      <c r="CQ76" s="299">
        <v>0</v>
      </c>
      <c r="CR76" s="299">
        <v>0</v>
      </c>
      <c r="CS76" s="299">
        <v>0</v>
      </c>
      <c r="CT76" s="299">
        <v>0</v>
      </c>
      <c r="CU76" s="299">
        <v>0</v>
      </c>
      <c r="CV76" s="299">
        <v>0</v>
      </c>
      <c r="CW76" s="299">
        <v>0</v>
      </c>
      <c r="CX76" s="299">
        <v>0</v>
      </c>
      <c r="CY76" s="299">
        <v>0</v>
      </c>
      <c r="CZ76" s="299">
        <v>0</v>
      </c>
      <c r="DA76" s="299">
        <v>0</v>
      </c>
      <c r="DB76" s="299">
        <v>0</v>
      </c>
      <c r="DC76" s="299">
        <v>0</v>
      </c>
      <c r="DD76" s="299">
        <v>0</v>
      </c>
      <c r="DE76" s="299">
        <v>0</v>
      </c>
      <c r="DF76" s="299">
        <v>0</v>
      </c>
      <c r="DG76" s="299">
        <v>0</v>
      </c>
      <c r="DH76" s="299">
        <v>0</v>
      </c>
      <c r="DI76" s="299">
        <v>0</v>
      </c>
      <c r="DJ76" s="299">
        <v>0</v>
      </c>
      <c r="DK76" s="299">
        <v>0</v>
      </c>
      <c r="DL76" s="299">
        <v>0</v>
      </c>
      <c r="DM76" s="299">
        <v>0</v>
      </c>
      <c r="DN76" s="299">
        <v>0</v>
      </c>
      <c r="DO76" s="299">
        <v>0</v>
      </c>
      <c r="DP76" s="299">
        <v>0</v>
      </c>
      <c r="DQ76" s="299">
        <v>0</v>
      </c>
      <c r="DR76" s="299">
        <v>0</v>
      </c>
      <c r="DS76" s="299">
        <v>0</v>
      </c>
      <c r="DT76" s="299">
        <v>0</v>
      </c>
      <c r="DU76" s="299">
        <v>0</v>
      </c>
      <c r="DV76" s="299">
        <v>0</v>
      </c>
      <c r="DW76" s="299">
        <v>0</v>
      </c>
      <c r="DX76" s="299">
        <v>0</v>
      </c>
      <c r="DY76" s="299">
        <v>0</v>
      </c>
      <c r="DZ76" s="299">
        <v>0</v>
      </c>
      <c r="EA76" s="299">
        <v>0</v>
      </c>
      <c r="EB76" s="299">
        <v>0</v>
      </c>
      <c r="EC76" s="299">
        <v>0</v>
      </c>
      <c r="ED76" s="299">
        <v>0</v>
      </c>
      <c r="EE76" s="299">
        <v>0</v>
      </c>
      <c r="EF76" s="299">
        <v>0</v>
      </c>
      <c r="EG76" s="299">
        <v>0</v>
      </c>
      <c r="EH76" s="299">
        <v>0</v>
      </c>
      <c r="EI76" s="299">
        <v>0</v>
      </c>
      <c r="EJ76" s="299">
        <v>0</v>
      </c>
      <c r="EK76" s="299">
        <v>0</v>
      </c>
      <c r="EL76" s="299">
        <v>0</v>
      </c>
      <c r="EM76" s="299">
        <v>0</v>
      </c>
      <c r="EN76" s="299">
        <v>0</v>
      </c>
      <c r="EO76" s="299">
        <v>0</v>
      </c>
      <c r="EP76" s="299">
        <v>0</v>
      </c>
      <c r="EQ76" s="299">
        <v>0</v>
      </c>
      <c r="ER76" s="299">
        <v>0</v>
      </c>
      <c r="ES76" s="299">
        <v>0</v>
      </c>
      <c r="ET76" s="299">
        <v>0</v>
      </c>
      <c r="EU76" s="299">
        <v>0</v>
      </c>
      <c r="EV76" s="299">
        <v>0</v>
      </c>
      <c r="EW76" s="299">
        <v>0</v>
      </c>
      <c r="EX76" s="299">
        <v>0</v>
      </c>
      <c r="EY76" s="299">
        <v>0</v>
      </c>
      <c r="EZ76" s="299">
        <v>0</v>
      </c>
      <c r="FA76" s="299">
        <v>0</v>
      </c>
      <c r="FB76" s="299">
        <v>0</v>
      </c>
      <c r="FC76" s="299">
        <v>0</v>
      </c>
      <c r="FD76" s="299">
        <v>0</v>
      </c>
      <c r="FE76" s="299">
        <v>0</v>
      </c>
      <c r="FF76" s="299">
        <v>0</v>
      </c>
      <c r="FG76" s="299">
        <v>0</v>
      </c>
      <c r="FH76" s="299">
        <v>0</v>
      </c>
      <c r="FI76" s="299">
        <v>0</v>
      </c>
      <c r="FJ76" s="299">
        <v>0</v>
      </c>
      <c r="FK76" s="299">
        <v>0</v>
      </c>
      <c r="FL76" s="299">
        <v>0</v>
      </c>
      <c r="FM76" s="299">
        <v>0</v>
      </c>
      <c r="FN76" s="299">
        <v>0</v>
      </c>
      <c r="FO76" s="299">
        <v>0</v>
      </c>
      <c r="FP76" s="299">
        <v>0</v>
      </c>
      <c r="FQ76" s="299">
        <v>0</v>
      </c>
      <c r="FR76" s="299">
        <v>0</v>
      </c>
      <c r="FS76" s="299">
        <v>0</v>
      </c>
      <c r="FT76" s="299">
        <v>0</v>
      </c>
      <c r="FU76" s="299">
        <v>0</v>
      </c>
      <c r="FV76" s="299">
        <v>0</v>
      </c>
      <c r="FW76" s="299">
        <v>0</v>
      </c>
      <c r="FX76" s="299">
        <v>0</v>
      </c>
      <c r="FY76" s="299">
        <v>0</v>
      </c>
      <c r="FZ76" s="299">
        <v>0</v>
      </c>
      <c r="GA76" s="299">
        <v>0</v>
      </c>
      <c r="GB76" s="299">
        <v>0</v>
      </c>
      <c r="GC76" s="299">
        <v>0</v>
      </c>
      <c r="GD76" s="299">
        <v>0</v>
      </c>
      <c r="GE76" s="299">
        <v>0</v>
      </c>
      <c r="GF76" s="299">
        <v>0</v>
      </c>
      <c r="GG76" s="299">
        <v>0</v>
      </c>
      <c r="GH76" s="299">
        <v>0</v>
      </c>
      <c r="GI76" s="299">
        <v>0</v>
      </c>
      <c r="GJ76" s="299">
        <v>0</v>
      </c>
      <c r="GK76" s="299">
        <v>1</v>
      </c>
      <c r="GL76" s="299">
        <v>0</v>
      </c>
      <c r="GM76" s="299">
        <v>0</v>
      </c>
      <c r="GN76" s="299">
        <v>0</v>
      </c>
      <c r="GO76" s="299">
        <v>0</v>
      </c>
      <c r="GP76" s="299">
        <v>0</v>
      </c>
      <c r="GQ76" s="299">
        <v>0</v>
      </c>
      <c r="GR76" s="299">
        <v>0</v>
      </c>
      <c r="GS76" s="299">
        <v>0</v>
      </c>
      <c r="GT76" s="299">
        <v>0</v>
      </c>
      <c r="GU76" s="299">
        <v>0</v>
      </c>
      <c r="GV76" s="299">
        <v>0</v>
      </c>
      <c r="GW76" s="299">
        <v>0</v>
      </c>
      <c r="GX76" s="299">
        <v>0</v>
      </c>
      <c r="GY76" s="299">
        <v>0</v>
      </c>
      <c r="GZ76" s="299">
        <v>0</v>
      </c>
      <c r="HA76" s="299">
        <v>0</v>
      </c>
      <c r="HB76" s="299">
        <v>0</v>
      </c>
      <c r="HC76" s="299">
        <v>0</v>
      </c>
      <c r="HD76" s="299">
        <v>0</v>
      </c>
      <c r="HE76" s="299">
        <v>0</v>
      </c>
      <c r="HF76" s="299">
        <v>0</v>
      </c>
      <c r="HG76" s="299">
        <v>0</v>
      </c>
      <c r="HH76" s="299">
        <v>0</v>
      </c>
      <c r="HI76" s="299">
        <v>0</v>
      </c>
      <c r="HJ76" s="299">
        <v>0</v>
      </c>
      <c r="HK76" s="299">
        <v>0</v>
      </c>
      <c r="HL76" s="299">
        <v>0</v>
      </c>
      <c r="HM76" s="299">
        <v>0</v>
      </c>
      <c r="HN76" s="299">
        <v>0</v>
      </c>
      <c r="HO76" s="299">
        <v>0</v>
      </c>
      <c r="HP76" s="299">
        <v>0</v>
      </c>
      <c r="HQ76" s="299">
        <v>0</v>
      </c>
      <c r="HR76" s="299">
        <v>0</v>
      </c>
      <c r="HS76" s="299">
        <v>0</v>
      </c>
      <c r="HT76" s="299">
        <v>0</v>
      </c>
      <c r="HU76" s="299">
        <v>0</v>
      </c>
      <c r="HV76" s="288"/>
      <c r="HW76" s="106"/>
      <c r="HX76" s="106"/>
      <c r="HY76" s="106"/>
      <c r="HZ76" s="112"/>
      <c r="IA76" s="4"/>
    </row>
    <row r="77" spans="5:235" ht="16.5">
      <c r="E77" s="105"/>
      <c r="F77" s="106"/>
      <c r="G77" s="106"/>
      <c r="H77" s="106"/>
      <c r="I77" s="106"/>
      <c r="J77" s="106"/>
      <c r="K77" s="303">
        <v>551</v>
      </c>
      <c r="L77" s="296" t="s">
        <v>760</v>
      </c>
      <c r="M77" s="300">
        <v>1.0666288762958778</v>
      </c>
      <c r="N77" s="301">
        <v>0.29326814491303432</v>
      </c>
      <c r="O77" s="300">
        <v>0.91133923912981973</v>
      </c>
      <c r="P77" s="299">
        <v>0</v>
      </c>
      <c r="Q77" s="299">
        <v>0</v>
      </c>
      <c r="R77" s="299">
        <v>0</v>
      </c>
      <c r="S77" s="299">
        <v>0</v>
      </c>
      <c r="T77" s="299">
        <v>0</v>
      </c>
      <c r="U77" s="299">
        <v>0</v>
      </c>
      <c r="V77" s="299">
        <v>0</v>
      </c>
      <c r="W77" s="299">
        <v>0</v>
      </c>
      <c r="X77" s="299">
        <v>0</v>
      </c>
      <c r="Y77" s="299">
        <v>0</v>
      </c>
      <c r="Z77" s="299">
        <v>0</v>
      </c>
      <c r="AA77" s="299">
        <v>0</v>
      </c>
      <c r="AB77" s="299">
        <v>0</v>
      </c>
      <c r="AC77" s="299">
        <v>0</v>
      </c>
      <c r="AD77" s="299">
        <v>0</v>
      </c>
      <c r="AE77" s="299">
        <v>0</v>
      </c>
      <c r="AF77" s="299">
        <v>0</v>
      </c>
      <c r="AG77" s="299">
        <v>0</v>
      </c>
      <c r="AH77" s="299">
        <v>0</v>
      </c>
      <c r="AI77" s="299">
        <v>0</v>
      </c>
      <c r="AJ77" s="299">
        <v>0</v>
      </c>
      <c r="AK77" s="299">
        <v>0</v>
      </c>
      <c r="AL77" s="299">
        <v>0</v>
      </c>
      <c r="AM77" s="299">
        <v>0</v>
      </c>
      <c r="AN77" s="299">
        <v>0</v>
      </c>
      <c r="AO77" s="299">
        <v>0</v>
      </c>
      <c r="AP77" s="299">
        <v>0</v>
      </c>
      <c r="AQ77" s="299">
        <v>0</v>
      </c>
      <c r="AR77" s="299">
        <v>0</v>
      </c>
      <c r="AS77" s="299">
        <v>0</v>
      </c>
      <c r="AT77" s="299">
        <v>0</v>
      </c>
      <c r="AU77" s="299">
        <v>0</v>
      </c>
      <c r="AV77" s="299">
        <v>0</v>
      </c>
      <c r="AW77" s="299">
        <v>0</v>
      </c>
      <c r="AX77" s="299">
        <v>0</v>
      </c>
      <c r="AY77" s="299">
        <v>0</v>
      </c>
      <c r="AZ77" s="299">
        <v>0</v>
      </c>
      <c r="BA77" s="299">
        <v>0</v>
      </c>
      <c r="BB77" s="299">
        <v>0</v>
      </c>
      <c r="BC77" s="299">
        <v>0</v>
      </c>
      <c r="BD77" s="299">
        <v>0</v>
      </c>
      <c r="BE77" s="299">
        <v>0</v>
      </c>
      <c r="BF77" s="299">
        <v>0</v>
      </c>
      <c r="BG77" s="299">
        <v>0</v>
      </c>
      <c r="BH77" s="299">
        <v>0</v>
      </c>
      <c r="BI77" s="299">
        <v>0</v>
      </c>
      <c r="BJ77" s="299">
        <v>0</v>
      </c>
      <c r="BK77" s="299">
        <v>0</v>
      </c>
      <c r="BL77" s="299">
        <v>0</v>
      </c>
      <c r="BM77" s="299">
        <v>0</v>
      </c>
      <c r="BN77" s="299">
        <v>0</v>
      </c>
      <c r="BO77" s="299">
        <v>0</v>
      </c>
      <c r="BP77" s="299">
        <v>0</v>
      </c>
      <c r="BQ77" s="299">
        <v>0</v>
      </c>
      <c r="BR77" s="299">
        <v>0</v>
      </c>
      <c r="BS77" s="299">
        <v>0</v>
      </c>
      <c r="BT77" s="299">
        <v>0</v>
      </c>
      <c r="BU77" s="299">
        <v>0</v>
      </c>
      <c r="BV77" s="299">
        <v>0</v>
      </c>
      <c r="BW77" s="299">
        <v>0</v>
      </c>
      <c r="BX77" s="299">
        <v>0</v>
      </c>
      <c r="BY77" s="299">
        <v>0</v>
      </c>
      <c r="BZ77" s="299">
        <v>0</v>
      </c>
      <c r="CA77" s="299">
        <v>0</v>
      </c>
      <c r="CB77" s="299">
        <v>0</v>
      </c>
      <c r="CC77" s="299">
        <v>0</v>
      </c>
      <c r="CD77" s="299">
        <v>0</v>
      </c>
      <c r="CE77" s="299">
        <v>0</v>
      </c>
      <c r="CF77" s="299">
        <v>0</v>
      </c>
      <c r="CG77" s="299">
        <v>0</v>
      </c>
      <c r="CH77" s="299">
        <v>0</v>
      </c>
      <c r="CI77" s="299">
        <v>1</v>
      </c>
      <c r="CJ77" s="299">
        <v>0</v>
      </c>
      <c r="CK77" s="299">
        <v>0</v>
      </c>
      <c r="CL77" s="299">
        <v>0</v>
      </c>
      <c r="CM77" s="299">
        <v>0</v>
      </c>
      <c r="CN77" s="299">
        <v>0</v>
      </c>
      <c r="CO77" s="299">
        <v>0</v>
      </c>
      <c r="CP77" s="299">
        <v>0</v>
      </c>
      <c r="CQ77" s="299">
        <v>0</v>
      </c>
      <c r="CR77" s="299">
        <v>0</v>
      </c>
      <c r="CS77" s="299">
        <v>0</v>
      </c>
      <c r="CT77" s="299">
        <v>0</v>
      </c>
      <c r="CU77" s="299">
        <v>0</v>
      </c>
      <c r="CV77" s="299">
        <v>0</v>
      </c>
      <c r="CW77" s="299">
        <v>0</v>
      </c>
      <c r="CX77" s="299">
        <v>0</v>
      </c>
      <c r="CY77" s="299">
        <v>0</v>
      </c>
      <c r="CZ77" s="299">
        <v>0</v>
      </c>
      <c r="DA77" s="299">
        <v>0</v>
      </c>
      <c r="DB77" s="299">
        <v>0</v>
      </c>
      <c r="DC77" s="299">
        <v>0</v>
      </c>
      <c r="DD77" s="299">
        <v>0</v>
      </c>
      <c r="DE77" s="299">
        <v>0</v>
      </c>
      <c r="DF77" s="299">
        <v>0</v>
      </c>
      <c r="DG77" s="299">
        <v>0</v>
      </c>
      <c r="DH77" s="299">
        <v>0</v>
      </c>
      <c r="DI77" s="299">
        <v>0</v>
      </c>
      <c r="DJ77" s="299">
        <v>0</v>
      </c>
      <c r="DK77" s="299">
        <v>0</v>
      </c>
      <c r="DL77" s="299">
        <v>0</v>
      </c>
      <c r="DM77" s="299">
        <v>0</v>
      </c>
      <c r="DN77" s="299">
        <v>0</v>
      </c>
      <c r="DO77" s="299">
        <v>0</v>
      </c>
      <c r="DP77" s="299">
        <v>0</v>
      </c>
      <c r="DQ77" s="299">
        <v>0</v>
      </c>
      <c r="DR77" s="299">
        <v>0</v>
      </c>
      <c r="DS77" s="299">
        <v>0</v>
      </c>
      <c r="DT77" s="299">
        <v>0</v>
      </c>
      <c r="DU77" s="299">
        <v>0</v>
      </c>
      <c r="DV77" s="299">
        <v>0</v>
      </c>
      <c r="DW77" s="299">
        <v>0</v>
      </c>
      <c r="DX77" s="299">
        <v>0</v>
      </c>
      <c r="DY77" s="299">
        <v>0</v>
      </c>
      <c r="DZ77" s="299">
        <v>0</v>
      </c>
      <c r="EA77" s="299">
        <v>0</v>
      </c>
      <c r="EB77" s="299">
        <v>0</v>
      </c>
      <c r="EC77" s="299">
        <v>0</v>
      </c>
      <c r="ED77" s="299">
        <v>0</v>
      </c>
      <c r="EE77" s="299">
        <v>0</v>
      </c>
      <c r="EF77" s="299">
        <v>0</v>
      </c>
      <c r="EG77" s="299">
        <v>0</v>
      </c>
      <c r="EH77" s="299">
        <v>0</v>
      </c>
      <c r="EI77" s="299">
        <v>0</v>
      </c>
      <c r="EJ77" s="299">
        <v>0</v>
      </c>
      <c r="EK77" s="299">
        <v>0</v>
      </c>
      <c r="EL77" s="299">
        <v>0</v>
      </c>
      <c r="EM77" s="299">
        <v>0</v>
      </c>
      <c r="EN77" s="299">
        <v>0</v>
      </c>
      <c r="EO77" s="299">
        <v>0</v>
      </c>
      <c r="EP77" s="299">
        <v>0</v>
      </c>
      <c r="EQ77" s="299">
        <v>0</v>
      </c>
      <c r="ER77" s="299">
        <v>0</v>
      </c>
      <c r="ES77" s="299">
        <v>0</v>
      </c>
      <c r="ET77" s="299">
        <v>0</v>
      </c>
      <c r="EU77" s="299">
        <v>0</v>
      </c>
      <c r="EV77" s="299">
        <v>0</v>
      </c>
      <c r="EW77" s="299">
        <v>0</v>
      </c>
      <c r="EX77" s="299">
        <v>0</v>
      </c>
      <c r="EY77" s="299">
        <v>0</v>
      </c>
      <c r="EZ77" s="299">
        <v>0</v>
      </c>
      <c r="FA77" s="299">
        <v>0</v>
      </c>
      <c r="FB77" s="299">
        <v>0</v>
      </c>
      <c r="FC77" s="299">
        <v>0</v>
      </c>
      <c r="FD77" s="299">
        <v>0</v>
      </c>
      <c r="FE77" s="299">
        <v>0</v>
      </c>
      <c r="FF77" s="299">
        <v>0</v>
      </c>
      <c r="FG77" s="299">
        <v>0</v>
      </c>
      <c r="FH77" s="299">
        <v>0</v>
      </c>
      <c r="FI77" s="299">
        <v>0</v>
      </c>
      <c r="FJ77" s="299">
        <v>0</v>
      </c>
      <c r="FK77" s="299">
        <v>0</v>
      </c>
      <c r="FL77" s="299">
        <v>0</v>
      </c>
      <c r="FM77" s="299">
        <v>0</v>
      </c>
      <c r="FN77" s="299">
        <v>0</v>
      </c>
      <c r="FO77" s="299">
        <v>0</v>
      </c>
      <c r="FP77" s="299">
        <v>0</v>
      </c>
      <c r="FQ77" s="299">
        <v>0</v>
      </c>
      <c r="FR77" s="299">
        <v>0</v>
      </c>
      <c r="FS77" s="299">
        <v>0</v>
      </c>
      <c r="FT77" s="299">
        <v>0</v>
      </c>
      <c r="FU77" s="299">
        <v>0</v>
      </c>
      <c r="FV77" s="299">
        <v>0</v>
      </c>
      <c r="FW77" s="299">
        <v>0</v>
      </c>
      <c r="FX77" s="299">
        <v>0</v>
      </c>
      <c r="FY77" s="299">
        <v>0</v>
      </c>
      <c r="FZ77" s="299">
        <v>0</v>
      </c>
      <c r="GA77" s="299">
        <v>0</v>
      </c>
      <c r="GB77" s="299">
        <v>0</v>
      </c>
      <c r="GC77" s="299">
        <v>0</v>
      </c>
      <c r="GD77" s="299">
        <v>0</v>
      </c>
      <c r="GE77" s="299">
        <v>0</v>
      </c>
      <c r="GF77" s="299">
        <v>0</v>
      </c>
      <c r="GG77" s="299">
        <v>0</v>
      </c>
      <c r="GH77" s="299">
        <v>0</v>
      </c>
      <c r="GI77" s="299">
        <v>0</v>
      </c>
      <c r="GJ77" s="299">
        <v>0</v>
      </c>
      <c r="GK77" s="299">
        <v>0</v>
      </c>
      <c r="GL77" s="299">
        <v>1</v>
      </c>
      <c r="GM77" s="299">
        <v>0</v>
      </c>
      <c r="GN77" s="299">
        <v>0</v>
      </c>
      <c r="GO77" s="299">
        <v>0</v>
      </c>
      <c r="GP77" s="299">
        <v>0</v>
      </c>
      <c r="GQ77" s="299">
        <v>0</v>
      </c>
      <c r="GR77" s="299">
        <v>0</v>
      </c>
      <c r="GS77" s="299">
        <v>0</v>
      </c>
      <c r="GT77" s="299">
        <v>0</v>
      </c>
      <c r="GU77" s="299">
        <v>0</v>
      </c>
      <c r="GV77" s="299">
        <v>0</v>
      </c>
      <c r="GW77" s="299">
        <v>0</v>
      </c>
      <c r="GX77" s="299">
        <v>0</v>
      </c>
      <c r="GY77" s="299">
        <v>0</v>
      </c>
      <c r="GZ77" s="299">
        <v>0</v>
      </c>
      <c r="HA77" s="299">
        <v>0</v>
      </c>
      <c r="HB77" s="299">
        <v>0</v>
      </c>
      <c r="HC77" s="299">
        <v>0</v>
      </c>
      <c r="HD77" s="299">
        <v>0</v>
      </c>
      <c r="HE77" s="299">
        <v>0</v>
      </c>
      <c r="HF77" s="299">
        <v>0</v>
      </c>
      <c r="HG77" s="299">
        <v>0</v>
      </c>
      <c r="HH77" s="299">
        <v>0</v>
      </c>
      <c r="HI77" s="299">
        <v>0</v>
      </c>
      <c r="HJ77" s="299">
        <v>0</v>
      </c>
      <c r="HK77" s="299">
        <v>0</v>
      </c>
      <c r="HL77" s="299">
        <v>0</v>
      </c>
      <c r="HM77" s="299">
        <v>0</v>
      </c>
      <c r="HN77" s="299">
        <v>0</v>
      </c>
      <c r="HO77" s="299">
        <v>0</v>
      </c>
      <c r="HP77" s="299">
        <v>0</v>
      </c>
      <c r="HQ77" s="299">
        <v>0</v>
      </c>
      <c r="HR77" s="299">
        <v>0</v>
      </c>
      <c r="HS77" s="299">
        <v>0</v>
      </c>
      <c r="HT77" s="299">
        <v>0</v>
      </c>
      <c r="HU77" s="299">
        <v>0</v>
      </c>
      <c r="HV77" s="288"/>
      <c r="HW77" s="106"/>
      <c r="HX77" s="106"/>
      <c r="HY77" s="106"/>
      <c r="HZ77" s="112"/>
      <c r="IA77" s="4"/>
    </row>
    <row r="78" spans="5:235" ht="16.5">
      <c r="E78" s="105"/>
      <c r="F78" s="106"/>
      <c r="G78" s="106"/>
      <c r="H78" s="106"/>
      <c r="I78" s="106"/>
      <c r="J78" s="106"/>
      <c r="K78" s="303">
        <v>552</v>
      </c>
      <c r="L78" s="296" t="s">
        <v>761</v>
      </c>
      <c r="M78" s="300">
        <v>0.98942603746520574</v>
      </c>
      <c r="N78" s="301">
        <v>0.29312797662736195</v>
      </c>
      <c r="O78" s="300">
        <v>0.99978130712294322</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1</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c r="DY78" s="299">
        <v>0</v>
      </c>
      <c r="DZ78" s="299">
        <v>0</v>
      </c>
      <c r="EA78" s="299">
        <v>0</v>
      </c>
      <c r="EB78" s="299">
        <v>0</v>
      </c>
      <c r="EC78" s="299">
        <v>0</v>
      </c>
      <c r="ED78" s="299">
        <v>0</v>
      </c>
      <c r="EE78" s="299">
        <v>0</v>
      </c>
      <c r="EF78" s="299">
        <v>0</v>
      </c>
      <c r="EG78" s="299">
        <v>0</v>
      </c>
      <c r="EH78" s="299">
        <v>0</v>
      </c>
      <c r="EI78" s="299">
        <v>0</v>
      </c>
      <c r="EJ78" s="299">
        <v>0</v>
      </c>
      <c r="EK78" s="299">
        <v>0</v>
      </c>
      <c r="EL78" s="299">
        <v>0</v>
      </c>
      <c r="EM78" s="299">
        <v>0</v>
      </c>
      <c r="EN78" s="299">
        <v>0</v>
      </c>
      <c r="EO78" s="299">
        <v>0</v>
      </c>
      <c r="EP78" s="299">
        <v>0</v>
      </c>
      <c r="EQ78" s="299">
        <v>0</v>
      </c>
      <c r="ER78" s="299">
        <v>0</v>
      </c>
      <c r="ES78" s="299">
        <v>0</v>
      </c>
      <c r="ET78" s="299">
        <v>0</v>
      </c>
      <c r="EU78" s="299">
        <v>0</v>
      </c>
      <c r="EV78" s="299">
        <v>0</v>
      </c>
      <c r="EW78" s="299">
        <v>0</v>
      </c>
      <c r="EX78" s="299">
        <v>0</v>
      </c>
      <c r="EY78" s="299">
        <v>0</v>
      </c>
      <c r="EZ78" s="299">
        <v>0</v>
      </c>
      <c r="FA78" s="299">
        <v>0</v>
      </c>
      <c r="FB78" s="299">
        <v>0</v>
      </c>
      <c r="FC78" s="299">
        <v>0</v>
      </c>
      <c r="FD78" s="299">
        <v>0</v>
      </c>
      <c r="FE78" s="299">
        <v>0</v>
      </c>
      <c r="FF78" s="299">
        <v>0</v>
      </c>
      <c r="FG78" s="299">
        <v>0</v>
      </c>
      <c r="FH78" s="299">
        <v>0</v>
      </c>
      <c r="FI78" s="299">
        <v>0</v>
      </c>
      <c r="FJ78" s="299">
        <v>0</v>
      </c>
      <c r="FK78" s="299">
        <v>0</v>
      </c>
      <c r="FL78" s="299">
        <v>0</v>
      </c>
      <c r="FM78" s="299">
        <v>0</v>
      </c>
      <c r="FN78" s="299">
        <v>0</v>
      </c>
      <c r="FO78" s="299">
        <v>0</v>
      </c>
      <c r="FP78" s="299">
        <v>0</v>
      </c>
      <c r="FQ78" s="299">
        <v>0</v>
      </c>
      <c r="FR78" s="299">
        <v>0</v>
      </c>
      <c r="FS78" s="299">
        <v>0</v>
      </c>
      <c r="FT78" s="299">
        <v>0</v>
      </c>
      <c r="FU78" s="299">
        <v>0</v>
      </c>
      <c r="FV78" s="299">
        <v>0</v>
      </c>
      <c r="FW78" s="299">
        <v>0</v>
      </c>
      <c r="FX78" s="299">
        <v>0</v>
      </c>
      <c r="FY78" s="299">
        <v>0</v>
      </c>
      <c r="FZ78" s="299">
        <v>0</v>
      </c>
      <c r="GA78" s="299">
        <v>0</v>
      </c>
      <c r="GB78" s="299">
        <v>0</v>
      </c>
      <c r="GC78" s="299">
        <v>0</v>
      </c>
      <c r="GD78" s="299">
        <v>0</v>
      </c>
      <c r="GE78" s="299">
        <v>0</v>
      </c>
      <c r="GF78" s="299">
        <v>0</v>
      </c>
      <c r="GG78" s="299">
        <v>0</v>
      </c>
      <c r="GH78" s="299">
        <v>0</v>
      </c>
      <c r="GI78" s="299">
        <v>0</v>
      </c>
      <c r="GJ78" s="299">
        <v>0</v>
      </c>
      <c r="GK78" s="299">
        <v>0</v>
      </c>
      <c r="GL78" s="299">
        <v>0</v>
      </c>
      <c r="GM78" s="299">
        <v>1</v>
      </c>
      <c r="GN78" s="299">
        <v>0</v>
      </c>
      <c r="GO78" s="299">
        <v>0</v>
      </c>
      <c r="GP78" s="299">
        <v>0</v>
      </c>
      <c r="GQ78" s="299">
        <v>0</v>
      </c>
      <c r="GR78" s="299">
        <v>0</v>
      </c>
      <c r="GS78" s="299">
        <v>0</v>
      </c>
      <c r="GT78" s="299">
        <v>0</v>
      </c>
      <c r="GU78" s="299">
        <v>0</v>
      </c>
      <c r="GV78" s="299">
        <v>0</v>
      </c>
      <c r="GW78" s="299">
        <v>0</v>
      </c>
      <c r="GX78" s="299">
        <v>0</v>
      </c>
      <c r="GY78" s="299">
        <v>0</v>
      </c>
      <c r="GZ78" s="299">
        <v>0</v>
      </c>
      <c r="HA78" s="299">
        <v>0</v>
      </c>
      <c r="HB78" s="299">
        <v>0</v>
      </c>
      <c r="HC78" s="299">
        <v>0</v>
      </c>
      <c r="HD78" s="299">
        <v>0</v>
      </c>
      <c r="HE78" s="299">
        <v>0</v>
      </c>
      <c r="HF78" s="299">
        <v>0</v>
      </c>
      <c r="HG78" s="299">
        <v>0</v>
      </c>
      <c r="HH78" s="299">
        <v>0</v>
      </c>
      <c r="HI78" s="299">
        <v>0</v>
      </c>
      <c r="HJ78" s="299">
        <v>0</v>
      </c>
      <c r="HK78" s="299">
        <v>0</v>
      </c>
      <c r="HL78" s="299">
        <v>0</v>
      </c>
      <c r="HM78" s="299">
        <v>0</v>
      </c>
      <c r="HN78" s="299">
        <v>0</v>
      </c>
      <c r="HO78" s="299">
        <v>0</v>
      </c>
      <c r="HP78" s="299">
        <v>0</v>
      </c>
      <c r="HQ78" s="299">
        <v>0</v>
      </c>
      <c r="HR78" s="299">
        <v>0</v>
      </c>
      <c r="HS78" s="299">
        <v>0</v>
      </c>
      <c r="HT78" s="299">
        <v>0</v>
      </c>
      <c r="HU78" s="299">
        <v>0</v>
      </c>
      <c r="HV78" s="288"/>
      <c r="HW78" s="106"/>
      <c r="HX78" s="106"/>
      <c r="HY78" s="106"/>
      <c r="HZ78" s="112"/>
      <c r="IA78" s="4"/>
    </row>
    <row r="79" spans="5:235" ht="16.5">
      <c r="E79" s="105"/>
      <c r="F79" s="106"/>
      <c r="G79" s="106"/>
      <c r="H79" s="106"/>
      <c r="I79" s="106"/>
      <c r="J79" s="106"/>
      <c r="K79" s="303">
        <v>553</v>
      </c>
      <c r="L79" s="296" t="s">
        <v>762</v>
      </c>
      <c r="M79" s="300">
        <v>0.98894096394350195</v>
      </c>
      <c r="N79" s="301">
        <v>0.10555627714366198</v>
      </c>
      <c r="O79" s="300">
        <v>1</v>
      </c>
      <c r="P79" s="299">
        <v>0</v>
      </c>
      <c r="Q79" s="299">
        <v>0</v>
      </c>
      <c r="R79" s="299">
        <v>0</v>
      </c>
      <c r="S79" s="299">
        <v>0</v>
      </c>
      <c r="T79" s="299">
        <v>0</v>
      </c>
      <c r="U79" s="299">
        <v>0</v>
      </c>
      <c r="V79" s="299">
        <v>0</v>
      </c>
      <c r="W79" s="299">
        <v>0</v>
      </c>
      <c r="X79" s="299">
        <v>0</v>
      </c>
      <c r="Y79" s="299">
        <v>0</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0</v>
      </c>
      <c r="BK79" s="299">
        <v>0</v>
      </c>
      <c r="BL79" s="299">
        <v>0</v>
      </c>
      <c r="BM79" s="299">
        <v>0</v>
      </c>
      <c r="BN79" s="299">
        <v>0</v>
      </c>
      <c r="BO79" s="299">
        <v>0</v>
      </c>
      <c r="BP79" s="299">
        <v>0</v>
      </c>
      <c r="BQ79" s="299">
        <v>0</v>
      </c>
      <c r="BR79" s="299">
        <v>0</v>
      </c>
      <c r="BS79" s="299">
        <v>0</v>
      </c>
      <c r="BT79" s="299">
        <v>0</v>
      </c>
      <c r="BU79" s="299">
        <v>0</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1</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c r="DY79" s="299">
        <v>0</v>
      </c>
      <c r="DZ79" s="299">
        <v>0</v>
      </c>
      <c r="EA79" s="299">
        <v>0</v>
      </c>
      <c r="EB79" s="299">
        <v>0</v>
      </c>
      <c r="EC79" s="299">
        <v>0</v>
      </c>
      <c r="ED79" s="299">
        <v>0</v>
      </c>
      <c r="EE79" s="299">
        <v>0</v>
      </c>
      <c r="EF79" s="299">
        <v>0</v>
      </c>
      <c r="EG79" s="299">
        <v>0</v>
      </c>
      <c r="EH79" s="299">
        <v>0</v>
      </c>
      <c r="EI79" s="299">
        <v>0</v>
      </c>
      <c r="EJ79" s="299">
        <v>0</v>
      </c>
      <c r="EK79" s="299">
        <v>0</v>
      </c>
      <c r="EL79" s="299">
        <v>0</v>
      </c>
      <c r="EM79" s="299">
        <v>0</v>
      </c>
      <c r="EN79" s="299">
        <v>0</v>
      </c>
      <c r="EO79" s="299">
        <v>0</v>
      </c>
      <c r="EP79" s="299">
        <v>0</v>
      </c>
      <c r="EQ79" s="299">
        <v>0</v>
      </c>
      <c r="ER79" s="299">
        <v>0</v>
      </c>
      <c r="ES79" s="299">
        <v>0</v>
      </c>
      <c r="ET79" s="299">
        <v>0</v>
      </c>
      <c r="EU79" s="299">
        <v>0</v>
      </c>
      <c r="EV79" s="299">
        <v>0</v>
      </c>
      <c r="EW79" s="299">
        <v>0</v>
      </c>
      <c r="EX79" s="299">
        <v>0</v>
      </c>
      <c r="EY79" s="299">
        <v>0</v>
      </c>
      <c r="EZ79" s="299">
        <v>0</v>
      </c>
      <c r="FA79" s="299">
        <v>0</v>
      </c>
      <c r="FB79" s="299">
        <v>0</v>
      </c>
      <c r="FC79" s="299">
        <v>0</v>
      </c>
      <c r="FD79" s="299">
        <v>0</v>
      </c>
      <c r="FE79" s="299">
        <v>0</v>
      </c>
      <c r="FF79" s="299">
        <v>0</v>
      </c>
      <c r="FG79" s="299">
        <v>0</v>
      </c>
      <c r="FH79" s="299">
        <v>0</v>
      </c>
      <c r="FI79" s="299">
        <v>0</v>
      </c>
      <c r="FJ79" s="299">
        <v>0</v>
      </c>
      <c r="FK79" s="299">
        <v>0</v>
      </c>
      <c r="FL79" s="299">
        <v>0</v>
      </c>
      <c r="FM79" s="299">
        <v>0</v>
      </c>
      <c r="FN79" s="299">
        <v>0</v>
      </c>
      <c r="FO79" s="299">
        <v>0</v>
      </c>
      <c r="FP79" s="299">
        <v>0</v>
      </c>
      <c r="FQ79" s="299">
        <v>0</v>
      </c>
      <c r="FR79" s="299">
        <v>0</v>
      </c>
      <c r="FS79" s="299">
        <v>0</v>
      </c>
      <c r="FT79" s="299">
        <v>0</v>
      </c>
      <c r="FU79" s="299">
        <v>0</v>
      </c>
      <c r="FV79" s="299">
        <v>0</v>
      </c>
      <c r="FW79" s="299">
        <v>0</v>
      </c>
      <c r="FX79" s="299">
        <v>0</v>
      </c>
      <c r="FY79" s="299">
        <v>0</v>
      </c>
      <c r="FZ79" s="299">
        <v>0</v>
      </c>
      <c r="GA79" s="299">
        <v>0</v>
      </c>
      <c r="GB79" s="299">
        <v>0</v>
      </c>
      <c r="GC79" s="299">
        <v>0</v>
      </c>
      <c r="GD79" s="299">
        <v>0</v>
      </c>
      <c r="GE79" s="299">
        <v>0</v>
      </c>
      <c r="GF79" s="299">
        <v>0</v>
      </c>
      <c r="GG79" s="299">
        <v>0</v>
      </c>
      <c r="GH79" s="299">
        <v>0</v>
      </c>
      <c r="GI79" s="299">
        <v>0</v>
      </c>
      <c r="GJ79" s="299">
        <v>0</v>
      </c>
      <c r="GK79" s="299">
        <v>0</v>
      </c>
      <c r="GL79" s="299">
        <v>0</v>
      </c>
      <c r="GM79" s="299">
        <v>0</v>
      </c>
      <c r="GN79" s="299">
        <v>1</v>
      </c>
      <c r="GO79" s="299">
        <v>0</v>
      </c>
      <c r="GP79" s="299">
        <v>0</v>
      </c>
      <c r="GQ79" s="299">
        <v>0</v>
      </c>
      <c r="GR79" s="299">
        <v>0</v>
      </c>
      <c r="GS79" s="299">
        <v>0</v>
      </c>
      <c r="GT79" s="299">
        <v>0</v>
      </c>
      <c r="GU79" s="299">
        <v>0</v>
      </c>
      <c r="GV79" s="299">
        <v>0</v>
      </c>
      <c r="GW79" s="299">
        <v>0</v>
      </c>
      <c r="GX79" s="299">
        <v>0</v>
      </c>
      <c r="GY79" s="299">
        <v>0</v>
      </c>
      <c r="GZ79" s="299">
        <v>0</v>
      </c>
      <c r="HA79" s="299">
        <v>0</v>
      </c>
      <c r="HB79" s="299">
        <v>0</v>
      </c>
      <c r="HC79" s="299">
        <v>0</v>
      </c>
      <c r="HD79" s="299">
        <v>0</v>
      </c>
      <c r="HE79" s="299">
        <v>0</v>
      </c>
      <c r="HF79" s="299">
        <v>0</v>
      </c>
      <c r="HG79" s="299">
        <v>0</v>
      </c>
      <c r="HH79" s="299">
        <v>0</v>
      </c>
      <c r="HI79" s="299">
        <v>0</v>
      </c>
      <c r="HJ79" s="299">
        <v>0</v>
      </c>
      <c r="HK79" s="299">
        <v>0</v>
      </c>
      <c r="HL79" s="299">
        <v>0</v>
      </c>
      <c r="HM79" s="299">
        <v>0</v>
      </c>
      <c r="HN79" s="299">
        <v>0</v>
      </c>
      <c r="HO79" s="299">
        <v>0</v>
      </c>
      <c r="HP79" s="299">
        <v>0</v>
      </c>
      <c r="HQ79" s="299">
        <v>0</v>
      </c>
      <c r="HR79" s="299">
        <v>0</v>
      </c>
      <c r="HS79" s="299">
        <v>0</v>
      </c>
      <c r="HT79" s="299">
        <v>0</v>
      </c>
      <c r="HU79" s="299">
        <v>0</v>
      </c>
      <c r="HV79" s="288"/>
      <c r="HW79" s="106"/>
      <c r="HX79" s="106"/>
      <c r="HY79" s="106"/>
      <c r="HZ79" s="112"/>
      <c r="IA79" s="4"/>
    </row>
    <row r="80" spans="5:235" ht="16.5">
      <c r="E80" s="105"/>
      <c r="F80" s="106"/>
      <c r="G80" s="106"/>
      <c r="H80" s="106"/>
      <c r="I80" s="106"/>
      <c r="J80" s="106"/>
      <c r="K80" s="303">
        <v>571</v>
      </c>
      <c r="L80" s="296" t="s">
        <v>763</v>
      </c>
      <c r="M80" s="300">
        <v>1.0182942664078762</v>
      </c>
      <c r="N80" s="301">
        <v>0.34882129779809296</v>
      </c>
      <c r="O80" s="300" t="s">
        <v>961</v>
      </c>
      <c r="P80" s="299">
        <v>7.8574520803782397E-4</v>
      </c>
      <c r="Q80" s="299">
        <v>7.8791975997289225E-5</v>
      </c>
      <c r="R80" s="299">
        <v>0</v>
      </c>
      <c r="S80" s="299">
        <v>8.4119881008534625E-5</v>
      </c>
      <c r="T80" s="299">
        <v>6.4754082353719171E-6</v>
      </c>
      <c r="U80" s="299">
        <v>0</v>
      </c>
      <c r="V80" s="299">
        <v>0</v>
      </c>
      <c r="W80" s="299">
        <v>2.1723290029639032E-4</v>
      </c>
      <c r="X80" s="299">
        <v>6.3374927151140848E-4</v>
      </c>
      <c r="Y80" s="299">
        <v>1.3322257553675904E-4</v>
      </c>
      <c r="Z80" s="299">
        <v>2.4684177380883448E-4</v>
      </c>
      <c r="AA80" s="299">
        <v>7.9501792846004232E-5</v>
      </c>
      <c r="AB80" s="299">
        <v>2.1843875408389229E-5</v>
      </c>
      <c r="AC80" s="299">
        <v>1.6758020069364727E-4</v>
      </c>
      <c r="AD80" s="299">
        <v>5.2755253918002434E-5</v>
      </c>
      <c r="AE80" s="299">
        <v>1.1597910898173121E-3</v>
      </c>
      <c r="AF80" s="299">
        <v>1.152749886284435E-3</v>
      </c>
      <c r="AG80" s="299">
        <v>2.746006909507895E-5</v>
      </c>
      <c r="AH80" s="299">
        <v>3.3973783019154377E-4</v>
      </c>
      <c r="AI80" s="299">
        <v>4.3386234436224735E-4</v>
      </c>
      <c r="AJ80" s="299">
        <v>0</v>
      </c>
      <c r="AK80" s="299">
        <v>0</v>
      </c>
      <c r="AL80" s="299">
        <v>0</v>
      </c>
      <c r="AM80" s="299">
        <v>0</v>
      </c>
      <c r="AN80" s="299">
        <v>3.1991021153427444E-4</v>
      </c>
      <c r="AO80" s="299">
        <v>1.1795680724326135E-4</v>
      </c>
      <c r="AP80" s="299">
        <v>5.4509774535459134E-4</v>
      </c>
      <c r="AQ80" s="299">
        <v>0</v>
      </c>
      <c r="AR80" s="299">
        <v>3.4762298170081917E-5</v>
      </c>
      <c r="AS80" s="299">
        <v>1.5381192112132562E-5</v>
      </c>
      <c r="AT80" s="299">
        <v>1.2046264616615749E-5</v>
      </c>
      <c r="AU80" s="299">
        <v>1.5383732659893516E-4</v>
      </c>
      <c r="AV80" s="299">
        <v>3.2619847358466002E-4</v>
      </c>
      <c r="AW80" s="299">
        <v>5.0130559035597676E-5</v>
      </c>
      <c r="AX80" s="299">
        <v>6.5336100816267384E-6</v>
      </c>
      <c r="AY80" s="299">
        <v>0</v>
      </c>
      <c r="AZ80" s="299">
        <v>0</v>
      </c>
      <c r="BA80" s="299">
        <v>0</v>
      </c>
      <c r="BB80" s="299">
        <v>0</v>
      </c>
      <c r="BC80" s="299">
        <v>7.0609906716597544E-5</v>
      </c>
      <c r="BD80" s="299">
        <v>0</v>
      </c>
      <c r="BE80" s="299">
        <v>1.5354239980021128E-4</v>
      </c>
      <c r="BF80" s="299">
        <v>1.406946607499108E-4</v>
      </c>
      <c r="BG80" s="299">
        <v>0</v>
      </c>
      <c r="BH80" s="299">
        <v>0</v>
      </c>
      <c r="BI80" s="299">
        <v>3.1059291006302864E-6</v>
      </c>
      <c r="BJ80" s="299">
        <v>0</v>
      </c>
      <c r="BK80" s="299">
        <v>9.1242830392883021E-6</v>
      </c>
      <c r="BL80" s="299">
        <v>0</v>
      </c>
      <c r="BM80" s="299">
        <v>3.1849520664242033E-5</v>
      </c>
      <c r="BN80" s="299">
        <v>0</v>
      </c>
      <c r="BO80" s="299">
        <v>1.8397027982708361E-4</v>
      </c>
      <c r="BP80" s="299">
        <v>1.1677674564886995E-5</v>
      </c>
      <c r="BQ80" s="299">
        <v>9.1287848344550714E-6</v>
      </c>
      <c r="BR80" s="299">
        <v>1.2008936023263343E-5</v>
      </c>
      <c r="BS80" s="299">
        <v>3.9989362281412975E-6</v>
      </c>
      <c r="BT80" s="299">
        <v>8.8846404948011222E-5</v>
      </c>
      <c r="BU80" s="299">
        <v>0</v>
      </c>
      <c r="BV80" s="299">
        <v>1.6199461678347891E-5</v>
      </c>
      <c r="BW80" s="299">
        <v>6.7797376437866354E-5</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1</v>
      </c>
      <c r="CM80" s="299">
        <v>0</v>
      </c>
      <c r="CN80" s="299">
        <v>0</v>
      </c>
      <c r="CO80" s="299">
        <v>0</v>
      </c>
      <c r="CP80" s="299">
        <v>0</v>
      </c>
      <c r="CQ80" s="299">
        <v>0</v>
      </c>
      <c r="CR80" s="299">
        <v>0</v>
      </c>
      <c r="CS80" s="299">
        <v>0</v>
      </c>
      <c r="CT80" s="299">
        <v>0</v>
      </c>
      <c r="CU80" s="299">
        <v>0</v>
      </c>
      <c r="CV80" s="299">
        <v>0</v>
      </c>
      <c r="CW80" s="299">
        <v>4.1751467861576894E-5</v>
      </c>
      <c r="CX80" s="299">
        <v>0</v>
      </c>
      <c r="CY80" s="299">
        <v>1.5985301381922631E-4</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1.7986181055511814E-3</v>
      </c>
      <c r="DS80" s="299">
        <v>7.712709145761802E-4</v>
      </c>
      <c r="DT80" s="299">
        <v>7.8822979846916805E-5</v>
      </c>
      <c r="DU80" s="299">
        <v>0</v>
      </c>
      <c r="DV80" s="299">
        <v>8.3479967753734237E-5</v>
      </c>
      <c r="DW80" s="299">
        <v>6.4801612292260503E-6</v>
      </c>
      <c r="DX80" s="299">
        <v>0</v>
      </c>
      <c r="DY80" s="299">
        <v>0</v>
      </c>
      <c r="DZ80" s="299">
        <v>2.1123855418437812E-4</v>
      </c>
      <c r="EA80" s="299">
        <v>5.8249921996512282E-4</v>
      </c>
      <c r="EB80" s="299">
        <v>1.5193864262344933E-4</v>
      </c>
      <c r="EC80" s="299">
        <v>2.467829267548343E-4</v>
      </c>
      <c r="ED80" s="299">
        <v>7.1217562920167178E-5</v>
      </c>
      <c r="EE80" s="299">
        <v>2.1728056661274894E-5</v>
      </c>
      <c r="EF80" s="299">
        <v>1.6722369899075905E-4</v>
      </c>
      <c r="EG80" s="299">
        <v>5.2626104689962151E-5</v>
      </c>
      <c r="EH80" s="299">
        <v>1.1554616641494936E-3</v>
      </c>
      <c r="EI80" s="299">
        <v>1.2200392750099081E-3</v>
      </c>
      <c r="EJ80" s="299">
        <v>2.7460069095078954E-5</v>
      </c>
      <c r="EK80" s="299">
        <v>3.3544523981811206E-4</v>
      </c>
      <c r="EL80" s="299">
        <v>4.3367138475986682E-4</v>
      </c>
      <c r="EM80" s="299">
        <v>0</v>
      </c>
      <c r="EN80" s="299">
        <v>0</v>
      </c>
      <c r="EO80" s="299">
        <v>0</v>
      </c>
      <c r="EP80" s="299">
        <v>0</v>
      </c>
      <c r="EQ80" s="299">
        <v>3.1980849332221954E-4</v>
      </c>
      <c r="ER80" s="299">
        <v>1.3020312885993329E-4</v>
      </c>
      <c r="ES80" s="299">
        <v>5.5283845601426221E-4</v>
      </c>
      <c r="ET80" s="299">
        <v>0</v>
      </c>
      <c r="EU80" s="299">
        <v>3.5679616506133642E-5</v>
      </c>
      <c r="EV80" s="299">
        <v>2.1489138774833442E-5</v>
      </c>
      <c r="EW80" s="299">
        <v>1.1984560895404843E-5</v>
      </c>
      <c r="EX80" s="299">
        <v>1.5281254042539614E-4</v>
      </c>
      <c r="EY80" s="299">
        <v>3.7310223892832059E-4</v>
      </c>
      <c r="EZ80" s="299">
        <v>5.0039663007559105E-5</v>
      </c>
      <c r="FA80" s="299">
        <v>6.5057917302973525E-6</v>
      </c>
      <c r="FB80" s="299">
        <v>0</v>
      </c>
      <c r="FC80" s="299">
        <v>0</v>
      </c>
      <c r="FD80" s="299">
        <v>0</v>
      </c>
      <c r="FE80" s="299">
        <v>0</v>
      </c>
      <c r="FF80" s="299">
        <v>7.055762869557212E-5</v>
      </c>
      <c r="FG80" s="299">
        <v>0</v>
      </c>
      <c r="FH80" s="299">
        <v>1.5350532065012113E-4</v>
      </c>
      <c r="FI80" s="299">
        <v>1.5787240974408185E-4</v>
      </c>
      <c r="FJ80" s="299">
        <v>0</v>
      </c>
      <c r="FK80" s="299">
        <v>0</v>
      </c>
      <c r="FL80" s="299">
        <v>3.0055103525345271E-6</v>
      </c>
      <c r="FM80" s="299">
        <v>0</v>
      </c>
      <c r="FN80" s="299">
        <v>1.0187472010884826E-5</v>
      </c>
      <c r="FO80" s="299">
        <v>0</v>
      </c>
      <c r="FP80" s="299">
        <v>3.1639966613616975E-5</v>
      </c>
      <c r="FQ80" s="299">
        <v>0</v>
      </c>
      <c r="FR80" s="299">
        <v>2.1270499998112834E-4</v>
      </c>
      <c r="FS80" s="299">
        <v>1.2411995504786405E-5</v>
      </c>
      <c r="FT80" s="299">
        <v>9.126056398332248E-6</v>
      </c>
      <c r="FU80" s="299">
        <v>1.1986842803817164E-5</v>
      </c>
      <c r="FV80" s="299">
        <v>3.9243481587412769E-6</v>
      </c>
      <c r="FW80" s="299">
        <v>8.9127336013862312E-5</v>
      </c>
      <c r="FX80" s="299">
        <v>0</v>
      </c>
      <c r="FY80" s="299">
        <v>1.6186496844314457E-5</v>
      </c>
      <c r="FZ80" s="299">
        <v>6.8667796639064975E-5</v>
      </c>
      <c r="GA80" s="299">
        <v>0</v>
      </c>
      <c r="GB80" s="299">
        <v>0</v>
      </c>
      <c r="GC80" s="299">
        <v>0</v>
      </c>
      <c r="GD80" s="299">
        <v>0</v>
      </c>
      <c r="GE80" s="299">
        <v>0</v>
      </c>
      <c r="GF80" s="299">
        <v>0</v>
      </c>
      <c r="GG80" s="299">
        <v>0</v>
      </c>
      <c r="GH80" s="299">
        <v>0</v>
      </c>
      <c r="GI80" s="299">
        <v>0</v>
      </c>
      <c r="GJ80" s="299">
        <v>0</v>
      </c>
      <c r="GK80" s="299">
        <v>0</v>
      </c>
      <c r="GL80" s="299">
        <v>0</v>
      </c>
      <c r="GM80" s="299">
        <v>0</v>
      </c>
      <c r="GN80" s="299">
        <v>0</v>
      </c>
      <c r="GO80" s="299">
        <v>1</v>
      </c>
      <c r="GP80" s="299">
        <v>0</v>
      </c>
      <c r="GQ80" s="299">
        <v>0</v>
      </c>
      <c r="GR80" s="299">
        <v>0</v>
      </c>
      <c r="GS80" s="299">
        <v>0</v>
      </c>
      <c r="GT80" s="299">
        <v>0</v>
      </c>
      <c r="GU80" s="299">
        <v>0</v>
      </c>
      <c r="GV80" s="299">
        <v>0</v>
      </c>
      <c r="GW80" s="299">
        <v>0</v>
      </c>
      <c r="GX80" s="299">
        <v>0</v>
      </c>
      <c r="GY80" s="299">
        <v>0</v>
      </c>
      <c r="GZ80" s="299">
        <v>4.1748903189838363E-5</v>
      </c>
      <c r="HA80" s="299">
        <v>0</v>
      </c>
      <c r="HB80" s="299">
        <v>1.6720795764546786E-4</v>
      </c>
      <c r="HC80" s="299">
        <v>0</v>
      </c>
      <c r="HD80" s="299">
        <v>0</v>
      </c>
      <c r="HE80" s="299">
        <v>0</v>
      </c>
      <c r="HF80" s="299">
        <v>0</v>
      </c>
      <c r="HG80" s="299">
        <v>0</v>
      </c>
      <c r="HH80" s="299">
        <v>0</v>
      </c>
      <c r="HI80" s="299">
        <v>0</v>
      </c>
      <c r="HJ80" s="299">
        <v>0</v>
      </c>
      <c r="HK80" s="299">
        <v>0</v>
      </c>
      <c r="HL80" s="299">
        <v>0</v>
      </c>
      <c r="HM80" s="299">
        <v>0</v>
      </c>
      <c r="HN80" s="299">
        <v>0</v>
      </c>
      <c r="HO80" s="299">
        <v>0</v>
      </c>
      <c r="HP80" s="299">
        <v>0</v>
      </c>
      <c r="HQ80" s="299">
        <v>0</v>
      </c>
      <c r="HR80" s="299">
        <v>0</v>
      </c>
      <c r="HS80" s="299">
        <v>0</v>
      </c>
      <c r="HT80" s="299">
        <v>0</v>
      </c>
      <c r="HU80" s="299">
        <v>1.7888873138575091E-3</v>
      </c>
      <c r="HV80" s="288"/>
      <c r="HW80" s="106"/>
      <c r="HX80" s="106"/>
      <c r="HY80" s="106"/>
      <c r="HZ80" s="112"/>
      <c r="IA80" s="4"/>
    </row>
    <row r="81" spans="5:235" ht="16.5">
      <c r="E81" s="105"/>
      <c r="F81" s="106"/>
      <c r="G81" s="106"/>
      <c r="H81" s="106"/>
      <c r="I81" s="106"/>
      <c r="J81" s="106"/>
      <c r="K81" s="303">
        <v>572</v>
      </c>
      <c r="L81" s="296" t="s">
        <v>764</v>
      </c>
      <c r="M81" s="300">
        <v>1.0997139324098191</v>
      </c>
      <c r="N81" s="301">
        <v>0.23084943098104888</v>
      </c>
      <c r="O81" s="300" t="s">
        <v>961</v>
      </c>
      <c r="P81" s="299">
        <v>3.3369325249822931E-2</v>
      </c>
      <c r="Q81" s="299">
        <v>2.755155020757441E-2</v>
      </c>
      <c r="R81" s="299">
        <v>0</v>
      </c>
      <c r="S81" s="299">
        <v>4.3908720099407215E-3</v>
      </c>
      <c r="T81" s="299">
        <v>1.6278737025807725E-2</v>
      </c>
      <c r="U81" s="299">
        <v>0</v>
      </c>
      <c r="V81" s="299">
        <v>3.374682292246823E-2</v>
      </c>
      <c r="W81" s="299">
        <v>2.1262240956125361E-2</v>
      </c>
      <c r="X81" s="299">
        <v>4.0680920670302927E-2</v>
      </c>
      <c r="Y81" s="299">
        <v>3.5624205655040625E-2</v>
      </c>
      <c r="Z81" s="299">
        <v>7.4953302475899188E-3</v>
      </c>
      <c r="AA81" s="299">
        <v>5.6679478913025973E-3</v>
      </c>
      <c r="AB81" s="299">
        <v>2.0127651074274472E-2</v>
      </c>
      <c r="AC81" s="299">
        <v>3.0924525159984409E-2</v>
      </c>
      <c r="AD81" s="299">
        <v>8.3877210325921398E-3</v>
      </c>
      <c r="AE81" s="299">
        <v>2.2705408397539074E-2</v>
      </c>
      <c r="AF81" s="299">
        <v>4.4206383008973248E-2</v>
      </c>
      <c r="AG81" s="299">
        <v>1.1951863843284439E-2</v>
      </c>
      <c r="AH81" s="299">
        <v>1.6626560100486947E-2</v>
      </c>
      <c r="AI81" s="299">
        <v>7.3398873302210118E-3</v>
      </c>
      <c r="AJ81" s="299">
        <v>0</v>
      </c>
      <c r="AK81" s="299">
        <v>5.3533040336573978E-3</v>
      </c>
      <c r="AL81" s="299">
        <v>0</v>
      </c>
      <c r="AM81" s="299">
        <v>0</v>
      </c>
      <c r="AN81" s="299">
        <v>1.6058100559165563E-2</v>
      </c>
      <c r="AO81" s="299">
        <v>8.7057370503031781E-3</v>
      </c>
      <c r="AP81" s="299">
        <v>7.0400775634277971E-3</v>
      </c>
      <c r="AQ81" s="299">
        <v>0</v>
      </c>
      <c r="AR81" s="299">
        <v>7.36819703656761E-2</v>
      </c>
      <c r="AS81" s="299">
        <v>8.913545834551586E-3</v>
      </c>
      <c r="AT81" s="299">
        <v>1.3821924295288059E-2</v>
      </c>
      <c r="AU81" s="299">
        <v>1.5252210576612987E-2</v>
      </c>
      <c r="AV81" s="299">
        <v>4.6176371563218452E-2</v>
      </c>
      <c r="AW81" s="299">
        <v>1.5771591477417482E-2</v>
      </c>
      <c r="AX81" s="299">
        <v>2.6200352457711091E-2</v>
      </c>
      <c r="AY81" s="299">
        <v>0</v>
      </c>
      <c r="AZ81" s="299">
        <v>0</v>
      </c>
      <c r="BA81" s="299">
        <v>1.6829185979648786E-2</v>
      </c>
      <c r="BB81" s="299">
        <v>0</v>
      </c>
      <c r="BC81" s="299">
        <v>1.1019149657689145E-2</v>
      </c>
      <c r="BD81" s="299">
        <v>9.0929678395533231E-3</v>
      </c>
      <c r="BE81" s="299">
        <v>2.4205633103148987E-2</v>
      </c>
      <c r="BF81" s="299">
        <v>1.4949880887873929E-2</v>
      </c>
      <c r="BG81" s="299">
        <v>7.4214936248892501E-3</v>
      </c>
      <c r="BH81" s="299">
        <v>5.0791128760972002E-3</v>
      </c>
      <c r="BI81" s="299">
        <v>4.4597071050728682E-3</v>
      </c>
      <c r="BJ81" s="299">
        <v>8.6321071692327545E-3</v>
      </c>
      <c r="BK81" s="299">
        <v>1.0096397505310077E-2</v>
      </c>
      <c r="BL81" s="299">
        <v>7.2884343262533315E-3</v>
      </c>
      <c r="BM81" s="299">
        <v>6.0787314013651004E-3</v>
      </c>
      <c r="BN81" s="299">
        <v>0</v>
      </c>
      <c r="BO81" s="299">
        <v>5.5264540298595169E-3</v>
      </c>
      <c r="BP81" s="299">
        <v>7.2099670078393284E-3</v>
      </c>
      <c r="BQ81" s="299">
        <v>4.7799792357433209E-3</v>
      </c>
      <c r="BR81" s="299">
        <v>1.3466294763623328E-2</v>
      </c>
      <c r="BS81" s="299">
        <v>1.1301490399345512E-2</v>
      </c>
      <c r="BT81" s="299">
        <v>1.6225293622437267E-2</v>
      </c>
      <c r="BU81" s="299">
        <v>8.9058989448033161E-3</v>
      </c>
      <c r="BV81" s="299">
        <v>6.8565620050011593E-3</v>
      </c>
      <c r="BW81" s="299">
        <v>1.8695680528115998E-2</v>
      </c>
      <c r="BX81" s="299">
        <v>0</v>
      </c>
      <c r="BY81" s="299">
        <v>0</v>
      </c>
      <c r="BZ81" s="299">
        <v>0</v>
      </c>
      <c r="CA81" s="299">
        <v>0</v>
      </c>
      <c r="CB81" s="299">
        <v>0</v>
      </c>
      <c r="CC81" s="299">
        <v>0</v>
      </c>
      <c r="CD81" s="299">
        <v>0</v>
      </c>
      <c r="CE81" s="299">
        <v>0</v>
      </c>
      <c r="CF81" s="299">
        <v>0</v>
      </c>
      <c r="CG81" s="299">
        <v>0</v>
      </c>
      <c r="CH81" s="299">
        <v>0</v>
      </c>
      <c r="CI81" s="299">
        <v>0</v>
      </c>
      <c r="CJ81" s="299">
        <v>0</v>
      </c>
      <c r="CK81" s="299">
        <v>0</v>
      </c>
      <c r="CL81" s="299">
        <v>0</v>
      </c>
      <c r="CM81" s="299">
        <v>1</v>
      </c>
      <c r="CN81" s="299">
        <v>0</v>
      </c>
      <c r="CO81" s="299">
        <v>0</v>
      </c>
      <c r="CP81" s="299">
        <v>0</v>
      </c>
      <c r="CQ81" s="299">
        <v>0</v>
      </c>
      <c r="CR81" s="299">
        <v>0</v>
      </c>
      <c r="CS81" s="299">
        <v>0</v>
      </c>
      <c r="CT81" s="299">
        <v>0</v>
      </c>
      <c r="CU81" s="299">
        <v>0</v>
      </c>
      <c r="CV81" s="299">
        <v>0</v>
      </c>
      <c r="CW81" s="299">
        <v>1.1012124906460204E-2</v>
      </c>
      <c r="CX81" s="299">
        <v>0</v>
      </c>
      <c r="CY81" s="299">
        <v>2.5159932245148918E-2</v>
      </c>
      <c r="CZ81" s="299">
        <v>0</v>
      </c>
      <c r="DA81" s="299">
        <v>0</v>
      </c>
      <c r="DB81" s="299">
        <v>0</v>
      </c>
      <c r="DC81" s="299">
        <v>0</v>
      </c>
      <c r="DD81" s="299">
        <v>0</v>
      </c>
      <c r="DE81" s="299">
        <v>0</v>
      </c>
      <c r="DF81" s="299">
        <v>0</v>
      </c>
      <c r="DG81" s="299">
        <v>0</v>
      </c>
      <c r="DH81" s="299">
        <v>0</v>
      </c>
      <c r="DI81" s="299">
        <v>0</v>
      </c>
      <c r="DJ81" s="299">
        <v>0</v>
      </c>
      <c r="DK81" s="299">
        <v>0</v>
      </c>
      <c r="DL81" s="299">
        <v>0</v>
      </c>
      <c r="DM81" s="299">
        <v>0</v>
      </c>
      <c r="DN81" s="299">
        <v>0</v>
      </c>
      <c r="DO81" s="299">
        <v>0</v>
      </c>
      <c r="DP81" s="299">
        <v>0</v>
      </c>
      <c r="DQ81" s="299">
        <v>0</v>
      </c>
      <c r="DR81" s="299">
        <v>7.4996476706063369E-3</v>
      </c>
      <c r="DS81" s="299">
        <v>3.3178106414744675E-2</v>
      </c>
      <c r="DT81" s="299">
        <v>2.7562445421324452E-2</v>
      </c>
      <c r="DU81" s="299">
        <v>0</v>
      </c>
      <c r="DV81" s="299">
        <v>4.3574699512881655E-3</v>
      </c>
      <c r="DW81" s="299">
        <v>1.6186548761897724E-2</v>
      </c>
      <c r="DX81" s="299">
        <v>0</v>
      </c>
      <c r="DY81" s="299">
        <v>3.364690217103454E-2</v>
      </c>
      <c r="DZ81" s="299">
        <v>2.1008039443741047E-2</v>
      </c>
      <c r="EA81" s="299">
        <v>3.8850414176343231E-2</v>
      </c>
      <c r="EB81" s="299">
        <v>3.6718009352793617E-2</v>
      </c>
      <c r="EC81" s="299">
        <v>7.4935433616142482E-3</v>
      </c>
      <c r="ED81" s="299">
        <v>5.7450719553017986E-3</v>
      </c>
      <c r="EE81" s="299">
        <v>2.0232421579650484E-2</v>
      </c>
      <c r="EF81" s="299">
        <v>3.0889926955351241E-2</v>
      </c>
      <c r="EG81" s="299">
        <v>8.3952288893788998E-3</v>
      </c>
      <c r="EH81" s="299">
        <v>2.2735075507881411E-2</v>
      </c>
      <c r="EI81" s="299">
        <v>4.4785379143904944E-2</v>
      </c>
      <c r="EJ81" s="299">
        <v>1.1951863843284439E-2</v>
      </c>
      <c r="EK81" s="299">
        <v>1.6416483372233299E-2</v>
      </c>
      <c r="EL81" s="299">
        <v>7.3366567618522432E-3</v>
      </c>
      <c r="EM81" s="299">
        <v>0</v>
      </c>
      <c r="EN81" s="299">
        <v>5.3533040336573986E-3</v>
      </c>
      <c r="EO81" s="299">
        <v>0</v>
      </c>
      <c r="EP81" s="299">
        <v>0</v>
      </c>
      <c r="EQ81" s="299">
        <v>1.6052994747537852E-2</v>
      </c>
      <c r="ER81" s="299">
        <v>8.7658361421327092E-3</v>
      </c>
      <c r="ES81" s="299">
        <v>6.9493118973349526E-3</v>
      </c>
      <c r="ET81" s="299">
        <v>0</v>
      </c>
      <c r="EU81" s="299">
        <v>7.2122365584884121E-2</v>
      </c>
      <c r="EV81" s="299">
        <v>9.7116690695353731E-3</v>
      </c>
      <c r="EW81" s="299">
        <v>1.3790221760200876E-2</v>
      </c>
      <c r="EX81" s="299">
        <v>1.5210446954741372E-2</v>
      </c>
      <c r="EY81" s="299">
        <v>4.7566487812281559E-2</v>
      </c>
      <c r="EZ81" s="299">
        <v>1.5742994648482733E-2</v>
      </c>
      <c r="FA81" s="299">
        <v>2.6166795921561441E-2</v>
      </c>
      <c r="FB81" s="299">
        <v>0</v>
      </c>
      <c r="FC81" s="299">
        <v>0</v>
      </c>
      <c r="FD81" s="299">
        <v>1.6829185979648789E-2</v>
      </c>
      <c r="FE81" s="299">
        <v>0</v>
      </c>
      <c r="FF81" s="299">
        <v>1.1010991321780291E-2</v>
      </c>
      <c r="FG81" s="299">
        <v>9.0865109835275258E-3</v>
      </c>
      <c r="FH81" s="299">
        <v>2.4199787653917847E-2</v>
      </c>
      <c r="FI81" s="299">
        <v>1.5701500184691849E-2</v>
      </c>
      <c r="FJ81" s="299">
        <v>7.4198523917119365E-3</v>
      </c>
      <c r="FK81" s="299">
        <v>5.129039353245139E-3</v>
      </c>
      <c r="FL81" s="299">
        <v>4.3662835442896423E-3</v>
      </c>
      <c r="FM81" s="299">
        <v>8.6320799894927126E-3</v>
      </c>
      <c r="FN81" s="299">
        <v>9.9608979459248018E-3</v>
      </c>
      <c r="FO81" s="299">
        <v>7.2665421287961274E-3</v>
      </c>
      <c r="FP81" s="299">
        <v>6.0194208453817934E-3</v>
      </c>
      <c r="FQ81" s="299">
        <v>0</v>
      </c>
      <c r="FR81" s="299">
        <v>5.3589213938259319E-3</v>
      </c>
      <c r="FS81" s="299">
        <v>7.1434631446919694E-3</v>
      </c>
      <c r="FT81" s="299">
        <v>4.7785505833294363E-3</v>
      </c>
      <c r="FU81" s="299">
        <v>1.3441520395206064E-2</v>
      </c>
      <c r="FV81" s="299">
        <v>1.126105064188071E-2</v>
      </c>
      <c r="FW81" s="299">
        <v>1.6127800354492901E-2</v>
      </c>
      <c r="FX81" s="299">
        <v>9.1115211198180106E-3</v>
      </c>
      <c r="FY81" s="299">
        <v>6.8523260544427669E-3</v>
      </c>
      <c r="FZ81" s="299">
        <v>1.9392629732522607E-2</v>
      </c>
      <c r="GA81" s="299">
        <v>0</v>
      </c>
      <c r="GB81" s="299">
        <v>0</v>
      </c>
      <c r="GC81" s="299">
        <v>0</v>
      </c>
      <c r="GD81" s="299">
        <v>0</v>
      </c>
      <c r="GE81" s="299">
        <v>0</v>
      </c>
      <c r="GF81" s="299">
        <v>0</v>
      </c>
      <c r="GG81" s="299">
        <v>0</v>
      </c>
      <c r="GH81" s="299">
        <v>0</v>
      </c>
      <c r="GI81" s="299">
        <v>0</v>
      </c>
      <c r="GJ81" s="299">
        <v>0</v>
      </c>
      <c r="GK81" s="299">
        <v>0</v>
      </c>
      <c r="GL81" s="299">
        <v>0</v>
      </c>
      <c r="GM81" s="299">
        <v>0</v>
      </c>
      <c r="GN81" s="299">
        <v>0</v>
      </c>
      <c r="GO81" s="299">
        <v>0</v>
      </c>
      <c r="GP81" s="299">
        <v>1</v>
      </c>
      <c r="GQ81" s="299">
        <v>0</v>
      </c>
      <c r="GR81" s="299">
        <v>0</v>
      </c>
      <c r="GS81" s="299">
        <v>0</v>
      </c>
      <c r="GT81" s="299">
        <v>0</v>
      </c>
      <c r="GU81" s="299">
        <v>0</v>
      </c>
      <c r="GV81" s="299">
        <v>0</v>
      </c>
      <c r="GW81" s="299">
        <v>0</v>
      </c>
      <c r="GX81" s="299">
        <v>0</v>
      </c>
      <c r="GY81" s="299">
        <v>0</v>
      </c>
      <c r="GZ81" s="299">
        <v>1.1011448463523575E-2</v>
      </c>
      <c r="HA81" s="299">
        <v>0</v>
      </c>
      <c r="HB81" s="299">
        <v>2.768679427250903E-2</v>
      </c>
      <c r="HC81" s="299">
        <v>0</v>
      </c>
      <c r="HD81" s="299">
        <v>0</v>
      </c>
      <c r="HE81" s="299">
        <v>0</v>
      </c>
      <c r="HF81" s="299">
        <v>0</v>
      </c>
      <c r="HG81" s="299">
        <v>0</v>
      </c>
      <c r="HH81" s="299">
        <v>0</v>
      </c>
      <c r="HI81" s="299">
        <v>0</v>
      </c>
      <c r="HJ81" s="299">
        <v>0</v>
      </c>
      <c r="HK81" s="299">
        <v>0</v>
      </c>
      <c r="HL81" s="299">
        <v>0</v>
      </c>
      <c r="HM81" s="299">
        <v>0</v>
      </c>
      <c r="HN81" s="299">
        <v>0</v>
      </c>
      <c r="HO81" s="299">
        <v>0</v>
      </c>
      <c r="HP81" s="299">
        <v>0</v>
      </c>
      <c r="HQ81" s="299">
        <v>0</v>
      </c>
      <c r="HR81" s="299">
        <v>0</v>
      </c>
      <c r="HS81" s="299">
        <v>0</v>
      </c>
      <c r="HT81" s="299">
        <v>0</v>
      </c>
      <c r="HU81" s="299">
        <v>7.459073460309348E-3</v>
      </c>
      <c r="HV81" s="288"/>
      <c r="HW81" s="106"/>
      <c r="HX81" s="106"/>
      <c r="HY81" s="106"/>
      <c r="HZ81" s="112"/>
      <c r="IA81" s="4"/>
    </row>
    <row r="82" spans="5:235" ht="16.5">
      <c r="E82" s="105"/>
      <c r="F82" s="106"/>
      <c r="G82" s="106"/>
      <c r="H82" s="106"/>
      <c r="I82" s="106"/>
      <c r="J82" s="106"/>
      <c r="K82" s="303">
        <v>573</v>
      </c>
      <c r="L82" s="296" t="s">
        <v>765</v>
      </c>
      <c r="M82" s="300">
        <v>1.0266896584206475</v>
      </c>
      <c r="N82" s="301">
        <v>1</v>
      </c>
      <c r="O82" s="300">
        <v>1</v>
      </c>
      <c r="P82" s="299">
        <v>0</v>
      </c>
      <c r="Q82" s="299">
        <v>0</v>
      </c>
      <c r="R82" s="299">
        <v>0</v>
      </c>
      <c r="S82" s="299">
        <v>0</v>
      </c>
      <c r="T82" s="299">
        <v>0</v>
      </c>
      <c r="U82" s="299">
        <v>0</v>
      </c>
      <c r="V82" s="299">
        <v>0</v>
      </c>
      <c r="W82" s="299">
        <v>0</v>
      </c>
      <c r="X82" s="299">
        <v>0</v>
      </c>
      <c r="Y82" s="299">
        <v>0</v>
      </c>
      <c r="Z82" s="299">
        <v>0</v>
      </c>
      <c r="AA82" s="299">
        <v>0</v>
      </c>
      <c r="AB82" s="299">
        <v>0</v>
      </c>
      <c r="AC82" s="299">
        <v>0</v>
      </c>
      <c r="AD82" s="299">
        <v>0</v>
      </c>
      <c r="AE82" s="299">
        <v>0</v>
      </c>
      <c r="AF82" s="299">
        <v>0</v>
      </c>
      <c r="AG82" s="299">
        <v>0</v>
      </c>
      <c r="AH82" s="299">
        <v>0</v>
      </c>
      <c r="AI82" s="299">
        <v>0</v>
      </c>
      <c r="AJ82" s="299">
        <v>0</v>
      </c>
      <c r="AK82" s="299">
        <v>0</v>
      </c>
      <c r="AL82" s="299">
        <v>0</v>
      </c>
      <c r="AM82" s="299">
        <v>0</v>
      </c>
      <c r="AN82" s="299">
        <v>0</v>
      </c>
      <c r="AO82" s="299">
        <v>0</v>
      </c>
      <c r="AP82" s="299">
        <v>0</v>
      </c>
      <c r="AQ82" s="299">
        <v>0</v>
      </c>
      <c r="AR82" s="299">
        <v>0</v>
      </c>
      <c r="AS82" s="299">
        <v>0</v>
      </c>
      <c r="AT82" s="299">
        <v>0</v>
      </c>
      <c r="AU82" s="299">
        <v>0</v>
      </c>
      <c r="AV82" s="299">
        <v>0</v>
      </c>
      <c r="AW82" s="299">
        <v>0</v>
      </c>
      <c r="AX82" s="299">
        <v>0</v>
      </c>
      <c r="AY82" s="299">
        <v>0</v>
      </c>
      <c r="AZ82" s="299">
        <v>0</v>
      </c>
      <c r="BA82" s="299">
        <v>0</v>
      </c>
      <c r="BB82" s="299">
        <v>0</v>
      </c>
      <c r="BC82" s="299">
        <v>0</v>
      </c>
      <c r="BD82" s="299">
        <v>0</v>
      </c>
      <c r="BE82" s="299">
        <v>0</v>
      </c>
      <c r="BF82" s="299">
        <v>0</v>
      </c>
      <c r="BG82" s="299">
        <v>0</v>
      </c>
      <c r="BH82" s="299">
        <v>0</v>
      </c>
      <c r="BI82" s="299">
        <v>0</v>
      </c>
      <c r="BJ82" s="299">
        <v>0</v>
      </c>
      <c r="BK82" s="299">
        <v>0</v>
      </c>
      <c r="BL82" s="299">
        <v>0</v>
      </c>
      <c r="BM82" s="299">
        <v>0</v>
      </c>
      <c r="BN82" s="299">
        <v>0</v>
      </c>
      <c r="BO82" s="299">
        <v>0</v>
      </c>
      <c r="BP82" s="299">
        <v>0</v>
      </c>
      <c r="BQ82" s="299">
        <v>0</v>
      </c>
      <c r="BR82" s="299">
        <v>0</v>
      </c>
      <c r="BS82" s="299">
        <v>0</v>
      </c>
      <c r="BT82" s="299">
        <v>0</v>
      </c>
      <c r="BU82" s="299">
        <v>0</v>
      </c>
      <c r="BV82" s="299">
        <v>0</v>
      </c>
      <c r="BW82" s="299">
        <v>0</v>
      </c>
      <c r="BX82" s="299">
        <v>0</v>
      </c>
      <c r="BY82" s="299">
        <v>0</v>
      </c>
      <c r="BZ82" s="299">
        <v>0</v>
      </c>
      <c r="CA82" s="299">
        <v>0</v>
      </c>
      <c r="CB82" s="299">
        <v>0</v>
      </c>
      <c r="CC82" s="299">
        <v>0</v>
      </c>
      <c r="CD82" s="299">
        <v>0</v>
      </c>
      <c r="CE82" s="299">
        <v>0</v>
      </c>
      <c r="CF82" s="299">
        <v>0</v>
      </c>
      <c r="CG82" s="299">
        <v>0</v>
      </c>
      <c r="CH82" s="299">
        <v>0</v>
      </c>
      <c r="CI82" s="299">
        <v>0</v>
      </c>
      <c r="CJ82" s="299">
        <v>0</v>
      </c>
      <c r="CK82" s="299">
        <v>0</v>
      </c>
      <c r="CL82" s="299">
        <v>0</v>
      </c>
      <c r="CM82" s="299">
        <v>0</v>
      </c>
      <c r="CN82" s="299">
        <v>1</v>
      </c>
      <c r="CO82" s="299">
        <v>0</v>
      </c>
      <c r="CP82" s="299">
        <v>0</v>
      </c>
      <c r="CQ82" s="299">
        <v>0</v>
      </c>
      <c r="CR82" s="299">
        <v>0</v>
      </c>
      <c r="CS82" s="299">
        <v>0</v>
      </c>
      <c r="CT82" s="299">
        <v>0</v>
      </c>
      <c r="CU82" s="299">
        <v>0</v>
      </c>
      <c r="CV82" s="299">
        <v>0</v>
      </c>
      <c r="CW82" s="299">
        <v>0</v>
      </c>
      <c r="CX82" s="299">
        <v>0</v>
      </c>
      <c r="CY82" s="299">
        <v>0</v>
      </c>
      <c r="CZ82" s="299">
        <v>0</v>
      </c>
      <c r="DA82" s="299">
        <v>0</v>
      </c>
      <c r="DB82" s="299">
        <v>0</v>
      </c>
      <c r="DC82" s="299">
        <v>0</v>
      </c>
      <c r="DD82" s="299">
        <v>0</v>
      </c>
      <c r="DE82" s="299">
        <v>0</v>
      </c>
      <c r="DF82" s="299">
        <v>0</v>
      </c>
      <c r="DG82" s="299">
        <v>0</v>
      </c>
      <c r="DH82" s="299">
        <v>0</v>
      </c>
      <c r="DI82" s="299">
        <v>0</v>
      </c>
      <c r="DJ82" s="299">
        <v>0</v>
      </c>
      <c r="DK82" s="299">
        <v>0</v>
      </c>
      <c r="DL82" s="299">
        <v>0</v>
      </c>
      <c r="DM82" s="299">
        <v>0</v>
      </c>
      <c r="DN82" s="299">
        <v>0</v>
      </c>
      <c r="DO82" s="299">
        <v>0</v>
      </c>
      <c r="DP82" s="299">
        <v>0</v>
      </c>
      <c r="DQ82" s="299">
        <v>0</v>
      </c>
      <c r="DR82" s="299">
        <v>0</v>
      </c>
      <c r="DS82" s="299">
        <v>0</v>
      </c>
      <c r="DT82" s="299">
        <v>0</v>
      </c>
      <c r="DU82" s="299">
        <v>0</v>
      </c>
      <c r="DV82" s="299">
        <v>0</v>
      </c>
      <c r="DW82" s="299">
        <v>0</v>
      </c>
      <c r="DX82" s="299">
        <v>0</v>
      </c>
      <c r="DY82" s="299">
        <v>0</v>
      </c>
      <c r="DZ82" s="299">
        <v>0</v>
      </c>
      <c r="EA82" s="299">
        <v>0</v>
      </c>
      <c r="EB82" s="299">
        <v>0</v>
      </c>
      <c r="EC82" s="299">
        <v>0</v>
      </c>
      <c r="ED82" s="299">
        <v>0</v>
      </c>
      <c r="EE82" s="299">
        <v>0</v>
      </c>
      <c r="EF82" s="299">
        <v>0</v>
      </c>
      <c r="EG82" s="299">
        <v>0</v>
      </c>
      <c r="EH82" s="299">
        <v>0</v>
      </c>
      <c r="EI82" s="299">
        <v>0</v>
      </c>
      <c r="EJ82" s="299">
        <v>0</v>
      </c>
      <c r="EK82" s="299">
        <v>0</v>
      </c>
      <c r="EL82" s="299">
        <v>0</v>
      </c>
      <c r="EM82" s="299">
        <v>0</v>
      </c>
      <c r="EN82" s="299">
        <v>0</v>
      </c>
      <c r="EO82" s="299">
        <v>0</v>
      </c>
      <c r="EP82" s="299">
        <v>0</v>
      </c>
      <c r="EQ82" s="299">
        <v>0</v>
      </c>
      <c r="ER82" s="299">
        <v>0</v>
      </c>
      <c r="ES82" s="299">
        <v>0</v>
      </c>
      <c r="ET82" s="299">
        <v>0</v>
      </c>
      <c r="EU82" s="299">
        <v>0</v>
      </c>
      <c r="EV82" s="299">
        <v>0</v>
      </c>
      <c r="EW82" s="299">
        <v>0</v>
      </c>
      <c r="EX82" s="299">
        <v>0</v>
      </c>
      <c r="EY82" s="299">
        <v>0</v>
      </c>
      <c r="EZ82" s="299">
        <v>0</v>
      </c>
      <c r="FA82" s="299">
        <v>0</v>
      </c>
      <c r="FB82" s="299">
        <v>0</v>
      </c>
      <c r="FC82" s="299">
        <v>0</v>
      </c>
      <c r="FD82" s="299">
        <v>0</v>
      </c>
      <c r="FE82" s="299">
        <v>0</v>
      </c>
      <c r="FF82" s="299">
        <v>0</v>
      </c>
      <c r="FG82" s="299">
        <v>0</v>
      </c>
      <c r="FH82" s="299">
        <v>0</v>
      </c>
      <c r="FI82" s="299">
        <v>0</v>
      </c>
      <c r="FJ82" s="299">
        <v>0</v>
      </c>
      <c r="FK82" s="299">
        <v>0</v>
      </c>
      <c r="FL82" s="299">
        <v>0</v>
      </c>
      <c r="FM82" s="299">
        <v>0</v>
      </c>
      <c r="FN82" s="299">
        <v>0</v>
      </c>
      <c r="FO82" s="299">
        <v>0</v>
      </c>
      <c r="FP82" s="299">
        <v>0</v>
      </c>
      <c r="FQ82" s="299">
        <v>0</v>
      </c>
      <c r="FR82" s="299">
        <v>0</v>
      </c>
      <c r="FS82" s="299">
        <v>0</v>
      </c>
      <c r="FT82" s="299">
        <v>0</v>
      </c>
      <c r="FU82" s="299">
        <v>0</v>
      </c>
      <c r="FV82" s="299">
        <v>0</v>
      </c>
      <c r="FW82" s="299">
        <v>0</v>
      </c>
      <c r="FX82" s="299">
        <v>0</v>
      </c>
      <c r="FY82" s="299">
        <v>0</v>
      </c>
      <c r="FZ82" s="299">
        <v>0</v>
      </c>
      <c r="GA82" s="299">
        <v>0</v>
      </c>
      <c r="GB82" s="299">
        <v>0</v>
      </c>
      <c r="GC82" s="299">
        <v>0</v>
      </c>
      <c r="GD82" s="299">
        <v>0</v>
      </c>
      <c r="GE82" s="299">
        <v>0</v>
      </c>
      <c r="GF82" s="299">
        <v>0</v>
      </c>
      <c r="GG82" s="299">
        <v>0</v>
      </c>
      <c r="GH82" s="299">
        <v>0</v>
      </c>
      <c r="GI82" s="299">
        <v>0</v>
      </c>
      <c r="GJ82" s="299">
        <v>0</v>
      </c>
      <c r="GK82" s="299">
        <v>0</v>
      </c>
      <c r="GL82" s="299">
        <v>0</v>
      </c>
      <c r="GM82" s="299">
        <v>0</v>
      </c>
      <c r="GN82" s="299">
        <v>0</v>
      </c>
      <c r="GO82" s="299">
        <v>0</v>
      </c>
      <c r="GP82" s="299">
        <v>0</v>
      </c>
      <c r="GQ82" s="299">
        <v>1</v>
      </c>
      <c r="GR82" s="299">
        <v>0</v>
      </c>
      <c r="GS82" s="299">
        <v>0</v>
      </c>
      <c r="GT82" s="299">
        <v>0</v>
      </c>
      <c r="GU82" s="299">
        <v>0</v>
      </c>
      <c r="GV82" s="299">
        <v>0</v>
      </c>
      <c r="GW82" s="299">
        <v>0</v>
      </c>
      <c r="GX82" s="299">
        <v>0</v>
      </c>
      <c r="GY82" s="299">
        <v>0</v>
      </c>
      <c r="GZ82" s="299">
        <v>0</v>
      </c>
      <c r="HA82" s="299">
        <v>0</v>
      </c>
      <c r="HB82" s="299">
        <v>0</v>
      </c>
      <c r="HC82" s="299">
        <v>0</v>
      </c>
      <c r="HD82" s="299">
        <v>0</v>
      </c>
      <c r="HE82" s="299">
        <v>0</v>
      </c>
      <c r="HF82" s="299">
        <v>0</v>
      </c>
      <c r="HG82" s="299">
        <v>0</v>
      </c>
      <c r="HH82" s="299">
        <v>0</v>
      </c>
      <c r="HI82" s="299">
        <v>0</v>
      </c>
      <c r="HJ82" s="299">
        <v>0</v>
      </c>
      <c r="HK82" s="299">
        <v>0</v>
      </c>
      <c r="HL82" s="299">
        <v>0</v>
      </c>
      <c r="HM82" s="299">
        <v>0</v>
      </c>
      <c r="HN82" s="299">
        <v>0</v>
      </c>
      <c r="HO82" s="299">
        <v>0</v>
      </c>
      <c r="HP82" s="299">
        <v>0</v>
      </c>
      <c r="HQ82" s="299">
        <v>0</v>
      </c>
      <c r="HR82" s="299">
        <v>0</v>
      </c>
      <c r="HS82" s="299">
        <v>0</v>
      </c>
      <c r="HT82" s="299">
        <v>0</v>
      </c>
      <c r="HU82" s="299">
        <v>0</v>
      </c>
      <c r="HV82" s="288"/>
      <c r="HW82" s="106"/>
      <c r="HX82" s="106"/>
      <c r="HY82" s="106"/>
      <c r="HZ82" s="112"/>
      <c r="IA82" s="4"/>
    </row>
    <row r="83" spans="5:235" ht="16.5">
      <c r="E83" s="105"/>
      <c r="F83" s="106"/>
      <c r="G83" s="106"/>
      <c r="H83" s="106"/>
      <c r="I83" s="106"/>
      <c r="J83" s="106"/>
      <c r="K83" s="303">
        <v>574</v>
      </c>
      <c r="L83" s="296" t="s">
        <v>766</v>
      </c>
      <c r="M83" s="300">
        <v>1.023256985468471</v>
      </c>
      <c r="N83" s="301">
        <v>0.55261245732542374</v>
      </c>
      <c r="O83" s="300" t="s">
        <v>961</v>
      </c>
      <c r="P83" s="299">
        <v>0</v>
      </c>
      <c r="Q83" s="299">
        <v>0</v>
      </c>
      <c r="R83" s="299">
        <v>0</v>
      </c>
      <c r="S83" s="299">
        <v>0</v>
      </c>
      <c r="T83" s="299">
        <v>0</v>
      </c>
      <c r="U83" s="299">
        <v>0</v>
      </c>
      <c r="V83" s="299">
        <v>0</v>
      </c>
      <c r="W83" s="299">
        <v>0</v>
      </c>
      <c r="X83" s="299">
        <v>0</v>
      </c>
      <c r="Y83" s="299">
        <v>0</v>
      </c>
      <c r="Z83" s="299">
        <v>0</v>
      </c>
      <c r="AA83" s="299">
        <v>0</v>
      </c>
      <c r="AB83" s="299">
        <v>0</v>
      </c>
      <c r="AC83" s="299">
        <v>0</v>
      </c>
      <c r="AD83" s="299">
        <v>0</v>
      </c>
      <c r="AE83" s="299">
        <v>0</v>
      </c>
      <c r="AF83" s="299">
        <v>0</v>
      </c>
      <c r="AG83" s="299">
        <v>0</v>
      </c>
      <c r="AH83" s="299">
        <v>0</v>
      </c>
      <c r="AI83" s="299">
        <v>0</v>
      </c>
      <c r="AJ83" s="299">
        <v>0</v>
      </c>
      <c r="AK83" s="299">
        <v>0</v>
      </c>
      <c r="AL83" s="299">
        <v>0</v>
      </c>
      <c r="AM83" s="299">
        <v>0</v>
      </c>
      <c r="AN83" s="299">
        <v>0</v>
      </c>
      <c r="AO83" s="299">
        <v>0</v>
      </c>
      <c r="AP83" s="299">
        <v>0</v>
      </c>
      <c r="AQ83" s="299">
        <v>0</v>
      </c>
      <c r="AR83" s="299">
        <v>0</v>
      </c>
      <c r="AS83" s="299">
        <v>0</v>
      </c>
      <c r="AT83" s="299">
        <v>0</v>
      </c>
      <c r="AU83" s="299">
        <v>0</v>
      </c>
      <c r="AV83" s="299">
        <v>0</v>
      </c>
      <c r="AW83" s="299">
        <v>0</v>
      </c>
      <c r="AX83" s="299">
        <v>0</v>
      </c>
      <c r="AY83" s="299">
        <v>0</v>
      </c>
      <c r="AZ83" s="299">
        <v>0</v>
      </c>
      <c r="BA83" s="299">
        <v>0</v>
      </c>
      <c r="BB83" s="299">
        <v>0</v>
      </c>
      <c r="BC83" s="299">
        <v>0</v>
      </c>
      <c r="BD83" s="299">
        <v>0</v>
      </c>
      <c r="BE83" s="299">
        <v>0</v>
      </c>
      <c r="BF83" s="299">
        <v>0</v>
      </c>
      <c r="BG83" s="299">
        <v>0</v>
      </c>
      <c r="BH83" s="299">
        <v>0</v>
      </c>
      <c r="BI83" s="299">
        <v>0</v>
      </c>
      <c r="BJ83" s="299">
        <v>0</v>
      </c>
      <c r="BK83" s="299">
        <v>0</v>
      </c>
      <c r="BL83" s="299">
        <v>0</v>
      </c>
      <c r="BM83" s="299">
        <v>0</v>
      </c>
      <c r="BN83" s="299">
        <v>0</v>
      </c>
      <c r="BO83" s="299">
        <v>0</v>
      </c>
      <c r="BP83" s="299">
        <v>0</v>
      </c>
      <c r="BQ83" s="299">
        <v>0</v>
      </c>
      <c r="BR83" s="299">
        <v>0</v>
      </c>
      <c r="BS83" s="299">
        <v>0</v>
      </c>
      <c r="BT83" s="299">
        <v>0</v>
      </c>
      <c r="BU83" s="299">
        <v>0</v>
      </c>
      <c r="BV83" s="299">
        <v>0</v>
      </c>
      <c r="BW83" s="299">
        <v>0</v>
      </c>
      <c r="BX83" s="299">
        <v>0</v>
      </c>
      <c r="BY83" s="299">
        <v>0</v>
      </c>
      <c r="BZ83" s="299">
        <v>0</v>
      </c>
      <c r="CA83" s="299">
        <v>0</v>
      </c>
      <c r="CB83" s="299">
        <v>0</v>
      </c>
      <c r="CC83" s="299">
        <v>0</v>
      </c>
      <c r="CD83" s="299">
        <v>0</v>
      </c>
      <c r="CE83" s="299">
        <v>0</v>
      </c>
      <c r="CF83" s="299">
        <v>0</v>
      </c>
      <c r="CG83" s="299">
        <v>0</v>
      </c>
      <c r="CH83" s="299">
        <v>0</v>
      </c>
      <c r="CI83" s="299">
        <v>0</v>
      </c>
      <c r="CJ83" s="299">
        <v>0</v>
      </c>
      <c r="CK83" s="299">
        <v>0</v>
      </c>
      <c r="CL83" s="299">
        <v>0</v>
      </c>
      <c r="CM83" s="299">
        <v>0</v>
      </c>
      <c r="CN83" s="299">
        <v>0</v>
      </c>
      <c r="CO83" s="299">
        <v>1</v>
      </c>
      <c r="CP83" s="299">
        <v>0</v>
      </c>
      <c r="CQ83" s="299">
        <v>0</v>
      </c>
      <c r="CR83" s="299">
        <v>0</v>
      </c>
      <c r="CS83" s="299">
        <v>0</v>
      </c>
      <c r="CT83" s="299">
        <v>0</v>
      </c>
      <c r="CU83" s="299">
        <v>0</v>
      </c>
      <c r="CV83" s="299">
        <v>0</v>
      </c>
      <c r="CW83" s="299">
        <v>0</v>
      </c>
      <c r="CX83" s="299">
        <v>0</v>
      </c>
      <c r="CY83" s="299">
        <v>0</v>
      </c>
      <c r="CZ83" s="299">
        <v>0</v>
      </c>
      <c r="DA83" s="299">
        <v>0</v>
      </c>
      <c r="DB83" s="299">
        <v>0</v>
      </c>
      <c r="DC83" s="299">
        <v>0</v>
      </c>
      <c r="DD83" s="299">
        <v>0</v>
      </c>
      <c r="DE83" s="299">
        <v>0</v>
      </c>
      <c r="DF83" s="299">
        <v>0</v>
      </c>
      <c r="DG83" s="299">
        <v>0</v>
      </c>
      <c r="DH83" s="299">
        <v>0</v>
      </c>
      <c r="DI83" s="299">
        <v>0</v>
      </c>
      <c r="DJ83" s="299">
        <v>0</v>
      </c>
      <c r="DK83" s="299">
        <v>0</v>
      </c>
      <c r="DL83" s="299">
        <v>0</v>
      </c>
      <c r="DM83" s="299">
        <v>0</v>
      </c>
      <c r="DN83" s="299">
        <v>0</v>
      </c>
      <c r="DO83" s="299">
        <v>0</v>
      </c>
      <c r="DP83" s="299">
        <v>0</v>
      </c>
      <c r="DQ83" s="299">
        <v>0</v>
      </c>
      <c r="DR83" s="299">
        <v>0</v>
      </c>
      <c r="DS83" s="299">
        <v>2.2126200974832665E-3</v>
      </c>
      <c r="DT83" s="299">
        <v>1.5426159661032995E-5</v>
      </c>
      <c r="DU83" s="299">
        <v>0</v>
      </c>
      <c r="DV83" s="299">
        <v>7.2447695554770679E-3</v>
      </c>
      <c r="DW83" s="299">
        <v>2.9366961513616893E-4</v>
      </c>
      <c r="DX83" s="299">
        <v>5.6850849681820701E-3</v>
      </c>
      <c r="DY83" s="299">
        <v>2.8568412955658849E-3</v>
      </c>
      <c r="DZ83" s="299">
        <v>2.8778292795603671E-4</v>
      </c>
      <c r="EA83" s="299">
        <v>3.9024779456854597E-4</v>
      </c>
      <c r="EB83" s="299">
        <v>4.0314881564541038E-3</v>
      </c>
      <c r="EC83" s="299">
        <v>2.0055055659462553E-4</v>
      </c>
      <c r="ED83" s="299">
        <v>1.6296424035642786E-4</v>
      </c>
      <c r="EE83" s="299">
        <v>3.0483504199763041E-4</v>
      </c>
      <c r="EF83" s="299">
        <v>7.503078103419271E-4</v>
      </c>
      <c r="EG83" s="299">
        <v>1.7611741756203925E-4</v>
      </c>
      <c r="EH83" s="299">
        <v>1.2470711158723623E-3</v>
      </c>
      <c r="EI83" s="299">
        <v>2.9928402280322442E-3</v>
      </c>
      <c r="EJ83" s="299">
        <v>0</v>
      </c>
      <c r="EK83" s="299">
        <v>1.2635008503502699E-2</v>
      </c>
      <c r="EL83" s="299">
        <v>0</v>
      </c>
      <c r="EM83" s="299">
        <v>0</v>
      </c>
      <c r="EN83" s="299">
        <v>0</v>
      </c>
      <c r="EO83" s="299">
        <v>0</v>
      </c>
      <c r="EP83" s="299">
        <v>0</v>
      </c>
      <c r="EQ83" s="299">
        <v>2.5967133765255192E-4</v>
      </c>
      <c r="ER83" s="299">
        <v>2.6198290658788632E-4</v>
      </c>
      <c r="ES83" s="299">
        <v>5.3692703766836493E-3</v>
      </c>
      <c r="ET83" s="299">
        <v>0</v>
      </c>
      <c r="EU83" s="299">
        <v>4.3673578921350385E-4</v>
      </c>
      <c r="EV83" s="299">
        <v>4.5168858801517979E-4</v>
      </c>
      <c r="EW83" s="299">
        <v>5.9757990618489166E-4</v>
      </c>
      <c r="EX83" s="299">
        <v>1.5326566895136166E-3</v>
      </c>
      <c r="EY83" s="299">
        <v>1.3130293224886088E-2</v>
      </c>
      <c r="EZ83" s="299">
        <v>1.7926992092896169E-3</v>
      </c>
      <c r="FA83" s="299">
        <v>1.7439651677132128E-3</v>
      </c>
      <c r="FB83" s="299">
        <v>0</v>
      </c>
      <c r="FC83" s="299">
        <v>0</v>
      </c>
      <c r="FD83" s="299">
        <v>0</v>
      </c>
      <c r="FE83" s="299">
        <v>0</v>
      </c>
      <c r="FF83" s="299">
        <v>7.2396946266376416E-4</v>
      </c>
      <c r="FG83" s="299">
        <v>5.7086220543625036E-4</v>
      </c>
      <c r="FH83" s="299">
        <v>2.414912762755545E-4</v>
      </c>
      <c r="FI83" s="299">
        <v>1.0298395793577218E-3</v>
      </c>
      <c r="FJ83" s="299">
        <v>2.2116795511019222E-4</v>
      </c>
      <c r="FK83" s="299">
        <v>1.5082943730694947E-4</v>
      </c>
      <c r="FL83" s="299">
        <v>1.2339383156877054E-4</v>
      </c>
      <c r="FM83" s="299">
        <v>0</v>
      </c>
      <c r="FN83" s="299">
        <v>3.4233676102602995E-4</v>
      </c>
      <c r="FO83" s="299">
        <v>2.1366319248722457E-4</v>
      </c>
      <c r="FP83" s="299">
        <v>1.8964912930970678E-4</v>
      </c>
      <c r="FQ83" s="299">
        <v>0</v>
      </c>
      <c r="FR83" s="299">
        <v>2.1862551287188891E-4</v>
      </c>
      <c r="FS83" s="299">
        <v>2.9990452495889117E-4</v>
      </c>
      <c r="FT83" s="299">
        <v>2.5785176450627688E-4</v>
      </c>
      <c r="FU83" s="299">
        <v>1.8397316301279473E-3</v>
      </c>
      <c r="FV83" s="299">
        <v>1.5441465284744035E-3</v>
      </c>
      <c r="FW83" s="299">
        <v>3.5845411641044463E-3</v>
      </c>
      <c r="FX83" s="299">
        <v>6.1093342632231515E-4</v>
      </c>
      <c r="FY83" s="299">
        <v>6.3408467382755271E-4</v>
      </c>
      <c r="FZ83" s="299">
        <v>3.1747745132732977E-4</v>
      </c>
      <c r="GA83" s="299">
        <v>0</v>
      </c>
      <c r="GB83" s="299">
        <v>0</v>
      </c>
      <c r="GC83" s="299">
        <v>0</v>
      </c>
      <c r="GD83" s="299">
        <v>0</v>
      </c>
      <c r="GE83" s="299">
        <v>0</v>
      </c>
      <c r="GF83" s="299">
        <v>0</v>
      </c>
      <c r="GG83" s="299">
        <v>0</v>
      </c>
      <c r="GH83" s="299">
        <v>0</v>
      </c>
      <c r="GI83" s="299">
        <v>0</v>
      </c>
      <c r="GJ83" s="299">
        <v>0</v>
      </c>
      <c r="GK83" s="299">
        <v>0</v>
      </c>
      <c r="GL83" s="299">
        <v>0</v>
      </c>
      <c r="GM83" s="299">
        <v>0</v>
      </c>
      <c r="GN83" s="299">
        <v>0</v>
      </c>
      <c r="GO83" s="299">
        <v>0</v>
      </c>
      <c r="GP83" s="299">
        <v>0</v>
      </c>
      <c r="GQ83" s="299">
        <v>0</v>
      </c>
      <c r="GR83" s="299">
        <v>1</v>
      </c>
      <c r="GS83" s="299">
        <v>0</v>
      </c>
      <c r="GT83" s="299">
        <v>0</v>
      </c>
      <c r="GU83" s="299">
        <v>0</v>
      </c>
      <c r="GV83" s="299">
        <v>0</v>
      </c>
      <c r="GW83" s="299">
        <v>0</v>
      </c>
      <c r="GX83" s="299">
        <v>0</v>
      </c>
      <c r="GY83" s="299">
        <v>0</v>
      </c>
      <c r="GZ83" s="299">
        <v>0</v>
      </c>
      <c r="HA83" s="299">
        <v>0</v>
      </c>
      <c r="HB83" s="299">
        <v>6.3501541195065366E-5</v>
      </c>
      <c r="HC83" s="299">
        <v>0</v>
      </c>
      <c r="HD83" s="299">
        <v>0</v>
      </c>
      <c r="HE83" s="299">
        <v>0</v>
      </c>
      <c r="HF83" s="299">
        <v>0</v>
      </c>
      <c r="HG83" s="299">
        <v>0</v>
      </c>
      <c r="HH83" s="299">
        <v>0</v>
      </c>
      <c r="HI83" s="299">
        <v>0</v>
      </c>
      <c r="HJ83" s="299">
        <v>0</v>
      </c>
      <c r="HK83" s="299">
        <v>0</v>
      </c>
      <c r="HL83" s="299">
        <v>0</v>
      </c>
      <c r="HM83" s="299">
        <v>0</v>
      </c>
      <c r="HN83" s="299">
        <v>0</v>
      </c>
      <c r="HO83" s="299">
        <v>0</v>
      </c>
      <c r="HP83" s="299">
        <v>0</v>
      </c>
      <c r="HQ83" s="299">
        <v>0</v>
      </c>
      <c r="HR83" s="299">
        <v>0</v>
      </c>
      <c r="HS83" s="299">
        <v>0</v>
      </c>
      <c r="HT83" s="299">
        <v>0</v>
      </c>
      <c r="HU83" s="299">
        <v>4.978726191558056E-3</v>
      </c>
      <c r="HV83" s="288"/>
      <c r="HW83" s="106"/>
      <c r="HX83" s="106"/>
      <c r="HY83" s="106"/>
      <c r="HZ83" s="112"/>
      <c r="IA83" s="4"/>
    </row>
    <row r="84" spans="5:235" ht="16.5">
      <c r="E84" s="105"/>
      <c r="F84" s="106"/>
      <c r="G84" s="106"/>
      <c r="H84" s="106"/>
      <c r="I84" s="106"/>
      <c r="J84" s="106"/>
      <c r="K84" s="303">
        <v>575</v>
      </c>
      <c r="L84" s="296" t="s">
        <v>767</v>
      </c>
      <c r="M84" s="300">
        <v>1.0281489984471577</v>
      </c>
      <c r="N84" s="301">
        <v>0.85300189335390297</v>
      </c>
      <c r="O84" s="300" t="s">
        <v>961</v>
      </c>
      <c r="P84" s="299">
        <v>0</v>
      </c>
      <c r="Q84" s="299">
        <v>0</v>
      </c>
      <c r="R84" s="299">
        <v>0</v>
      </c>
      <c r="S84" s="299">
        <v>0</v>
      </c>
      <c r="T84" s="299">
        <v>0</v>
      </c>
      <c r="U84" s="299">
        <v>0</v>
      </c>
      <c r="V84" s="299">
        <v>0</v>
      </c>
      <c r="W84" s="299">
        <v>0</v>
      </c>
      <c r="X84" s="299">
        <v>0</v>
      </c>
      <c r="Y84" s="299">
        <v>0</v>
      </c>
      <c r="Z84" s="299">
        <v>0</v>
      </c>
      <c r="AA84" s="299">
        <v>0</v>
      </c>
      <c r="AB84" s="299">
        <v>0</v>
      </c>
      <c r="AC84" s="299">
        <v>0</v>
      </c>
      <c r="AD84" s="299">
        <v>0</v>
      </c>
      <c r="AE84" s="299">
        <v>0</v>
      </c>
      <c r="AF84" s="299">
        <v>0</v>
      </c>
      <c r="AG84" s="299">
        <v>0</v>
      </c>
      <c r="AH84" s="299">
        <v>0</v>
      </c>
      <c r="AI84" s="299">
        <v>0</v>
      </c>
      <c r="AJ84" s="299">
        <v>0</v>
      </c>
      <c r="AK84" s="299">
        <v>0</v>
      </c>
      <c r="AL84" s="299">
        <v>0</v>
      </c>
      <c r="AM84" s="299">
        <v>0</v>
      </c>
      <c r="AN84" s="299">
        <v>0</v>
      </c>
      <c r="AO84" s="299">
        <v>0</v>
      </c>
      <c r="AP84" s="299">
        <v>0</v>
      </c>
      <c r="AQ84" s="299">
        <v>0</v>
      </c>
      <c r="AR84" s="299">
        <v>0</v>
      </c>
      <c r="AS84" s="299">
        <v>0</v>
      </c>
      <c r="AT84" s="299">
        <v>0</v>
      </c>
      <c r="AU84" s="299">
        <v>0</v>
      </c>
      <c r="AV84" s="299">
        <v>0</v>
      </c>
      <c r="AW84" s="299">
        <v>0</v>
      </c>
      <c r="AX84" s="299">
        <v>0</v>
      </c>
      <c r="AY84" s="299">
        <v>0</v>
      </c>
      <c r="AZ84" s="299">
        <v>0</v>
      </c>
      <c r="BA84" s="299">
        <v>0</v>
      </c>
      <c r="BB84" s="299">
        <v>0</v>
      </c>
      <c r="BC84" s="299">
        <v>0</v>
      </c>
      <c r="BD84" s="299">
        <v>0</v>
      </c>
      <c r="BE84" s="299">
        <v>0</v>
      </c>
      <c r="BF84" s="299">
        <v>0</v>
      </c>
      <c r="BG84" s="299">
        <v>0</v>
      </c>
      <c r="BH84" s="299">
        <v>0</v>
      </c>
      <c r="BI84" s="299">
        <v>0</v>
      </c>
      <c r="BJ84" s="299">
        <v>0</v>
      </c>
      <c r="BK84" s="299">
        <v>0</v>
      </c>
      <c r="BL84" s="299">
        <v>0</v>
      </c>
      <c r="BM84" s="299">
        <v>0</v>
      </c>
      <c r="BN84" s="299">
        <v>0</v>
      </c>
      <c r="BO84" s="299">
        <v>0</v>
      </c>
      <c r="BP84" s="299">
        <v>0</v>
      </c>
      <c r="BQ84" s="299">
        <v>0</v>
      </c>
      <c r="BR84" s="299">
        <v>0</v>
      </c>
      <c r="BS84" s="299">
        <v>0</v>
      </c>
      <c r="BT84" s="299">
        <v>0</v>
      </c>
      <c r="BU84" s="299">
        <v>0</v>
      </c>
      <c r="BV84" s="299">
        <v>0</v>
      </c>
      <c r="BW84" s="299">
        <v>0</v>
      </c>
      <c r="BX84" s="299">
        <v>0</v>
      </c>
      <c r="BY84" s="299">
        <v>0</v>
      </c>
      <c r="BZ84" s="299">
        <v>0</v>
      </c>
      <c r="CA84" s="299">
        <v>0</v>
      </c>
      <c r="CB84" s="299">
        <v>0</v>
      </c>
      <c r="CC84" s="299">
        <v>0</v>
      </c>
      <c r="CD84" s="299">
        <v>0</v>
      </c>
      <c r="CE84" s="299">
        <v>0</v>
      </c>
      <c r="CF84" s="299">
        <v>0</v>
      </c>
      <c r="CG84" s="299">
        <v>0</v>
      </c>
      <c r="CH84" s="299">
        <v>0</v>
      </c>
      <c r="CI84" s="299">
        <v>0</v>
      </c>
      <c r="CJ84" s="299">
        <v>0</v>
      </c>
      <c r="CK84" s="299">
        <v>0</v>
      </c>
      <c r="CL84" s="299">
        <v>0</v>
      </c>
      <c r="CM84" s="299">
        <v>0</v>
      </c>
      <c r="CN84" s="299">
        <v>0</v>
      </c>
      <c r="CO84" s="299">
        <v>0</v>
      </c>
      <c r="CP84" s="299">
        <v>1</v>
      </c>
      <c r="CQ84" s="299">
        <v>0</v>
      </c>
      <c r="CR84" s="299">
        <v>0</v>
      </c>
      <c r="CS84" s="299">
        <v>0</v>
      </c>
      <c r="CT84" s="299">
        <v>0</v>
      </c>
      <c r="CU84" s="299">
        <v>0</v>
      </c>
      <c r="CV84" s="299">
        <v>0</v>
      </c>
      <c r="CW84" s="299">
        <v>0</v>
      </c>
      <c r="CX84" s="299">
        <v>0</v>
      </c>
      <c r="CY84" s="299">
        <v>0</v>
      </c>
      <c r="CZ84" s="299">
        <v>0</v>
      </c>
      <c r="DA84" s="299">
        <v>0</v>
      </c>
      <c r="DB84" s="299">
        <v>0</v>
      </c>
      <c r="DC84" s="299">
        <v>0</v>
      </c>
      <c r="DD84" s="299">
        <v>0</v>
      </c>
      <c r="DE84" s="299">
        <v>0</v>
      </c>
      <c r="DF84" s="299">
        <v>0</v>
      </c>
      <c r="DG84" s="299">
        <v>0</v>
      </c>
      <c r="DH84" s="299">
        <v>0</v>
      </c>
      <c r="DI84" s="299">
        <v>0</v>
      </c>
      <c r="DJ84" s="299">
        <v>0</v>
      </c>
      <c r="DK84" s="299">
        <v>0</v>
      </c>
      <c r="DL84" s="299">
        <v>0</v>
      </c>
      <c r="DM84" s="299">
        <v>0</v>
      </c>
      <c r="DN84" s="299">
        <v>0</v>
      </c>
      <c r="DO84" s="299">
        <v>0</v>
      </c>
      <c r="DP84" s="299">
        <v>0</v>
      </c>
      <c r="DQ84" s="299">
        <v>0</v>
      </c>
      <c r="DR84" s="299">
        <v>0</v>
      </c>
      <c r="DS84" s="299">
        <v>8.5237210918431784E-4</v>
      </c>
      <c r="DT84" s="299">
        <v>0</v>
      </c>
      <c r="DU84" s="299">
        <v>0</v>
      </c>
      <c r="DV84" s="299">
        <v>3.6238878959320403E-4</v>
      </c>
      <c r="DW84" s="299">
        <v>3.0468906864523975E-3</v>
      </c>
      <c r="DX84" s="299">
        <v>0</v>
      </c>
      <c r="DY84" s="299">
        <v>0</v>
      </c>
      <c r="DZ84" s="299">
        <v>1.3674210035378385E-4</v>
      </c>
      <c r="EA84" s="299">
        <v>5.8372758920507495E-5</v>
      </c>
      <c r="EB84" s="299">
        <v>0</v>
      </c>
      <c r="EC84" s="299">
        <v>3.7849342628611819E-5</v>
      </c>
      <c r="ED84" s="299">
        <v>1.7836001525184025E-5</v>
      </c>
      <c r="EE84" s="299">
        <v>2.0112796360309741E-4</v>
      </c>
      <c r="EF84" s="299">
        <v>1.0082258105210167E-4</v>
      </c>
      <c r="EG84" s="299">
        <v>4.7974781105937606E-5</v>
      </c>
      <c r="EH84" s="299">
        <v>0</v>
      </c>
      <c r="EI84" s="299">
        <v>0</v>
      </c>
      <c r="EJ84" s="299">
        <v>0</v>
      </c>
      <c r="EK84" s="299">
        <v>0</v>
      </c>
      <c r="EL84" s="299">
        <v>1.2835767051755861E-4</v>
      </c>
      <c r="EM84" s="299">
        <v>0</v>
      </c>
      <c r="EN84" s="299">
        <v>0</v>
      </c>
      <c r="EO84" s="299">
        <v>0</v>
      </c>
      <c r="EP84" s="299">
        <v>0</v>
      </c>
      <c r="EQ84" s="299">
        <v>5.8287290698359704E-5</v>
      </c>
      <c r="ER84" s="299">
        <v>3.1461119845997779E-5</v>
      </c>
      <c r="ES84" s="299">
        <v>4.554440729676848E-7</v>
      </c>
      <c r="ET84" s="299">
        <v>0</v>
      </c>
      <c r="EU84" s="299">
        <v>1.2778109580114207E-4</v>
      </c>
      <c r="EV84" s="299">
        <v>9.0243030591961821E-5</v>
      </c>
      <c r="EW84" s="299">
        <v>1.0574708083381431E-4</v>
      </c>
      <c r="EX84" s="299">
        <v>3.1095157307745646E-5</v>
      </c>
      <c r="EY84" s="299">
        <v>0</v>
      </c>
      <c r="EZ84" s="299">
        <v>1.8101960463193483E-5</v>
      </c>
      <c r="FA84" s="299">
        <v>2.1181362911904747E-5</v>
      </c>
      <c r="FB84" s="299">
        <v>0</v>
      </c>
      <c r="FC84" s="299">
        <v>0</v>
      </c>
      <c r="FD84" s="299">
        <v>0</v>
      </c>
      <c r="FE84" s="299">
        <v>0</v>
      </c>
      <c r="FF84" s="299">
        <v>1.6408530402714059E-5</v>
      </c>
      <c r="FG84" s="299">
        <v>0</v>
      </c>
      <c r="FH84" s="299">
        <v>0</v>
      </c>
      <c r="FI84" s="299">
        <v>1.2385452740271404E-5</v>
      </c>
      <c r="FJ84" s="299">
        <v>0</v>
      </c>
      <c r="FK84" s="299">
        <v>0</v>
      </c>
      <c r="FL84" s="299">
        <v>2.2832252504711751E-5</v>
      </c>
      <c r="FM84" s="299">
        <v>0</v>
      </c>
      <c r="FN84" s="299">
        <v>8.8448181051772212E-5</v>
      </c>
      <c r="FO84" s="299">
        <v>6.2359644361123761E-5</v>
      </c>
      <c r="FP84" s="299">
        <v>2.9591655395954374E-5</v>
      </c>
      <c r="FQ84" s="299">
        <v>0</v>
      </c>
      <c r="FR84" s="299">
        <v>6.1984689737579315E-5</v>
      </c>
      <c r="FS84" s="299">
        <v>4.7295374996643479E-5</v>
      </c>
      <c r="FT84" s="299">
        <v>4.1031330204659027E-5</v>
      </c>
      <c r="FU84" s="299">
        <v>0</v>
      </c>
      <c r="FV84" s="299">
        <v>0</v>
      </c>
      <c r="FW84" s="299">
        <v>9.6726041848182046E-5</v>
      </c>
      <c r="FX84" s="299">
        <v>0</v>
      </c>
      <c r="FY84" s="299">
        <v>0</v>
      </c>
      <c r="FZ84" s="299">
        <v>7.3046501999379584E-5</v>
      </c>
      <c r="GA84" s="299">
        <v>0</v>
      </c>
      <c r="GB84" s="299">
        <v>0</v>
      </c>
      <c r="GC84" s="299">
        <v>0</v>
      </c>
      <c r="GD84" s="299">
        <v>0</v>
      </c>
      <c r="GE84" s="299">
        <v>0</v>
      </c>
      <c r="GF84" s="299">
        <v>0</v>
      </c>
      <c r="GG84" s="299">
        <v>0</v>
      </c>
      <c r="GH84" s="299">
        <v>0</v>
      </c>
      <c r="GI84" s="299">
        <v>0</v>
      </c>
      <c r="GJ84" s="299">
        <v>0</v>
      </c>
      <c r="GK84" s="299">
        <v>0</v>
      </c>
      <c r="GL84" s="299">
        <v>0</v>
      </c>
      <c r="GM84" s="299">
        <v>0</v>
      </c>
      <c r="GN84" s="299">
        <v>0</v>
      </c>
      <c r="GO84" s="299">
        <v>0</v>
      </c>
      <c r="GP84" s="299">
        <v>0</v>
      </c>
      <c r="GQ84" s="299">
        <v>0</v>
      </c>
      <c r="GR84" s="299">
        <v>0</v>
      </c>
      <c r="GS84" s="299">
        <v>1</v>
      </c>
      <c r="GT84" s="299">
        <v>0</v>
      </c>
      <c r="GU84" s="299">
        <v>0</v>
      </c>
      <c r="GV84" s="299">
        <v>0</v>
      </c>
      <c r="GW84" s="299">
        <v>0</v>
      </c>
      <c r="GX84" s="299">
        <v>0</v>
      </c>
      <c r="GY84" s="299">
        <v>0</v>
      </c>
      <c r="GZ84" s="299">
        <v>8.7380251284164355E-5</v>
      </c>
      <c r="HA84" s="299">
        <v>0</v>
      </c>
      <c r="HB84" s="299">
        <v>9.4609207795369739E-5</v>
      </c>
      <c r="HC84" s="299">
        <v>0</v>
      </c>
      <c r="HD84" s="299">
        <v>0</v>
      </c>
      <c r="HE84" s="299">
        <v>0</v>
      </c>
      <c r="HF84" s="299">
        <v>0</v>
      </c>
      <c r="HG84" s="299">
        <v>0</v>
      </c>
      <c r="HH84" s="299">
        <v>0</v>
      </c>
      <c r="HI84" s="299">
        <v>0</v>
      </c>
      <c r="HJ84" s="299">
        <v>0</v>
      </c>
      <c r="HK84" s="299">
        <v>0</v>
      </c>
      <c r="HL84" s="299">
        <v>0</v>
      </c>
      <c r="HM84" s="299">
        <v>0</v>
      </c>
      <c r="HN84" s="299">
        <v>0</v>
      </c>
      <c r="HO84" s="299">
        <v>0</v>
      </c>
      <c r="HP84" s="299">
        <v>0</v>
      </c>
      <c r="HQ84" s="299">
        <v>0</v>
      </c>
      <c r="HR84" s="299">
        <v>0</v>
      </c>
      <c r="HS84" s="299">
        <v>0</v>
      </c>
      <c r="HT84" s="299">
        <v>0</v>
      </c>
      <c r="HU84" s="299">
        <v>4.3142266863608133E-4</v>
      </c>
      <c r="HV84" s="288"/>
      <c r="HW84" s="106"/>
      <c r="HX84" s="106"/>
      <c r="HY84" s="106"/>
      <c r="HZ84" s="112"/>
      <c r="IA84" s="4"/>
    </row>
    <row r="85" spans="5:235" ht="16.5">
      <c r="E85" s="105"/>
      <c r="F85" s="106"/>
      <c r="G85" s="106"/>
      <c r="H85" s="106"/>
      <c r="I85" s="106"/>
      <c r="J85" s="106"/>
      <c r="K85" s="303">
        <v>576</v>
      </c>
      <c r="L85" s="296" t="s">
        <v>768</v>
      </c>
      <c r="M85" s="300">
        <v>1.1772963903332645</v>
      </c>
      <c r="N85" s="301">
        <v>0.27808802190353082</v>
      </c>
      <c r="O85" s="300" t="s">
        <v>961</v>
      </c>
      <c r="P85" s="299">
        <v>3.9400288488789081E-3</v>
      </c>
      <c r="Q85" s="299">
        <v>2.1663986149148625E-3</v>
      </c>
      <c r="R85" s="299">
        <v>0</v>
      </c>
      <c r="S85" s="299">
        <v>1.4020505440266724E-3</v>
      </c>
      <c r="T85" s="299">
        <v>2.2734185630874774E-3</v>
      </c>
      <c r="U85" s="299">
        <v>0</v>
      </c>
      <c r="V85" s="299">
        <v>6.4813429337953763E-3</v>
      </c>
      <c r="W85" s="299">
        <v>1.7463129365145049E-3</v>
      </c>
      <c r="X85" s="299">
        <v>3.5278092801726084E-3</v>
      </c>
      <c r="Y85" s="299">
        <v>2.7367038050718317E-3</v>
      </c>
      <c r="Z85" s="299">
        <v>8.029471300371599E-4</v>
      </c>
      <c r="AA85" s="299">
        <v>4.4864721046878817E-4</v>
      </c>
      <c r="AB85" s="299">
        <v>1.6313906608992931E-3</v>
      </c>
      <c r="AC85" s="299">
        <v>2.3136396488364808E-3</v>
      </c>
      <c r="AD85" s="299">
        <v>6.3912931975074411E-4</v>
      </c>
      <c r="AE85" s="299">
        <v>2.7118390768139599E-3</v>
      </c>
      <c r="AF85" s="299">
        <v>4.1369444835746534E-3</v>
      </c>
      <c r="AG85" s="299">
        <v>7.9530887857909467E-4</v>
      </c>
      <c r="AH85" s="299">
        <v>1.5497393910148633E-3</v>
      </c>
      <c r="AI85" s="299">
        <v>7.7107611656517775E-4</v>
      </c>
      <c r="AJ85" s="299">
        <v>0</v>
      </c>
      <c r="AK85" s="299">
        <v>0</v>
      </c>
      <c r="AL85" s="299">
        <v>0</v>
      </c>
      <c r="AM85" s="299">
        <v>0</v>
      </c>
      <c r="AN85" s="299">
        <v>1.4578796744014299E-3</v>
      </c>
      <c r="AO85" s="299">
        <v>7.1535265133708186E-4</v>
      </c>
      <c r="AP85" s="299">
        <v>1.8161505931954436E-3</v>
      </c>
      <c r="AQ85" s="299">
        <v>0</v>
      </c>
      <c r="AR85" s="299">
        <v>5.0077730765241473E-3</v>
      </c>
      <c r="AS85" s="299">
        <v>7.4052046411147141E-4</v>
      </c>
      <c r="AT85" s="299">
        <v>1.1117085726267562E-3</v>
      </c>
      <c r="AU85" s="299">
        <v>1.2801212986695875E-3</v>
      </c>
      <c r="AV85" s="299">
        <v>4.9470774561551295E-3</v>
      </c>
      <c r="AW85" s="299">
        <v>1.2159663832798648E-3</v>
      </c>
      <c r="AX85" s="299">
        <v>1.7590140138805967E-3</v>
      </c>
      <c r="AY85" s="299">
        <v>0</v>
      </c>
      <c r="AZ85" s="299">
        <v>0</v>
      </c>
      <c r="BA85" s="299">
        <v>0</v>
      </c>
      <c r="BB85" s="299">
        <v>0</v>
      </c>
      <c r="BC85" s="299">
        <v>8.1344749966476087E-4</v>
      </c>
      <c r="BD85" s="299">
        <v>6.6415018795045659E-4</v>
      </c>
      <c r="BE85" s="299">
        <v>1.7417232177815356E-3</v>
      </c>
      <c r="BF85" s="299">
        <v>1.2242219279135957E-3</v>
      </c>
      <c r="BG85" s="299">
        <v>5.1408551826130655E-4</v>
      </c>
      <c r="BH85" s="299">
        <v>3.9441215977813069E-4</v>
      </c>
      <c r="BI85" s="299">
        <v>3.8683704273980926E-4</v>
      </c>
      <c r="BJ85" s="299">
        <v>1.0727869998678964E-3</v>
      </c>
      <c r="BK85" s="299">
        <v>8.3317173552006755E-4</v>
      </c>
      <c r="BL85" s="299">
        <v>5.0489510121022629E-4</v>
      </c>
      <c r="BM85" s="299">
        <v>4.9113626346676022E-4</v>
      </c>
      <c r="BN85" s="299">
        <v>0</v>
      </c>
      <c r="BO85" s="299">
        <v>6.6842481864459269E-4</v>
      </c>
      <c r="BP85" s="299">
        <v>5.5966230233477142E-4</v>
      </c>
      <c r="BQ85" s="299">
        <v>3.9517058217218755E-4</v>
      </c>
      <c r="BR85" s="299">
        <v>9.8620208763795661E-4</v>
      </c>
      <c r="BS85" s="299">
        <v>8.2568267469977153E-4</v>
      </c>
      <c r="BT85" s="299">
        <v>1.6531214766372546E-3</v>
      </c>
      <c r="BU85" s="299">
        <v>6.222202866646711E-4</v>
      </c>
      <c r="BV85" s="299">
        <v>5.3222029905349889E-4</v>
      </c>
      <c r="BW85" s="299">
        <v>1.362315545122478E-3</v>
      </c>
      <c r="BX85" s="299">
        <v>0</v>
      </c>
      <c r="BY85" s="299">
        <v>0</v>
      </c>
      <c r="BZ85" s="299">
        <v>0</v>
      </c>
      <c r="CA85" s="299">
        <v>0</v>
      </c>
      <c r="CB85" s="299">
        <v>0</v>
      </c>
      <c r="CC85" s="299">
        <v>0</v>
      </c>
      <c r="CD85" s="299">
        <v>0</v>
      </c>
      <c r="CE85" s="299">
        <v>0</v>
      </c>
      <c r="CF85" s="299">
        <v>0</v>
      </c>
      <c r="CG85" s="299">
        <v>0</v>
      </c>
      <c r="CH85" s="299">
        <v>0</v>
      </c>
      <c r="CI85" s="299">
        <v>0</v>
      </c>
      <c r="CJ85" s="299">
        <v>0</v>
      </c>
      <c r="CK85" s="299">
        <v>0</v>
      </c>
      <c r="CL85" s="299">
        <v>0</v>
      </c>
      <c r="CM85" s="299">
        <v>0</v>
      </c>
      <c r="CN85" s="299">
        <v>0</v>
      </c>
      <c r="CO85" s="299">
        <v>0</v>
      </c>
      <c r="CP85" s="299">
        <v>0</v>
      </c>
      <c r="CQ85" s="299">
        <v>1</v>
      </c>
      <c r="CR85" s="299">
        <v>0</v>
      </c>
      <c r="CS85" s="299">
        <v>0</v>
      </c>
      <c r="CT85" s="299">
        <v>0</v>
      </c>
      <c r="CU85" s="299">
        <v>0</v>
      </c>
      <c r="CV85" s="299">
        <v>0</v>
      </c>
      <c r="CW85" s="299">
        <v>8.1460519464867742E-4</v>
      </c>
      <c r="CX85" s="299">
        <v>0</v>
      </c>
      <c r="CY85" s="299">
        <v>2.0324428162699828E-3</v>
      </c>
      <c r="CZ85" s="299">
        <v>0</v>
      </c>
      <c r="DA85" s="299">
        <v>0</v>
      </c>
      <c r="DB85" s="299">
        <v>0</v>
      </c>
      <c r="DC85" s="299">
        <v>0</v>
      </c>
      <c r="DD85" s="299">
        <v>0</v>
      </c>
      <c r="DE85" s="299">
        <v>0</v>
      </c>
      <c r="DF85" s="299">
        <v>0</v>
      </c>
      <c r="DG85" s="299">
        <v>0</v>
      </c>
      <c r="DH85" s="299">
        <v>0</v>
      </c>
      <c r="DI85" s="299">
        <v>0</v>
      </c>
      <c r="DJ85" s="299">
        <v>0</v>
      </c>
      <c r="DK85" s="299">
        <v>0</v>
      </c>
      <c r="DL85" s="299">
        <v>0</v>
      </c>
      <c r="DM85" s="299">
        <v>0</v>
      </c>
      <c r="DN85" s="299">
        <v>0</v>
      </c>
      <c r="DO85" s="299">
        <v>0</v>
      </c>
      <c r="DP85" s="299">
        <v>0</v>
      </c>
      <c r="DQ85" s="299">
        <v>0</v>
      </c>
      <c r="DR85" s="299">
        <v>4.0154447317597387E-3</v>
      </c>
      <c r="DS85" s="299">
        <v>3.9213391345955754E-3</v>
      </c>
      <c r="DT85" s="299">
        <v>2.167253920829683E-3</v>
      </c>
      <c r="DU85" s="299">
        <v>0</v>
      </c>
      <c r="DV85" s="299">
        <v>1.3913849235304696E-3</v>
      </c>
      <c r="DW85" s="299">
        <v>2.2451324518979396E-3</v>
      </c>
      <c r="DX85" s="299">
        <v>0</v>
      </c>
      <c r="DY85" s="299">
        <v>6.4624370208383316E-3</v>
      </c>
      <c r="DZ85" s="299">
        <v>1.7361535935612805E-3</v>
      </c>
      <c r="EA85" s="299">
        <v>3.3230102402824397E-3</v>
      </c>
      <c r="EB85" s="299">
        <v>2.8363646374328891E-3</v>
      </c>
      <c r="EC85" s="299">
        <v>8.0275570752227725E-4</v>
      </c>
      <c r="ED85" s="299">
        <v>4.5219194384349789E-4</v>
      </c>
      <c r="EE85" s="299">
        <v>1.6285352051235312E-3</v>
      </c>
      <c r="EF85" s="299">
        <v>2.3106080172234146E-3</v>
      </c>
      <c r="EG85" s="299">
        <v>6.401543793359705E-4</v>
      </c>
      <c r="EH85" s="299">
        <v>2.7099307412783791E-3</v>
      </c>
      <c r="EI85" s="299">
        <v>4.2448778925585802E-3</v>
      </c>
      <c r="EJ85" s="299">
        <v>7.9530887857909467E-4</v>
      </c>
      <c r="EK85" s="299">
        <v>1.5301584206311775E-3</v>
      </c>
      <c r="EL85" s="299">
        <v>7.7073673613602144E-4</v>
      </c>
      <c r="EM85" s="299">
        <v>0</v>
      </c>
      <c r="EN85" s="299">
        <v>0</v>
      </c>
      <c r="EO85" s="299">
        <v>0</v>
      </c>
      <c r="EP85" s="299">
        <v>0</v>
      </c>
      <c r="EQ85" s="299">
        <v>1.457416128979857E-3</v>
      </c>
      <c r="ER85" s="299">
        <v>7.2904641483025187E-4</v>
      </c>
      <c r="ES85" s="299">
        <v>1.7879255970529011E-3</v>
      </c>
      <c r="ET85" s="299">
        <v>0</v>
      </c>
      <c r="EU85" s="299">
        <v>4.9020323863877557E-3</v>
      </c>
      <c r="EV85" s="299">
        <v>8.0570702406136186E-4</v>
      </c>
      <c r="EW85" s="299">
        <v>1.0905396942388181E-3</v>
      </c>
      <c r="EX85" s="299">
        <v>1.2758793172900839E-3</v>
      </c>
      <c r="EY85" s="299">
        <v>5.2678897885283064E-3</v>
      </c>
      <c r="EZ85" s="299">
        <v>1.2137616100518205E-3</v>
      </c>
      <c r="FA85" s="299">
        <v>1.759401573613358E-3</v>
      </c>
      <c r="FB85" s="299">
        <v>0</v>
      </c>
      <c r="FC85" s="299">
        <v>0</v>
      </c>
      <c r="FD85" s="299">
        <v>0</v>
      </c>
      <c r="FE85" s="299">
        <v>0</v>
      </c>
      <c r="FF85" s="299">
        <v>8.1284524103749452E-4</v>
      </c>
      <c r="FG85" s="299">
        <v>6.6452334241184213E-4</v>
      </c>
      <c r="FH85" s="299">
        <v>1.7413026068187547E-3</v>
      </c>
      <c r="FI85" s="299">
        <v>1.3097333204984654E-3</v>
      </c>
      <c r="FJ85" s="299">
        <v>5.1397186918928381E-4</v>
      </c>
      <c r="FK85" s="299">
        <v>3.932518581067268E-4</v>
      </c>
      <c r="FL85" s="299">
        <v>3.8191750354591233E-4</v>
      </c>
      <c r="FM85" s="299">
        <v>1.0727794809636125E-3</v>
      </c>
      <c r="FN85" s="299">
        <v>8.3536995831864718E-4</v>
      </c>
      <c r="FO85" s="299">
        <v>4.9925980081230237E-4</v>
      </c>
      <c r="FP85" s="299">
        <v>4.8556363068559988E-4</v>
      </c>
      <c r="FQ85" s="299">
        <v>0</v>
      </c>
      <c r="FR85" s="299">
        <v>6.9411929552922109E-4</v>
      </c>
      <c r="FS85" s="299">
        <v>5.5869322492259766E-4</v>
      </c>
      <c r="FT85" s="299">
        <v>3.9505247270732853E-4</v>
      </c>
      <c r="FU85" s="299">
        <v>9.8438774046363114E-4</v>
      </c>
      <c r="FV85" s="299">
        <v>8.226030432195771E-4</v>
      </c>
      <c r="FW85" s="299">
        <v>1.6456039458309867E-3</v>
      </c>
      <c r="FX85" s="299">
        <v>6.3742320063048751E-4</v>
      </c>
      <c r="FY85" s="299">
        <v>5.3179434984707095E-4</v>
      </c>
      <c r="FZ85" s="299">
        <v>1.4106080733445236E-3</v>
      </c>
      <c r="GA85" s="299">
        <v>0</v>
      </c>
      <c r="GB85" s="299">
        <v>0</v>
      </c>
      <c r="GC85" s="299">
        <v>0</v>
      </c>
      <c r="GD85" s="299">
        <v>0</v>
      </c>
      <c r="GE85" s="299">
        <v>0</v>
      </c>
      <c r="GF85" s="299">
        <v>0</v>
      </c>
      <c r="GG85" s="299">
        <v>0</v>
      </c>
      <c r="GH85" s="299">
        <v>0</v>
      </c>
      <c r="GI85" s="299">
        <v>0</v>
      </c>
      <c r="GJ85" s="299">
        <v>0</v>
      </c>
      <c r="GK85" s="299">
        <v>0</v>
      </c>
      <c r="GL85" s="299">
        <v>0</v>
      </c>
      <c r="GM85" s="299">
        <v>0</v>
      </c>
      <c r="GN85" s="299">
        <v>0</v>
      </c>
      <c r="GO85" s="299">
        <v>0</v>
      </c>
      <c r="GP85" s="299">
        <v>0</v>
      </c>
      <c r="GQ85" s="299">
        <v>0</v>
      </c>
      <c r="GR85" s="299">
        <v>0</v>
      </c>
      <c r="GS85" s="299">
        <v>0</v>
      </c>
      <c r="GT85" s="299">
        <v>1</v>
      </c>
      <c r="GU85" s="299">
        <v>0</v>
      </c>
      <c r="GV85" s="299">
        <v>0</v>
      </c>
      <c r="GW85" s="299">
        <v>0</v>
      </c>
      <c r="GX85" s="299">
        <v>0</v>
      </c>
      <c r="GY85" s="299">
        <v>0</v>
      </c>
      <c r="GZ85" s="299">
        <v>8.1455515581105602E-4</v>
      </c>
      <c r="HA85" s="299">
        <v>0</v>
      </c>
      <c r="HB85" s="299">
        <v>2.168367850077995E-3</v>
      </c>
      <c r="HC85" s="299">
        <v>0</v>
      </c>
      <c r="HD85" s="299">
        <v>0</v>
      </c>
      <c r="HE85" s="299">
        <v>0</v>
      </c>
      <c r="HF85" s="299">
        <v>0</v>
      </c>
      <c r="HG85" s="299">
        <v>0</v>
      </c>
      <c r="HH85" s="299">
        <v>0</v>
      </c>
      <c r="HI85" s="299">
        <v>0</v>
      </c>
      <c r="HJ85" s="299">
        <v>0</v>
      </c>
      <c r="HK85" s="299">
        <v>0</v>
      </c>
      <c r="HL85" s="299">
        <v>0</v>
      </c>
      <c r="HM85" s="299">
        <v>0</v>
      </c>
      <c r="HN85" s="299">
        <v>0</v>
      </c>
      <c r="HO85" s="299">
        <v>0</v>
      </c>
      <c r="HP85" s="299">
        <v>0</v>
      </c>
      <c r="HQ85" s="299">
        <v>0</v>
      </c>
      <c r="HR85" s="299">
        <v>0</v>
      </c>
      <c r="HS85" s="299">
        <v>0</v>
      </c>
      <c r="HT85" s="299">
        <v>0</v>
      </c>
      <c r="HU85" s="299">
        <v>3.9937205780210365E-3</v>
      </c>
      <c r="HV85" s="288"/>
      <c r="HW85" s="106"/>
      <c r="HX85" s="106"/>
      <c r="HY85" s="106"/>
      <c r="HZ85" s="112"/>
      <c r="IA85" s="4"/>
    </row>
    <row r="86" spans="5:235" ht="16.5">
      <c r="E86" s="105"/>
      <c r="F86" s="106"/>
      <c r="G86" s="106"/>
      <c r="H86" s="106"/>
      <c r="I86" s="106"/>
      <c r="J86" s="106"/>
      <c r="K86" s="303">
        <v>577</v>
      </c>
      <c r="L86" s="296" t="s">
        <v>769</v>
      </c>
      <c r="M86" s="300">
        <v>1.0090092911053812</v>
      </c>
      <c r="N86" s="301">
        <v>0.37277895697217056</v>
      </c>
      <c r="O86" s="300" t="s">
        <v>961</v>
      </c>
      <c r="P86" s="299">
        <v>3.5278192423047472E-3</v>
      </c>
      <c r="Q86" s="299">
        <v>6.9438598184010688E-5</v>
      </c>
      <c r="R86" s="299">
        <v>0</v>
      </c>
      <c r="S86" s="299">
        <v>4.9541143847093025E-3</v>
      </c>
      <c r="T86" s="299">
        <v>3.805514556865544E-3</v>
      </c>
      <c r="U86" s="299">
        <v>0</v>
      </c>
      <c r="V86" s="299">
        <v>1.3886382050269493E-2</v>
      </c>
      <c r="W86" s="299">
        <v>2.596470465113159E-3</v>
      </c>
      <c r="X86" s="299">
        <v>3.1425550344277267E-3</v>
      </c>
      <c r="Y86" s="299">
        <v>3.5995005907943048E-3</v>
      </c>
      <c r="Z86" s="299">
        <v>1.4429941103771555E-3</v>
      </c>
      <c r="AA86" s="299">
        <v>3.2794027059939528E-3</v>
      </c>
      <c r="AB86" s="299">
        <v>1.5244444257080812E-3</v>
      </c>
      <c r="AC86" s="299">
        <v>1.8525893070812059E-3</v>
      </c>
      <c r="AD86" s="299">
        <v>6.0013270652683462E-4</v>
      </c>
      <c r="AE86" s="299">
        <v>2.7528664156866961E-3</v>
      </c>
      <c r="AF86" s="299">
        <v>5.4574882451739045E-3</v>
      </c>
      <c r="AG86" s="299">
        <v>2.5560918252213022E-3</v>
      </c>
      <c r="AH86" s="299">
        <v>2.5299312611756011E-3</v>
      </c>
      <c r="AI86" s="299">
        <v>1.3951396956703986E-3</v>
      </c>
      <c r="AJ86" s="299">
        <v>0</v>
      </c>
      <c r="AK86" s="299">
        <v>0</v>
      </c>
      <c r="AL86" s="299">
        <v>0</v>
      </c>
      <c r="AM86" s="299">
        <v>0</v>
      </c>
      <c r="AN86" s="299">
        <v>9.964055345192391E-4</v>
      </c>
      <c r="AO86" s="299">
        <v>1.0365778155668336E-3</v>
      </c>
      <c r="AP86" s="299">
        <v>2.1491048341896377E-3</v>
      </c>
      <c r="AQ86" s="299">
        <v>1.0111107346911241E-3</v>
      </c>
      <c r="AR86" s="299">
        <v>3.2219567547372954E-3</v>
      </c>
      <c r="AS86" s="299">
        <v>5.4767833962355206E-4</v>
      </c>
      <c r="AT86" s="299">
        <v>1.4644578751132039E-3</v>
      </c>
      <c r="AU86" s="299">
        <v>2.8118128562490529E-3</v>
      </c>
      <c r="AV86" s="299">
        <v>6.658017189796776E-4</v>
      </c>
      <c r="AW86" s="299">
        <v>6.6884359772763325E-4</v>
      </c>
      <c r="AX86" s="299">
        <v>8.282226886310209E-4</v>
      </c>
      <c r="AY86" s="299">
        <v>0</v>
      </c>
      <c r="AZ86" s="299">
        <v>0</v>
      </c>
      <c r="BA86" s="299">
        <v>0</v>
      </c>
      <c r="BB86" s="299">
        <v>0</v>
      </c>
      <c r="BC86" s="299">
        <v>4.4905279321350222E-3</v>
      </c>
      <c r="BD86" s="299">
        <v>3.4889959843317337E-3</v>
      </c>
      <c r="BE86" s="299">
        <v>6.0345409266494789E-4</v>
      </c>
      <c r="BF86" s="299">
        <v>2.5084821510412253E-3</v>
      </c>
      <c r="BG86" s="299">
        <v>6.9761708360459361E-4</v>
      </c>
      <c r="BH86" s="299">
        <v>4.8440802293284814E-4</v>
      </c>
      <c r="BI86" s="299">
        <v>3.6934768798874406E-4</v>
      </c>
      <c r="BJ86" s="299">
        <v>1.3791525555357661E-3</v>
      </c>
      <c r="BK86" s="299">
        <v>1.1568702695091296E-3</v>
      </c>
      <c r="BL86" s="299">
        <v>4.9891521579725772E-4</v>
      </c>
      <c r="BM86" s="299">
        <v>7.041440061903208E-4</v>
      </c>
      <c r="BN86" s="299">
        <v>0</v>
      </c>
      <c r="BO86" s="299">
        <v>6.7370931306610568E-4</v>
      </c>
      <c r="BP86" s="299">
        <v>8.7392353668447342E-4</v>
      </c>
      <c r="BQ86" s="299">
        <v>6.1545700040530776E-4</v>
      </c>
      <c r="BR86" s="299">
        <v>7.6830414219613142E-4</v>
      </c>
      <c r="BS86" s="299">
        <v>8.3163039754375007E-4</v>
      </c>
      <c r="BT86" s="299">
        <v>1.7512546614474882E-3</v>
      </c>
      <c r="BU86" s="299">
        <v>5.8660559997071159E-4</v>
      </c>
      <c r="BV86" s="299">
        <v>7.5018520289428449E-4</v>
      </c>
      <c r="BW86" s="299">
        <v>6.9476616476369356E-4</v>
      </c>
      <c r="BX86" s="299">
        <v>0</v>
      </c>
      <c r="BY86" s="299">
        <v>0</v>
      </c>
      <c r="BZ86" s="299">
        <v>0</v>
      </c>
      <c r="CA86" s="299">
        <v>0</v>
      </c>
      <c r="CB86" s="299">
        <v>0</v>
      </c>
      <c r="CC86" s="299">
        <v>0</v>
      </c>
      <c r="CD86" s="299">
        <v>0</v>
      </c>
      <c r="CE86" s="299">
        <v>0</v>
      </c>
      <c r="CF86" s="299">
        <v>0</v>
      </c>
      <c r="CG86" s="299">
        <v>0</v>
      </c>
      <c r="CH86" s="299">
        <v>0</v>
      </c>
      <c r="CI86" s="299">
        <v>0</v>
      </c>
      <c r="CJ86" s="299">
        <v>0</v>
      </c>
      <c r="CK86" s="299">
        <v>0</v>
      </c>
      <c r="CL86" s="299">
        <v>0</v>
      </c>
      <c r="CM86" s="299">
        <v>0</v>
      </c>
      <c r="CN86" s="299">
        <v>0</v>
      </c>
      <c r="CO86" s="299">
        <v>0</v>
      </c>
      <c r="CP86" s="299">
        <v>0</v>
      </c>
      <c r="CQ86" s="299">
        <v>0</v>
      </c>
      <c r="CR86" s="299">
        <v>1</v>
      </c>
      <c r="CS86" s="299">
        <v>0</v>
      </c>
      <c r="CT86" s="299">
        <v>0</v>
      </c>
      <c r="CU86" s="299">
        <v>0</v>
      </c>
      <c r="CV86" s="299">
        <v>0</v>
      </c>
      <c r="CW86" s="299">
        <v>2.247861222075276E-3</v>
      </c>
      <c r="CX86" s="299">
        <v>0</v>
      </c>
      <c r="CY86" s="299">
        <v>2.380724678091705E-3</v>
      </c>
      <c r="CZ86" s="299">
        <v>0</v>
      </c>
      <c r="DA86" s="299">
        <v>0</v>
      </c>
      <c r="DB86" s="299">
        <v>0</v>
      </c>
      <c r="DC86" s="299">
        <v>0</v>
      </c>
      <c r="DD86" s="299">
        <v>0</v>
      </c>
      <c r="DE86" s="299">
        <v>0</v>
      </c>
      <c r="DF86" s="299">
        <v>0</v>
      </c>
      <c r="DG86" s="299">
        <v>0</v>
      </c>
      <c r="DH86" s="299">
        <v>0</v>
      </c>
      <c r="DI86" s="299">
        <v>0</v>
      </c>
      <c r="DJ86" s="299">
        <v>0</v>
      </c>
      <c r="DK86" s="299">
        <v>0</v>
      </c>
      <c r="DL86" s="299">
        <v>0</v>
      </c>
      <c r="DM86" s="299">
        <v>0</v>
      </c>
      <c r="DN86" s="299">
        <v>0</v>
      </c>
      <c r="DO86" s="299">
        <v>0</v>
      </c>
      <c r="DP86" s="299">
        <v>0</v>
      </c>
      <c r="DQ86" s="299">
        <v>0</v>
      </c>
      <c r="DR86" s="299">
        <v>1.2835723934105805E-2</v>
      </c>
      <c r="DS86" s="299">
        <v>3.3743211467824174E-3</v>
      </c>
      <c r="DT86" s="299">
        <v>6.950988642561626E-5</v>
      </c>
      <c r="DU86" s="299">
        <v>0</v>
      </c>
      <c r="DV86" s="299">
        <v>4.9164276521252289E-3</v>
      </c>
      <c r="DW86" s="299">
        <v>3.759437977683658E-3</v>
      </c>
      <c r="DX86" s="299">
        <v>0</v>
      </c>
      <c r="DY86" s="299">
        <v>1.3846680943622475E-2</v>
      </c>
      <c r="DZ86" s="299">
        <v>2.7919616509409213E-3</v>
      </c>
      <c r="EA86" s="299">
        <v>2.8996977812728421E-3</v>
      </c>
      <c r="EB86" s="299">
        <v>3.6351838669285907E-3</v>
      </c>
      <c r="EC86" s="299">
        <v>1.4426501007266616E-3</v>
      </c>
      <c r="ED86" s="299">
        <v>3.4777868099134983E-3</v>
      </c>
      <c r="EE86" s="299">
        <v>1.4406585008240468E-3</v>
      </c>
      <c r="EF86" s="299">
        <v>1.8506058034389755E-3</v>
      </c>
      <c r="EG86" s="299">
        <v>5.9959426308508318E-4</v>
      </c>
      <c r="EH86" s="299">
        <v>2.7590180542725632E-3</v>
      </c>
      <c r="EI86" s="299">
        <v>5.6085704666443909E-3</v>
      </c>
      <c r="EJ86" s="299">
        <v>2.5560918252213022E-3</v>
      </c>
      <c r="EK86" s="299">
        <v>2.4979655581773702E-3</v>
      </c>
      <c r="EL86" s="299">
        <v>1.3945256407172264E-3</v>
      </c>
      <c r="EM86" s="299">
        <v>0</v>
      </c>
      <c r="EN86" s="299">
        <v>0</v>
      </c>
      <c r="EO86" s="299">
        <v>0</v>
      </c>
      <c r="EP86" s="299">
        <v>0</v>
      </c>
      <c r="EQ86" s="299">
        <v>9.9608871878220217E-4</v>
      </c>
      <c r="ER86" s="299">
        <v>1.0419325019349593E-3</v>
      </c>
      <c r="ES86" s="299">
        <v>2.1099801504171926E-3</v>
      </c>
      <c r="ET86" s="299">
        <v>1.0106729259503637E-3</v>
      </c>
      <c r="EU86" s="299">
        <v>3.2282062088493193E-3</v>
      </c>
      <c r="EV86" s="299">
        <v>6.0008820549444376E-4</v>
      </c>
      <c r="EW86" s="299">
        <v>1.532696616866997E-3</v>
      </c>
      <c r="EX86" s="299">
        <v>2.8004278791680997E-3</v>
      </c>
      <c r="EY86" s="299">
        <v>6.9459663746246922E-4</v>
      </c>
      <c r="EZ86" s="299">
        <v>6.6763085987706788E-4</v>
      </c>
      <c r="FA86" s="299">
        <v>8.5993044741345716E-4</v>
      </c>
      <c r="FB86" s="299">
        <v>0</v>
      </c>
      <c r="FC86" s="299">
        <v>0</v>
      </c>
      <c r="FD86" s="299">
        <v>0</v>
      </c>
      <c r="FE86" s="299">
        <v>0</v>
      </c>
      <c r="FF86" s="299">
        <v>4.4872032440768208E-3</v>
      </c>
      <c r="FG86" s="299">
        <v>3.4804850586811235E-3</v>
      </c>
      <c r="FH86" s="299">
        <v>6.0330836376593642E-4</v>
      </c>
      <c r="FI86" s="299">
        <v>1.9157120550578879E-3</v>
      </c>
      <c r="FJ86" s="299">
        <v>6.9746281374732922E-4</v>
      </c>
      <c r="FK86" s="299">
        <v>4.8683408715263185E-4</v>
      </c>
      <c r="FL86" s="299">
        <v>3.6649187389633294E-4</v>
      </c>
      <c r="FM86" s="299">
        <v>1.3791486228371249E-3</v>
      </c>
      <c r="FN86" s="299">
        <v>1.1901041787202543E-3</v>
      </c>
      <c r="FO86" s="299">
        <v>4.8138047866305559E-4</v>
      </c>
      <c r="FP86" s="299">
        <v>6.9391154311261583E-4</v>
      </c>
      <c r="FQ86" s="299">
        <v>0</v>
      </c>
      <c r="FR86" s="299">
        <v>6.6639723165001178E-4</v>
      </c>
      <c r="FS86" s="299">
        <v>8.5419440495679364E-4</v>
      </c>
      <c r="FT86" s="299">
        <v>6.1527305101439925E-4</v>
      </c>
      <c r="FU86" s="299">
        <v>7.66890668764175E-4</v>
      </c>
      <c r="FV86" s="299">
        <v>8.2921703014833786E-4</v>
      </c>
      <c r="FW86" s="299">
        <v>1.7422282289966478E-3</v>
      </c>
      <c r="FX86" s="299">
        <v>6.0093832852256438E-4</v>
      </c>
      <c r="FY86" s="299">
        <v>7.4958481092799703E-4</v>
      </c>
      <c r="FZ86" s="299">
        <v>6.9846474543998132E-4</v>
      </c>
      <c r="GA86" s="299">
        <v>0</v>
      </c>
      <c r="GB86" s="299">
        <v>0</v>
      </c>
      <c r="GC86" s="299">
        <v>0</v>
      </c>
      <c r="GD86" s="299">
        <v>0</v>
      </c>
      <c r="GE86" s="299">
        <v>0</v>
      </c>
      <c r="GF86" s="299">
        <v>0</v>
      </c>
      <c r="GG86" s="299">
        <v>0</v>
      </c>
      <c r="GH86" s="299">
        <v>0</v>
      </c>
      <c r="GI86" s="299">
        <v>0</v>
      </c>
      <c r="GJ86" s="299">
        <v>0</v>
      </c>
      <c r="GK86" s="299">
        <v>0</v>
      </c>
      <c r="GL86" s="299">
        <v>0</v>
      </c>
      <c r="GM86" s="299">
        <v>0</v>
      </c>
      <c r="GN86" s="299">
        <v>0</v>
      </c>
      <c r="GO86" s="299">
        <v>0</v>
      </c>
      <c r="GP86" s="299">
        <v>0</v>
      </c>
      <c r="GQ86" s="299">
        <v>0</v>
      </c>
      <c r="GR86" s="299">
        <v>0</v>
      </c>
      <c r="GS86" s="299">
        <v>0</v>
      </c>
      <c r="GT86" s="299">
        <v>0</v>
      </c>
      <c r="GU86" s="299">
        <v>1</v>
      </c>
      <c r="GV86" s="299">
        <v>0</v>
      </c>
      <c r="GW86" s="299">
        <v>0</v>
      </c>
      <c r="GX86" s="299">
        <v>0</v>
      </c>
      <c r="GY86" s="299">
        <v>0</v>
      </c>
      <c r="GZ86" s="299">
        <v>2.2477231424712844E-3</v>
      </c>
      <c r="HA86" s="299">
        <v>0</v>
      </c>
      <c r="HB86" s="299">
        <v>2.316032648994543E-3</v>
      </c>
      <c r="HC86" s="299">
        <v>0</v>
      </c>
      <c r="HD86" s="299">
        <v>0</v>
      </c>
      <c r="HE86" s="299">
        <v>0</v>
      </c>
      <c r="HF86" s="299">
        <v>0</v>
      </c>
      <c r="HG86" s="299">
        <v>0</v>
      </c>
      <c r="HH86" s="299">
        <v>0</v>
      </c>
      <c r="HI86" s="299">
        <v>0</v>
      </c>
      <c r="HJ86" s="299">
        <v>0</v>
      </c>
      <c r="HK86" s="299">
        <v>0</v>
      </c>
      <c r="HL86" s="299">
        <v>0</v>
      </c>
      <c r="HM86" s="299">
        <v>0</v>
      </c>
      <c r="HN86" s="299">
        <v>0</v>
      </c>
      <c r="HO86" s="299">
        <v>0</v>
      </c>
      <c r="HP86" s="299">
        <v>0</v>
      </c>
      <c r="HQ86" s="299">
        <v>0</v>
      </c>
      <c r="HR86" s="299">
        <v>0</v>
      </c>
      <c r="HS86" s="299">
        <v>0</v>
      </c>
      <c r="HT86" s="299">
        <v>0</v>
      </c>
      <c r="HU86" s="299">
        <v>1.2766280756893934E-2</v>
      </c>
      <c r="HV86" s="288"/>
      <c r="HW86" s="106"/>
      <c r="HX86" s="106"/>
      <c r="HY86" s="106"/>
      <c r="HZ86" s="112"/>
      <c r="IA86" s="4"/>
    </row>
    <row r="87" spans="5:235" ht="16.5">
      <c r="E87" s="105"/>
      <c r="F87" s="106"/>
      <c r="G87" s="106"/>
      <c r="H87" s="106"/>
      <c r="I87" s="106"/>
      <c r="J87" s="106"/>
      <c r="K87" s="303">
        <v>578</v>
      </c>
      <c r="L87" s="296" t="s">
        <v>770</v>
      </c>
      <c r="M87" s="300">
        <v>1.0298484795264919</v>
      </c>
      <c r="N87" s="301">
        <v>0.36906341841197743</v>
      </c>
      <c r="O87" s="300">
        <v>0.53276727084930819</v>
      </c>
      <c r="P87" s="299">
        <v>0</v>
      </c>
      <c r="Q87" s="299">
        <v>0</v>
      </c>
      <c r="R87" s="299">
        <v>0</v>
      </c>
      <c r="S87" s="299">
        <v>0</v>
      </c>
      <c r="T87" s="299">
        <v>0</v>
      </c>
      <c r="U87" s="299">
        <v>0</v>
      </c>
      <c r="V87" s="299">
        <v>0</v>
      </c>
      <c r="W87" s="299">
        <v>0</v>
      </c>
      <c r="X87" s="299">
        <v>0</v>
      </c>
      <c r="Y87" s="299">
        <v>0</v>
      </c>
      <c r="Z87" s="299">
        <v>0</v>
      </c>
      <c r="AA87" s="299">
        <v>0</v>
      </c>
      <c r="AB87" s="299">
        <v>0</v>
      </c>
      <c r="AC87" s="299">
        <v>0</v>
      </c>
      <c r="AD87" s="299">
        <v>0</v>
      </c>
      <c r="AE87" s="299">
        <v>0</v>
      </c>
      <c r="AF87" s="299">
        <v>0</v>
      </c>
      <c r="AG87" s="299">
        <v>0</v>
      </c>
      <c r="AH87" s="299">
        <v>0</v>
      </c>
      <c r="AI87" s="299">
        <v>0</v>
      </c>
      <c r="AJ87" s="299">
        <v>0</v>
      </c>
      <c r="AK87" s="299">
        <v>0</v>
      </c>
      <c r="AL87" s="299">
        <v>0</v>
      </c>
      <c r="AM87" s="299">
        <v>0</v>
      </c>
      <c r="AN87" s="299">
        <v>0</v>
      </c>
      <c r="AO87" s="299">
        <v>0</v>
      </c>
      <c r="AP87" s="299">
        <v>0</v>
      </c>
      <c r="AQ87" s="299">
        <v>0</v>
      </c>
      <c r="AR87" s="299">
        <v>0</v>
      </c>
      <c r="AS87" s="299">
        <v>0</v>
      </c>
      <c r="AT87" s="299">
        <v>0</v>
      </c>
      <c r="AU87" s="299">
        <v>0</v>
      </c>
      <c r="AV87" s="299">
        <v>0</v>
      </c>
      <c r="AW87" s="299">
        <v>0</v>
      </c>
      <c r="AX87" s="299">
        <v>0</v>
      </c>
      <c r="AY87" s="299">
        <v>0</v>
      </c>
      <c r="AZ87" s="299">
        <v>0</v>
      </c>
      <c r="BA87" s="299">
        <v>0</v>
      </c>
      <c r="BB87" s="299">
        <v>0</v>
      </c>
      <c r="BC87" s="299">
        <v>0</v>
      </c>
      <c r="BD87" s="299">
        <v>0</v>
      </c>
      <c r="BE87" s="299">
        <v>0</v>
      </c>
      <c r="BF87" s="299">
        <v>0</v>
      </c>
      <c r="BG87" s="299">
        <v>0</v>
      </c>
      <c r="BH87" s="299">
        <v>0</v>
      </c>
      <c r="BI87" s="299">
        <v>0</v>
      </c>
      <c r="BJ87" s="299">
        <v>0</v>
      </c>
      <c r="BK87" s="299">
        <v>0</v>
      </c>
      <c r="BL87" s="299">
        <v>0</v>
      </c>
      <c r="BM87" s="299">
        <v>0</v>
      </c>
      <c r="BN87" s="299">
        <v>0</v>
      </c>
      <c r="BO87" s="299">
        <v>0</v>
      </c>
      <c r="BP87" s="299">
        <v>0</v>
      </c>
      <c r="BQ87" s="299">
        <v>0</v>
      </c>
      <c r="BR87" s="299">
        <v>0</v>
      </c>
      <c r="BS87" s="299">
        <v>0</v>
      </c>
      <c r="BT87" s="299">
        <v>0</v>
      </c>
      <c r="BU87" s="299">
        <v>0</v>
      </c>
      <c r="BV87" s="299">
        <v>0</v>
      </c>
      <c r="BW87" s="299">
        <v>0</v>
      </c>
      <c r="BX87" s="299">
        <v>0</v>
      </c>
      <c r="BY87" s="299">
        <v>0</v>
      </c>
      <c r="BZ87" s="299">
        <v>0</v>
      </c>
      <c r="CA87" s="299">
        <v>0</v>
      </c>
      <c r="CB87" s="299">
        <v>0</v>
      </c>
      <c r="CC87" s="299">
        <v>0</v>
      </c>
      <c r="CD87" s="299">
        <v>0</v>
      </c>
      <c r="CE87" s="299">
        <v>0</v>
      </c>
      <c r="CF87" s="299">
        <v>0</v>
      </c>
      <c r="CG87" s="299">
        <v>0</v>
      </c>
      <c r="CH87" s="299">
        <v>0</v>
      </c>
      <c r="CI87" s="299">
        <v>0</v>
      </c>
      <c r="CJ87" s="299">
        <v>0</v>
      </c>
      <c r="CK87" s="299">
        <v>0</v>
      </c>
      <c r="CL87" s="299">
        <v>0</v>
      </c>
      <c r="CM87" s="299">
        <v>0</v>
      </c>
      <c r="CN87" s="299">
        <v>0</v>
      </c>
      <c r="CO87" s="299">
        <v>0</v>
      </c>
      <c r="CP87" s="299">
        <v>0</v>
      </c>
      <c r="CQ87" s="299">
        <v>0</v>
      </c>
      <c r="CR87" s="299">
        <v>0</v>
      </c>
      <c r="CS87" s="299">
        <v>1</v>
      </c>
      <c r="CT87" s="299">
        <v>0</v>
      </c>
      <c r="CU87" s="299">
        <v>0</v>
      </c>
      <c r="CV87" s="299">
        <v>0</v>
      </c>
      <c r="CW87" s="299">
        <v>0</v>
      </c>
      <c r="CX87" s="299">
        <v>0</v>
      </c>
      <c r="CY87" s="299">
        <v>0</v>
      </c>
      <c r="CZ87" s="299">
        <v>0</v>
      </c>
      <c r="DA87" s="299">
        <v>0</v>
      </c>
      <c r="DB87" s="299">
        <v>0</v>
      </c>
      <c r="DC87" s="299">
        <v>0</v>
      </c>
      <c r="DD87" s="299">
        <v>0</v>
      </c>
      <c r="DE87" s="299">
        <v>0</v>
      </c>
      <c r="DF87" s="299">
        <v>0</v>
      </c>
      <c r="DG87" s="299">
        <v>0</v>
      </c>
      <c r="DH87" s="299">
        <v>0</v>
      </c>
      <c r="DI87" s="299">
        <v>0</v>
      </c>
      <c r="DJ87" s="299">
        <v>0</v>
      </c>
      <c r="DK87" s="299">
        <v>0</v>
      </c>
      <c r="DL87" s="299">
        <v>0</v>
      </c>
      <c r="DM87" s="299">
        <v>0</v>
      </c>
      <c r="DN87" s="299">
        <v>0</v>
      </c>
      <c r="DO87" s="299">
        <v>0</v>
      </c>
      <c r="DP87" s="299">
        <v>0</v>
      </c>
      <c r="DQ87" s="299">
        <v>0</v>
      </c>
      <c r="DR87" s="299">
        <v>0</v>
      </c>
      <c r="DS87" s="299">
        <v>0</v>
      </c>
      <c r="DT87" s="299">
        <v>0</v>
      </c>
      <c r="DU87" s="299">
        <v>0</v>
      </c>
      <c r="DV87" s="299">
        <v>0</v>
      </c>
      <c r="DW87" s="299">
        <v>0</v>
      </c>
      <c r="DX87" s="299">
        <v>0</v>
      </c>
      <c r="DY87" s="299">
        <v>0</v>
      </c>
      <c r="DZ87" s="299">
        <v>0</v>
      </c>
      <c r="EA87" s="299">
        <v>0</v>
      </c>
      <c r="EB87" s="299">
        <v>0</v>
      </c>
      <c r="EC87" s="299">
        <v>0</v>
      </c>
      <c r="ED87" s="299">
        <v>0</v>
      </c>
      <c r="EE87" s="299">
        <v>0</v>
      </c>
      <c r="EF87" s="299">
        <v>0</v>
      </c>
      <c r="EG87" s="299">
        <v>0</v>
      </c>
      <c r="EH87" s="299">
        <v>0</v>
      </c>
      <c r="EI87" s="299">
        <v>0</v>
      </c>
      <c r="EJ87" s="299">
        <v>0</v>
      </c>
      <c r="EK87" s="299">
        <v>0</v>
      </c>
      <c r="EL87" s="299">
        <v>0</v>
      </c>
      <c r="EM87" s="299">
        <v>0</v>
      </c>
      <c r="EN87" s="299">
        <v>0</v>
      </c>
      <c r="EO87" s="299">
        <v>0</v>
      </c>
      <c r="EP87" s="299">
        <v>0</v>
      </c>
      <c r="EQ87" s="299">
        <v>0</v>
      </c>
      <c r="ER87" s="299">
        <v>0</v>
      </c>
      <c r="ES87" s="299">
        <v>0</v>
      </c>
      <c r="ET87" s="299">
        <v>0</v>
      </c>
      <c r="EU87" s="299">
        <v>0</v>
      </c>
      <c r="EV87" s="299">
        <v>0</v>
      </c>
      <c r="EW87" s="299">
        <v>0</v>
      </c>
      <c r="EX87" s="299">
        <v>0</v>
      </c>
      <c r="EY87" s="299">
        <v>0</v>
      </c>
      <c r="EZ87" s="299">
        <v>0</v>
      </c>
      <c r="FA87" s="299">
        <v>0</v>
      </c>
      <c r="FB87" s="299">
        <v>0</v>
      </c>
      <c r="FC87" s="299">
        <v>0</v>
      </c>
      <c r="FD87" s="299">
        <v>0</v>
      </c>
      <c r="FE87" s="299">
        <v>0</v>
      </c>
      <c r="FF87" s="299">
        <v>0</v>
      </c>
      <c r="FG87" s="299">
        <v>0</v>
      </c>
      <c r="FH87" s="299">
        <v>0</v>
      </c>
      <c r="FI87" s="299">
        <v>0</v>
      </c>
      <c r="FJ87" s="299">
        <v>0</v>
      </c>
      <c r="FK87" s="299">
        <v>0</v>
      </c>
      <c r="FL87" s="299">
        <v>0</v>
      </c>
      <c r="FM87" s="299">
        <v>0</v>
      </c>
      <c r="FN87" s="299">
        <v>0</v>
      </c>
      <c r="FO87" s="299">
        <v>0</v>
      </c>
      <c r="FP87" s="299">
        <v>0</v>
      </c>
      <c r="FQ87" s="299">
        <v>0</v>
      </c>
      <c r="FR87" s="299">
        <v>0</v>
      </c>
      <c r="FS87" s="299">
        <v>0</v>
      </c>
      <c r="FT87" s="299">
        <v>0</v>
      </c>
      <c r="FU87" s="299">
        <v>0</v>
      </c>
      <c r="FV87" s="299">
        <v>0</v>
      </c>
      <c r="FW87" s="299">
        <v>0</v>
      </c>
      <c r="FX87" s="299">
        <v>0</v>
      </c>
      <c r="FY87" s="299">
        <v>0</v>
      </c>
      <c r="FZ87" s="299">
        <v>0</v>
      </c>
      <c r="GA87" s="299">
        <v>0</v>
      </c>
      <c r="GB87" s="299">
        <v>0</v>
      </c>
      <c r="GC87" s="299">
        <v>0</v>
      </c>
      <c r="GD87" s="299">
        <v>0</v>
      </c>
      <c r="GE87" s="299">
        <v>0</v>
      </c>
      <c r="GF87" s="299">
        <v>0</v>
      </c>
      <c r="GG87" s="299">
        <v>0</v>
      </c>
      <c r="GH87" s="299">
        <v>0</v>
      </c>
      <c r="GI87" s="299">
        <v>0</v>
      </c>
      <c r="GJ87" s="299">
        <v>0</v>
      </c>
      <c r="GK87" s="299">
        <v>0</v>
      </c>
      <c r="GL87" s="299">
        <v>0</v>
      </c>
      <c r="GM87" s="299">
        <v>0</v>
      </c>
      <c r="GN87" s="299">
        <v>0</v>
      </c>
      <c r="GO87" s="299">
        <v>0</v>
      </c>
      <c r="GP87" s="299">
        <v>0</v>
      </c>
      <c r="GQ87" s="299">
        <v>0</v>
      </c>
      <c r="GR87" s="299">
        <v>0</v>
      </c>
      <c r="GS87" s="299">
        <v>0</v>
      </c>
      <c r="GT87" s="299">
        <v>0</v>
      </c>
      <c r="GU87" s="299">
        <v>0</v>
      </c>
      <c r="GV87" s="299">
        <v>1</v>
      </c>
      <c r="GW87" s="299">
        <v>0</v>
      </c>
      <c r="GX87" s="299">
        <v>0</v>
      </c>
      <c r="GY87" s="299">
        <v>0</v>
      </c>
      <c r="GZ87" s="299">
        <v>0</v>
      </c>
      <c r="HA87" s="299">
        <v>0</v>
      </c>
      <c r="HB87" s="299">
        <v>0</v>
      </c>
      <c r="HC87" s="299">
        <v>0</v>
      </c>
      <c r="HD87" s="299">
        <v>0</v>
      </c>
      <c r="HE87" s="299">
        <v>0</v>
      </c>
      <c r="HF87" s="299">
        <v>0</v>
      </c>
      <c r="HG87" s="299">
        <v>0</v>
      </c>
      <c r="HH87" s="299">
        <v>0</v>
      </c>
      <c r="HI87" s="299">
        <v>0</v>
      </c>
      <c r="HJ87" s="299">
        <v>0</v>
      </c>
      <c r="HK87" s="299">
        <v>0</v>
      </c>
      <c r="HL87" s="299">
        <v>0</v>
      </c>
      <c r="HM87" s="299">
        <v>0</v>
      </c>
      <c r="HN87" s="299">
        <v>0</v>
      </c>
      <c r="HO87" s="299">
        <v>0</v>
      </c>
      <c r="HP87" s="299">
        <v>0</v>
      </c>
      <c r="HQ87" s="299">
        <v>0</v>
      </c>
      <c r="HR87" s="299">
        <v>0</v>
      </c>
      <c r="HS87" s="299">
        <v>0</v>
      </c>
      <c r="HT87" s="299">
        <v>0</v>
      </c>
      <c r="HU87" s="299">
        <v>0</v>
      </c>
      <c r="HV87" s="288"/>
      <c r="HW87" s="106"/>
      <c r="HX87" s="106"/>
      <c r="HY87" s="106"/>
      <c r="HZ87" s="112"/>
      <c r="IA87" s="4"/>
    </row>
    <row r="88" spans="5:235" ht="16.5">
      <c r="E88" s="105"/>
      <c r="F88" s="106"/>
      <c r="G88" s="106"/>
      <c r="H88" s="106"/>
      <c r="I88" s="106"/>
      <c r="J88" s="106"/>
      <c r="K88" s="303">
        <v>579</v>
      </c>
      <c r="L88" s="296" t="s">
        <v>771</v>
      </c>
      <c r="M88" s="300">
        <v>1.1174978971127241</v>
      </c>
      <c r="N88" s="301">
        <v>0.20982552264750962</v>
      </c>
      <c r="O88" s="300">
        <v>0.95310895271243956</v>
      </c>
      <c r="P88" s="299">
        <v>0</v>
      </c>
      <c r="Q88" s="299">
        <v>0</v>
      </c>
      <c r="R88" s="299">
        <v>0</v>
      </c>
      <c r="S88" s="299">
        <v>0</v>
      </c>
      <c r="T88" s="299">
        <v>0</v>
      </c>
      <c r="U88" s="299">
        <v>0</v>
      </c>
      <c r="V88" s="299">
        <v>0</v>
      </c>
      <c r="W88" s="299">
        <v>0</v>
      </c>
      <c r="X88" s="299">
        <v>0</v>
      </c>
      <c r="Y88" s="299">
        <v>0</v>
      </c>
      <c r="Z88" s="299">
        <v>0</v>
      </c>
      <c r="AA88" s="299">
        <v>0</v>
      </c>
      <c r="AB88" s="299">
        <v>0</v>
      </c>
      <c r="AC88" s="299">
        <v>0</v>
      </c>
      <c r="AD88" s="299">
        <v>0</v>
      </c>
      <c r="AE88" s="299">
        <v>0</v>
      </c>
      <c r="AF88" s="299">
        <v>0</v>
      </c>
      <c r="AG88" s="299">
        <v>0</v>
      </c>
      <c r="AH88" s="299">
        <v>0</v>
      </c>
      <c r="AI88" s="299">
        <v>0</v>
      </c>
      <c r="AJ88" s="299">
        <v>0</v>
      </c>
      <c r="AK88" s="299">
        <v>0</v>
      </c>
      <c r="AL88" s="299">
        <v>0</v>
      </c>
      <c r="AM88" s="299">
        <v>0</v>
      </c>
      <c r="AN88" s="299">
        <v>0</v>
      </c>
      <c r="AO88" s="299">
        <v>0</v>
      </c>
      <c r="AP88" s="299">
        <v>0</v>
      </c>
      <c r="AQ88" s="299">
        <v>0</v>
      </c>
      <c r="AR88" s="299">
        <v>0</v>
      </c>
      <c r="AS88" s="299">
        <v>0</v>
      </c>
      <c r="AT88" s="299">
        <v>0</v>
      </c>
      <c r="AU88" s="299">
        <v>0</v>
      </c>
      <c r="AV88" s="299">
        <v>0</v>
      </c>
      <c r="AW88" s="299">
        <v>0</v>
      </c>
      <c r="AX88" s="299">
        <v>0</v>
      </c>
      <c r="AY88" s="299">
        <v>0</v>
      </c>
      <c r="AZ88" s="299">
        <v>0</v>
      </c>
      <c r="BA88" s="299">
        <v>0</v>
      </c>
      <c r="BB88" s="299">
        <v>0</v>
      </c>
      <c r="BC88" s="299">
        <v>0</v>
      </c>
      <c r="BD88" s="299">
        <v>0</v>
      </c>
      <c r="BE88" s="299">
        <v>0</v>
      </c>
      <c r="BF88" s="299">
        <v>0</v>
      </c>
      <c r="BG88" s="299">
        <v>0</v>
      </c>
      <c r="BH88" s="299">
        <v>0</v>
      </c>
      <c r="BI88" s="299">
        <v>0</v>
      </c>
      <c r="BJ88" s="299">
        <v>0</v>
      </c>
      <c r="BK88" s="299">
        <v>0</v>
      </c>
      <c r="BL88" s="299">
        <v>0</v>
      </c>
      <c r="BM88" s="299">
        <v>0</v>
      </c>
      <c r="BN88" s="299">
        <v>0</v>
      </c>
      <c r="BO88" s="299">
        <v>0</v>
      </c>
      <c r="BP88" s="299">
        <v>0</v>
      </c>
      <c r="BQ88" s="299">
        <v>0</v>
      </c>
      <c r="BR88" s="299">
        <v>0</v>
      </c>
      <c r="BS88" s="299">
        <v>0</v>
      </c>
      <c r="BT88" s="299">
        <v>0</v>
      </c>
      <c r="BU88" s="299">
        <v>0</v>
      </c>
      <c r="BV88" s="299">
        <v>0</v>
      </c>
      <c r="BW88" s="299">
        <v>0</v>
      </c>
      <c r="BX88" s="299">
        <v>0</v>
      </c>
      <c r="BY88" s="299">
        <v>0</v>
      </c>
      <c r="BZ88" s="299">
        <v>0</v>
      </c>
      <c r="CA88" s="299">
        <v>0</v>
      </c>
      <c r="CB88" s="299">
        <v>0</v>
      </c>
      <c r="CC88" s="299">
        <v>0</v>
      </c>
      <c r="CD88" s="299">
        <v>0</v>
      </c>
      <c r="CE88" s="299">
        <v>0</v>
      </c>
      <c r="CF88" s="299">
        <v>0</v>
      </c>
      <c r="CG88" s="299">
        <v>0</v>
      </c>
      <c r="CH88" s="299">
        <v>0</v>
      </c>
      <c r="CI88" s="299">
        <v>0</v>
      </c>
      <c r="CJ88" s="299">
        <v>0</v>
      </c>
      <c r="CK88" s="299">
        <v>0</v>
      </c>
      <c r="CL88" s="299">
        <v>0</v>
      </c>
      <c r="CM88" s="299">
        <v>0</v>
      </c>
      <c r="CN88" s="299">
        <v>0</v>
      </c>
      <c r="CO88" s="299">
        <v>0</v>
      </c>
      <c r="CP88" s="299">
        <v>0</v>
      </c>
      <c r="CQ88" s="299">
        <v>0</v>
      </c>
      <c r="CR88" s="299">
        <v>0</v>
      </c>
      <c r="CS88" s="299">
        <v>0</v>
      </c>
      <c r="CT88" s="299">
        <v>1</v>
      </c>
      <c r="CU88" s="299">
        <v>0</v>
      </c>
      <c r="CV88" s="299">
        <v>0</v>
      </c>
      <c r="CW88" s="299">
        <v>0</v>
      </c>
      <c r="CX88" s="299">
        <v>0</v>
      </c>
      <c r="CY88" s="299">
        <v>0</v>
      </c>
      <c r="CZ88" s="299">
        <v>0</v>
      </c>
      <c r="DA88" s="299">
        <v>0</v>
      </c>
      <c r="DB88" s="299">
        <v>0</v>
      </c>
      <c r="DC88" s="299">
        <v>0</v>
      </c>
      <c r="DD88" s="299">
        <v>0</v>
      </c>
      <c r="DE88" s="299">
        <v>0</v>
      </c>
      <c r="DF88" s="299">
        <v>0</v>
      </c>
      <c r="DG88" s="299">
        <v>0</v>
      </c>
      <c r="DH88" s="299">
        <v>0</v>
      </c>
      <c r="DI88" s="299">
        <v>0</v>
      </c>
      <c r="DJ88" s="299">
        <v>0</v>
      </c>
      <c r="DK88" s="299">
        <v>0</v>
      </c>
      <c r="DL88" s="299">
        <v>0</v>
      </c>
      <c r="DM88" s="299">
        <v>0</v>
      </c>
      <c r="DN88" s="299">
        <v>0</v>
      </c>
      <c r="DO88" s="299">
        <v>0</v>
      </c>
      <c r="DP88" s="299">
        <v>0</v>
      </c>
      <c r="DQ88" s="299">
        <v>0</v>
      </c>
      <c r="DR88" s="299">
        <v>0</v>
      </c>
      <c r="DS88" s="299">
        <v>0</v>
      </c>
      <c r="DT88" s="299">
        <v>0</v>
      </c>
      <c r="DU88" s="299">
        <v>0</v>
      </c>
      <c r="DV88" s="299">
        <v>0</v>
      </c>
      <c r="DW88" s="299">
        <v>0</v>
      </c>
      <c r="DX88" s="299">
        <v>0</v>
      </c>
      <c r="DY88" s="299">
        <v>0</v>
      </c>
      <c r="DZ88" s="299">
        <v>0</v>
      </c>
      <c r="EA88" s="299">
        <v>0</v>
      </c>
      <c r="EB88" s="299">
        <v>0</v>
      </c>
      <c r="EC88" s="299">
        <v>0</v>
      </c>
      <c r="ED88" s="299">
        <v>0</v>
      </c>
      <c r="EE88" s="299">
        <v>0</v>
      </c>
      <c r="EF88" s="299">
        <v>0</v>
      </c>
      <c r="EG88" s="299">
        <v>0</v>
      </c>
      <c r="EH88" s="299">
        <v>0</v>
      </c>
      <c r="EI88" s="299">
        <v>0</v>
      </c>
      <c r="EJ88" s="299">
        <v>0</v>
      </c>
      <c r="EK88" s="299">
        <v>0</v>
      </c>
      <c r="EL88" s="299">
        <v>0</v>
      </c>
      <c r="EM88" s="299">
        <v>0</v>
      </c>
      <c r="EN88" s="299">
        <v>0</v>
      </c>
      <c r="EO88" s="299">
        <v>0</v>
      </c>
      <c r="EP88" s="299">
        <v>0</v>
      </c>
      <c r="EQ88" s="299">
        <v>0</v>
      </c>
      <c r="ER88" s="299">
        <v>0</v>
      </c>
      <c r="ES88" s="299">
        <v>0</v>
      </c>
      <c r="ET88" s="299">
        <v>0</v>
      </c>
      <c r="EU88" s="299">
        <v>0</v>
      </c>
      <c r="EV88" s="299">
        <v>0</v>
      </c>
      <c r="EW88" s="299">
        <v>0</v>
      </c>
      <c r="EX88" s="299">
        <v>0</v>
      </c>
      <c r="EY88" s="299">
        <v>0</v>
      </c>
      <c r="EZ88" s="299">
        <v>0</v>
      </c>
      <c r="FA88" s="299">
        <v>0</v>
      </c>
      <c r="FB88" s="299">
        <v>0</v>
      </c>
      <c r="FC88" s="299">
        <v>0</v>
      </c>
      <c r="FD88" s="299">
        <v>0</v>
      </c>
      <c r="FE88" s="299">
        <v>0</v>
      </c>
      <c r="FF88" s="299">
        <v>0</v>
      </c>
      <c r="FG88" s="299">
        <v>0</v>
      </c>
      <c r="FH88" s="299">
        <v>0</v>
      </c>
      <c r="FI88" s="299">
        <v>0</v>
      </c>
      <c r="FJ88" s="299">
        <v>0</v>
      </c>
      <c r="FK88" s="299">
        <v>0</v>
      </c>
      <c r="FL88" s="299">
        <v>0</v>
      </c>
      <c r="FM88" s="299">
        <v>0</v>
      </c>
      <c r="FN88" s="299">
        <v>0</v>
      </c>
      <c r="FO88" s="299">
        <v>0</v>
      </c>
      <c r="FP88" s="299">
        <v>0</v>
      </c>
      <c r="FQ88" s="299">
        <v>0</v>
      </c>
      <c r="FR88" s="299">
        <v>0</v>
      </c>
      <c r="FS88" s="299">
        <v>0</v>
      </c>
      <c r="FT88" s="299">
        <v>0</v>
      </c>
      <c r="FU88" s="299">
        <v>0</v>
      </c>
      <c r="FV88" s="299">
        <v>0</v>
      </c>
      <c r="FW88" s="299">
        <v>0</v>
      </c>
      <c r="FX88" s="299">
        <v>0</v>
      </c>
      <c r="FY88" s="299">
        <v>0</v>
      </c>
      <c r="FZ88" s="299">
        <v>0</v>
      </c>
      <c r="GA88" s="299">
        <v>0</v>
      </c>
      <c r="GB88" s="299">
        <v>0</v>
      </c>
      <c r="GC88" s="299">
        <v>0</v>
      </c>
      <c r="GD88" s="299">
        <v>0</v>
      </c>
      <c r="GE88" s="299">
        <v>0</v>
      </c>
      <c r="GF88" s="299">
        <v>0</v>
      </c>
      <c r="GG88" s="299">
        <v>0</v>
      </c>
      <c r="GH88" s="299">
        <v>0</v>
      </c>
      <c r="GI88" s="299">
        <v>0</v>
      </c>
      <c r="GJ88" s="299">
        <v>0</v>
      </c>
      <c r="GK88" s="299">
        <v>0</v>
      </c>
      <c r="GL88" s="299">
        <v>0</v>
      </c>
      <c r="GM88" s="299">
        <v>0</v>
      </c>
      <c r="GN88" s="299">
        <v>0</v>
      </c>
      <c r="GO88" s="299">
        <v>0</v>
      </c>
      <c r="GP88" s="299">
        <v>0</v>
      </c>
      <c r="GQ88" s="299">
        <v>0</v>
      </c>
      <c r="GR88" s="299">
        <v>0</v>
      </c>
      <c r="GS88" s="299">
        <v>0</v>
      </c>
      <c r="GT88" s="299">
        <v>0</v>
      </c>
      <c r="GU88" s="299">
        <v>0</v>
      </c>
      <c r="GV88" s="299">
        <v>0</v>
      </c>
      <c r="GW88" s="299">
        <v>1</v>
      </c>
      <c r="GX88" s="299">
        <v>0</v>
      </c>
      <c r="GY88" s="299">
        <v>0</v>
      </c>
      <c r="GZ88" s="299">
        <v>0</v>
      </c>
      <c r="HA88" s="299">
        <v>0</v>
      </c>
      <c r="HB88" s="299">
        <v>0</v>
      </c>
      <c r="HC88" s="299">
        <v>0</v>
      </c>
      <c r="HD88" s="299">
        <v>0</v>
      </c>
      <c r="HE88" s="299">
        <v>0</v>
      </c>
      <c r="HF88" s="299">
        <v>0</v>
      </c>
      <c r="HG88" s="299">
        <v>0</v>
      </c>
      <c r="HH88" s="299">
        <v>0</v>
      </c>
      <c r="HI88" s="299">
        <v>0</v>
      </c>
      <c r="HJ88" s="299">
        <v>0</v>
      </c>
      <c r="HK88" s="299">
        <v>0</v>
      </c>
      <c r="HL88" s="299">
        <v>0</v>
      </c>
      <c r="HM88" s="299">
        <v>0</v>
      </c>
      <c r="HN88" s="299">
        <v>0</v>
      </c>
      <c r="HO88" s="299">
        <v>0</v>
      </c>
      <c r="HP88" s="299">
        <v>0</v>
      </c>
      <c r="HQ88" s="299">
        <v>0</v>
      </c>
      <c r="HR88" s="299">
        <v>0</v>
      </c>
      <c r="HS88" s="299">
        <v>0</v>
      </c>
      <c r="HT88" s="299">
        <v>0</v>
      </c>
      <c r="HU88" s="299">
        <v>0</v>
      </c>
      <c r="HV88" s="288"/>
      <c r="HW88" s="106"/>
      <c r="HX88" s="106"/>
      <c r="HY88" s="106"/>
      <c r="HZ88" s="112"/>
      <c r="IA88" s="4"/>
    </row>
    <row r="89" spans="5:235" ht="16.5">
      <c r="E89" s="105"/>
      <c r="F89" s="106"/>
      <c r="G89" s="106"/>
      <c r="H89" s="106"/>
      <c r="I89" s="106"/>
      <c r="J89" s="106"/>
      <c r="K89" s="303">
        <v>591</v>
      </c>
      <c r="L89" s="296" t="s">
        <v>772</v>
      </c>
      <c r="M89" s="300">
        <v>0.93254410568839985</v>
      </c>
      <c r="N89" s="301">
        <v>0.51295153385379089</v>
      </c>
      <c r="O89" s="300">
        <v>0.65916508886688407</v>
      </c>
      <c r="P89" s="299">
        <v>0</v>
      </c>
      <c r="Q89" s="299">
        <v>0</v>
      </c>
      <c r="R89" s="299">
        <v>0</v>
      </c>
      <c r="S89" s="299">
        <v>0</v>
      </c>
      <c r="T89" s="299">
        <v>0</v>
      </c>
      <c r="U89" s="299">
        <v>0</v>
      </c>
      <c r="V89" s="299">
        <v>0</v>
      </c>
      <c r="W89" s="299">
        <v>0</v>
      </c>
      <c r="X89" s="299">
        <v>0</v>
      </c>
      <c r="Y89" s="299">
        <v>0</v>
      </c>
      <c r="Z89" s="299">
        <v>0</v>
      </c>
      <c r="AA89" s="299">
        <v>0</v>
      </c>
      <c r="AB89" s="299">
        <v>0</v>
      </c>
      <c r="AC89" s="299">
        <v>0</v>
      </c>
      <c r="AD89" s="299">
        <v>0</v>
      </c>
      <c r="AE89" s="299">
        <v>0</v>
      </c>
      <c r="AF89" s="299">
        <v>0</v>
      </c>
      <c r="AG89" s="299">
        <v>0</v>
      </c>
      <c r="AH89" s="299">
        <v>0</v>
      </c>
      <c r="AI89" s="299">
        <v>0</v>
      </c>
      <c r="AJ89" s="299">
        <v>0</v>
      </c>
      <c r="AK89" s="299">
        <v>0</v>
      </c>
      <c r="AL89" s="299">
        <v>0</v>
      </c>
      <c r="AM89" s="299">
        <v>0</v>
      </c>
      <c r="AN89" s="299">
        <v>0</v>
      </c>
      <c r="AO89" s="299">
        <v>0</v>
      </c>
      <c r="AP89" s="299">
        <v>0</v>
      </c>
      <c r="AQ89" s="299">
        <v>0</v>
      </c>
      <c r="AR89" s="299">
        <v>0</v>
      </c>
      <c r="AS89" s="299">
        <v>0</v>
      </c>
      <c r="AT89" s="299">
        <v>0</v>
      </c>
      <c r="AU89" s="299">
        <v>0</v>
      </c>
      <c r="AV89" s="299">
        <v>0</v>
      </c>
      <c r="AW89" s="299">
        <v>0</v>
      </c>
      <c r="AX89" s="299">
        <v>0</v>
      </c>
      <c r="AY89" s="299">
        <v>0</v>
      </c>
      <c r="AZ89" s="299">
        <v>0</v>
      </c>
      <c r="BA89" s="299">
        <v>0</v>
      </c>
      <c r="BB89" s="299">
        <v>0</v>
      </c>
      <c r="BC89" s="299">
        <v>0</v>
      </c>
      <c r="BD89" s="299">
        <v>0</v>
      </c>
      <c r="BE89" s="299">
        <v>0</v>
      </c>
      <c r="BF89" s="299">
        <v>0</v>
      </c>
      <c r="BG89" s="299">
        <v>0</v>
      </c>
      <c r="BH89" s="299">
        <v>0</v>
      </c>
      <c r="BI89" s="299">
        <v>0</v>
      </c>
      <c r="BJ89" s="299">
        <v>0</v>
      </c>
      <c r="BK89" s="299">
        <v>0</v>
      </c>
      <c r="BL89" s="299">
        <v>0</v>
      </c>
      <c r="BM89" s="299">
        <v>0</v>
      </c>
      <c r="BN89" s="299">
        <v>0</v>
      </c>
      <c r="BO89" s="299">
        <v>0</v>
      </c>
      <c r="BP89" s="299">
        <v>0</v>
      </c>
      <c r="BQ89" s="299">
        <v>0</v>
      </c>
      <c r="BR89" s="299">
        <v>0</v>
      </c>
      <c r="BS89" s="299">
        <v>0</v>
      </c>
      <c r="BT89" s="299">
        <v>0</v>
      </c>
      <c r="BU89" s="299">
        <v>0</v>
      </c>
      <c r="BV89" s="299">
        <v>0</v>
      </c>
      <c r="BW89" s="299">
        <v>0</v>
      </c>
      <c r="BX89" s="299">
        <v>0</v>
      </c>
      <c r="BY89" s="299">
        <v>0</v>
      </c>
      <c r="BZ89" s="299">
        <v>0</v>
      </c>
      <c r="CA89" s="299">
        <v>0</v>
      </c>
      <c r="CB89" s="299">
        <v>0</v>
      </c>
      <c r="CC89" s="299">
        <v>0</v>
      </c>
      <c r="CD89" s="299">
        <v>0</v>
      </c>
      <c r="CE89" s="299">
        <v>0</v>
      </c>
      <c r="CF89" s="299">
        <v>0</v>
      </c>
      <c r="CG89" s="299">
        <v>0</v>
      </c>
      <c r="CH89" s="299">
        <v>0</v>
      </c>
      <c r="CI89" s="299">
        <v>0</v>
      </c>
      <c r="CJ89" s="299">
        <v>0</v>
      </c>
      <c r="CK89" s="299">
        <v>0</v>
      </c>
      <c r="CL89" s="299">
        <v>0</v>
      </c>
      <c r="CM89" s="299">
        <v>0</v>
      </c>
      <c r="CN89" s="299">
        <v>0</v>
      </c>
      <c r="CO89" s="299">
        <v>0</v>
      </c>
      <c r="CP89" s="299">
        <v>0</v>
      </c>
      <c r="CQ89" s="299">
        <v>0</v>
      </c>
      <c r="CR89" s="299">
        <v>0</v>
      </c>
      <c r="CS89" s="299">
        <v>0</v>
      </c>
      <c r="CT89" s="299">
        <v>0</v>
      </c>
      <c r="CU89" s="299">
        <v>1</v>
      </c>
      <c r="CV89" s="299">
        <v>0</v>
      </c>
      <c r="CW89" s="299">
        <v>0</v>
      </c>
      <c r="CX89" s="299">
        <v>0</v>
      </c>
      <c r="CY89" s="299">
        <v>0</v>
      </c>
      <c r="CZ89" s="299">
        <v>0</v>
      </c>
      <c r="DA89" s="299">
        <v>0</v>
      </c>
      <c r="DB89" s="299">
        <v>0</v>
      </c>
      <c r="DC89" s="299">
        <v>0</v>
      </c>
      <c r="DD89" s="299">
        <v>0</v>
      </c>
      <c r="DE89" s="299">
        <v>0</v>
      </c>
      <c r="DF89" s="299">
        <v>0</v>
      </c>
      <c r="DG89" s="299">
        <v>0</v>
      </c>
      <c r="DH89" s="299">
        <v>0</v>
      </c>
      <c r="DI89" s="299">
        <v>0</v>
      </c>
      <c r="DJ89" s="299">
        <v>0</v>
      </c>
      <c r="DK89" s="299">
        <v>0</v>
      </c>
      <c r="DL89" s="299">
        <v>0</v>
      </c>
      <c r="DM89" s="299">
        <v>0</v>
      </c>
      <c r="DN89" s="299">
        <v>0</v>
      </c>
      <c r="DO89" s="299">
        <v>0</v>
      </c>
      <c r="DP89" s="299">
        <v>0</v>
      </c>
      <c r="DQ89" s="299">
        <v>0</v>
      </c>
      <c r="DR89" s="299">
        <v>0</v>
      </c>
      <c r="DS89" s="299">
        <v>0</v>
      </c>
      <c r="DT89" s="299">
        <v>0</v>
      </c>
      <c r="DU89" s="299">
        <v>0</v>
      </c>
      <c r="DV89" s="299">
        <v>0</v>
      </c>
      <c r="DW89" s="299">
        <v>0</v>
      </c>
      <c r="DX89" s="299">
        <v>0</v>
      </c>
      <c r="DY89" s="299">
        <v>0</v>
      </c>
      <c r="DZ89" s="299">
        <v>0</v>
      </c>
      <c r="EA89" s="299">
        <v>0</v>
      </c>
      <c r="EB89" s="299">
        <v>0</v>
      </c>
      <c r="EC89" s="299">
        <v>0</v>
      </c>
      <c r="ED89" s="299">
        <v>0</v>
      </c>
      <c r="EE89" s="299">
        <v>0</v>
      </c>
      <c r="EF89" s="299">
        <v>0</v>
      </c>
      <c r="EG89" s="299">
        <v>0</v>
      </c>
      <c r="EH89" s="299">
        <v>0</v>
      </c>
      <c r="EI89" s="299">
        <v>0</v>
      </c>
      <c r="EJ89" s="299">
        <v>0</v>
      </c>
      <c r="EK89" s="299">
        <v>0</v>
      </c>
      <c r="EL89" s="299">
        <v>0</v>
      </c>
      <c r="EM89" s="299">
        <v>0</v>
      </c>
      <c r="EN89" s="299">
        <v>0</v>
      </c>
      <c r="EO89" s="299">
        <v>0</v>
      </c>
      <c r="EP89" s="299">
        <v>0</v>
      </c>
      <c r="EQ89" s="299">
        <v>0</v>
      </c>
      <c r="ER89" s="299">
        <v>0</v>
      </c>
      <c r="ES89" s="299">
        <v>0</v>
      </c>
      <c r="ET89" s="299">
        <v>0</v>
      </c>
      <c r="EU89" s="299">
        <v>0</v>
      </c>
      <c r="EV89" s="299">
        <v>0</v>
      </c>
      <c r="EW89" s="299">
        <v>0</v>
      </c>
      <c r="EX89" s="299">
        <v>0</v>
      </c>
      <c r="EY89" s="299">
        <v>0</v>
      </c>
      <c r="EZ89" s="299">
        <v>0</v>
      </c>
      <c r="FA89" s="299">
        <v>0</v>
      </c>
      <c r="FB89" s="299">
        <v>0</v>
      </c>
      <c r="FC89" s="299">
        <v>0</v>
      </c>
      <c r="FD89" s="299">
        <v>0</v>
      </c>
      <c r="FE89" s="299">
        <v>0</v>
      </c>
      <c r="FF89" s="299">
        <v>0</v>
      </c>
      <c r="FG89" s="299">
        <v>0</v>
      </c>
      <c r="FH89" s="299">
        <v>0</v>
      </c>
      <c r="FI89" s="299">
        <v>0</v>
      </c>
      <c r="FJ89" s="299">
        <v>0</v>
      </c>
      <c r="FK89" s="299">
        <v>0</v>
      </c>
      <c r="FL89" s="299">
        <v>0</v>
      </c>
      <c r="FM89" s="299">
        <v>0</v>
      </c>
      <c r="FN89" s="299">
        <v>0</v>
      </c>
      <c r="FO89" s="299">
        <v>0</v>
      </c>
      <c r="FP89" s="299">
        <v>0</v>
      </c>
      <c r="FQ89" s="299">
        <v>0</v>
      </c>
      <c r="FR89" s="299">
        <v>0</v>
      </c>
      <c r="FS89" s="299">
        <v>0</v>
      </c>
      <c r="FT89" s="299">
        <v>0</v>
      </c>
      <c r="FU89" s="299">
        <v>0</v>
      </c>
      <c r="FV89" s="299">
        <v>0</v>
      </c>
      <c r="FW89" s="299">
        <v>0</v>
      </c>
      <c r="FX89" s="299">
        <v>0</v>
      </c>
      <c r="FY89" s="299">
        <v>0</v>
      </c>
      <c r="FZ89" s="299">
        <v>0</v>
      </c>
      <c r="GA89" s="299">
        <v>0</v>
      </c>
      <c r="GB89" s="299">
        <v>0</v>
      </c>
      <c r="GC89" s="299">
        <v>0</v>
      </c>
      <c r="GD89" s="299">
        <v>0</v>
      </c>
      <c r="GE89" s="299">
        <v>0</v>
      </c>
      <c r="GF89" s="299">
        <v>0</v>
      </c>
      <c r="GG89" s="299">
        <v>0</v>
      </c>
      <c r="GH89" s="299">
        <v>0</v>
      </c>
      <c r="GI89" s="299">
        <v>0</v>
      </c>
      <c r="GJ89" s="299">
        <v>0</v>
      </c>
      <c r="GK89" s="299">
        <v>0</v>
      </c>
      <c r="GL89" s="299">
        <v>0</v>
      </c>
      <c r="GM89" s="299">
        <v>0</v>
      </c>
      <c r="GN89" s="299">
        <v>0</v>
      </c>
      <c r="GO89" s="299">
        <v>0</v>
      </c>
      <c r="GP89" s="299">
        <v>0</v>
      </c>
      <c r="GQ89" s="299">
        <v>0</v>
      </c>
      <c r="GR89" s="299">
        <v>0</v>
      </c>
      <c r="GS89" s="299">
        <v>0</v>
      </c>
      <c r="GT89" s="299">
        <v>0</v>
      </c>
      <c r="GU89" s="299">
        <v>0</v>
      </c>
      <c r="GV89" s="299">
        <v>0</v>
      </c>
      <c r="GW89" s="299">
        <v>0</v>
      </c>
      <c r="GX89" s="299">
        <v>1</v>
      </c>
      <c r="GY89" s="299">
        <v>0</v>
      </c>
      <c r="GZ89" s="299">
        <v>0</v>
      </c>
      <c r="HA89" s="299">
        <v>0</v>
      </c>
      <c r="HB89" s="299">
        <v>0</v>
      </c>
      <c r="HC89" s="299">
        <v>0</v>
      </c>
      <c r="HD89" s="299">
        <v>0</v>
      </c>
      <c r="HE89" s="299">
        <v>0</v>
      </c>
      <c r="HF89" s="299">
        <v>0</v>
      </c>
      <c r="HG89" s="299">
        <v>0</v>
      </c>
      <c r="HH89" s="299">
        <v>0</v>
      </c>
      <c r="HI89" s="299">
        <v>0</v>
      </c>
      <c r="HJ89" s="299">
        <v>0</v>
      </c>
      <c r="HK89" s="299">
        <v>0</v>
      </c>
      <c r="HL89" s="299">
        <v>0</v>
      </c>
      <c r="HM89" s="299">
        <v>0</v>
      </c>
      <c r="HN89" s="299">
        <v>0</v>
      </c>
      <c r="HO89" s="299">
        <v>0</v>
      </c>
      <c r="HP89" s="299">
        <v>0</v>
      </c>
      <c r="HQ89" s="299">
        <v>0</v>
      </c>
      <c r="HR89" s="299">
        <v>0</v>
      </c>
      <c r="HS89" s="299">
        <v>0</v>
      </c>
      <c r="HT89" s="299">
        <v>0</v>
      </c>
      <c r="HU89" s="299">
        <v>0</v>
      </c>
      <c r="HV89" s="288"/>
      <c r="HW89" s="106"/>
      <c r="HX89" s="106"/>
      <c r="HY89" s="106"/>
      <c r="HZ89" s="112"/>
      <c r="IA89" s="4"/>
    </row>
    <row r="90" spans="5:235" ht="16.5">
      <c r="E90" s="105"/>
      <c r="F90" s="106"/>
      <c r="G90" s="106"/>
      <c r="H90" s="106"/>
      <c r="I90" s="106"/>
      <c r="J90" s="106"/>
      <c r="K90" s="303">
        <v>592</v>
      </c>
      <c r="L90" s="296" t="s">
        <v>773</v>
      </c>
      <c r="M90" s="300">
        <v>1.0429375865029142</v>
      </c>
      <c r="N90" s="301">
        <v>0.50839688252848236</v>
      </c>
      <c r="O90" s="300">
        <v>0.42052090644560014</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1</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c r="DY90" s="299">
        <v>0</v>
      </c>
      <c r="DZ90" s="299">
        <v>0</v>
      </c>
      <c r="EA90" s="299">
        <v>0</v>
      </c>
      <c r="EB90" s="299">
        <v>0</v>
      </c>
      <c r="EC90" s="299">
        <v>0</v>
      </c>
      <c r="ED90" s="299">
        <v>0</v>
      </c>
      <c r="EE90" s="299">
        <v>0</v>
      </c>
      <c r="EF90" s="299">
        <v>0</v>
      </c>
      <c r="EG90" s="299">
        <v>0</v>
      </c>
      <c r="EH90" s="299">
        <v>0</v>
      </c>
      <c r="EI90" s="299">
        <v>0</v>
      </c>
      <c r="EJ90" s="299">
        <v>0</v>
      </c>
      <c r="EK90" s="299">
        <v>0</v>
      </c>
      <c r="EL90" s="299">
        <v>0</v>
      </c>
      <c r="EM90" s="299">
        <v>0</v>
      </c>
      <c r="EN90" s="299">
        <v>0</v>
      </c>
      <c r="EO90" s="299">
        <v>0</v>
      </c>
      <c r="EP90" s="299">
        <v>0</v>
      </c>
      <c r="EQ90" s="299">
        <v>0</v>
      </c>
      <c r="ER90" s="299">
        <v>0</v>
      </c>
      <c r="ES90" s="299">
        <v>0</v>
      </c>
      <c r="ET90" s="299">
        <v>0</v>
      </c>
      <c r="EU90" s="299">
        <v>0</v>
      </c>
      <c r="EV90" s="299">
        <v>0</v>
      </c>
      <c r="EW90" s="299">
        <v>0</v>
      </c>
      <c r="EX90" s="299">
        <v>0</v>
      </c>
      <c r="EY90" s="299">
        <v>0</v>
      </c>
      <c r="EZ90" s="299">
        <v>0</v>
      </c>
      <c r="FA90" s="299">
        <v>0</v>
      </c>
      <c r="FB90" s="299">
        <v>0</v>
      </c>
      <c r="FC90" s="299">
        <v>0</v>
      </c>
      <c r="FD90" s="299">
        <v>0</v>
      </c>
      <c r="FE90" s="299">
        <v>0</v>
      </c>
      <c r="FF90" s="299">
        <v>0</v>
      </c>
      <c r="FG90" s="299">
        <v>0</v>
      </c>
      <c r="FH90" s="299">
        <v>0</v>
      </c>
      <c r="FI90" s="299">
        <v>0</v>
      </c>
      <c r="FJ90" s="299">
        <v>0</v>
      </c>
      <c r="FK90" s="299">
        <v>0</v>
      </c>
      <c r="FL90" s="299">
        <v>0</v>
      </c>
      <c r="FM90" s="299">
        <v>0</v>
      </c>
      <c r="FN90" s="299">
        <v>0</v>
      </c>
      <c r="FO90" s="299">
        <v>0</v>
      </c>
      <c r="FP90" s="299">
        <v>0</v>
      </c>
      <c r="FQ90" s="299">
        <v>0</v>
      </c>
      <c r="FR90" s="299">
        <v>0</v>
      </c>
      <c r="FS90" s="299">
        <v>0</v>
      </c>
      <c r="FT90" s="299">
        <v>0</v>
      </c>
      <c r="FU90" s="299">
        <v>0</v>
      </c>
      <c r="FV90" s="299">
        <v>0</v>
      </c>
      <c r="FW90" s="299">
        <v>0</v>
      </c>
      <c r="FX90" s="299">
        <v>0</v>
      </c>
      <c r="FY90" s="299">
        <v>0</v>
      </c>
      <c r="FZ90" s="299">
        <v>0</v>
      </c>
      <c r="GA90" s="299">
        <v>0</v>
      </c>
      <c r="GB90" s="299">
        <v>0</v>
      </c>
      <c r="GC90" s="299">
        <v>0</v>
      </c>
      <c r="GD90" s="299">
        <v>0</v>
      </c>
      <c r="GE90" s="299">
        <v>0</v>
      </c>
      <c r="GF90" s="299">
        <v>0</v>
      </c>
      <c r="GG90" s="299">
        <v>0</v>
      </c>
      <c r="GH90" s="299">
        <v>0</v>
      </c>
      <c r="GI90" s="299">
        <v>0</v>
      </c>
      <c r="GJ90" s="299">
        <v>0</v>
      </c>
      <c r="GK90" s="299">
        <v>0</v>
      </c>
      <c r="GL90" s="299">
        <v>0</v>
      </c>
      <c r="GM90" s="299">
        <v>0</v>
      </c>
      <c r="GN90" s="299">
        <v>0</v>
      </c>
      <c r="GO90" s="299">
        <v>0</v>
      </c>
      <c r="GP90" s="299">
        <v>0</v>
      </c>
      <c r="GQ90" s="299">
        <v>0</v>
      </c>
      <c r="GR90" s="299">
        <v>0</v>
      </c>
      <c r="GS90" s="299">
        <v>0</v>
      </c>
      <c r="GT90" s="299">
        <v>0</v>
      </c>
      <c r="GU90" s="299">
        <v>0</v>
      </c>
      <c r="GV90" s="299">
        <v>0</v>
      </c>
      <c r="GW90" s="299">
        <v>0</v>
      </c>
      <c r="GX90" s="299">
        <v>0</v>
      </c>
      <c r="GY90" s="299">
        <v>1</v>
      </c>
      <c r="GZ90" s="299">
        <v>0</v>
      </c>
      <c r="HA90" s="299">
        <v>0</v>
      </c>
      <c r="HB90" s="299">
        <v>0</v>
      </c>
      <c r="HC90" s="299">
        <v>0</v>
      </c>
      <c r="HD90" s="299">
        <v>0</v>
      </c>
      <c r="HE90" s="299">
        <v>0</v>
      </c>
      <c r="HF90" s="299">
        <v>0</v>
      </c>
      <c r="HG90" s="299">
        <v>0</v>
      </c>
      <c r="HH90" s="299">
        <v>0</v>
      </c>
      <c r="HI90" s="299">
        <v>0</v>
      </c>
      <c r="HJ90" s="299">
        <v>0</v>
      </c>
      <c r="HK90" s="299">
        <v>0</v>
      </c>
      <c r="HL90" s="299">
        <v>0</v>
      </c>
      <c r="HM90" s="299">
        <v>0</v>
      </c>
      <c r="HN90" s="299">
        <v>0</v>
      </c>
      <c r="HO90" s="299">
        <v>0</v>
      </c>
      <c r="HP90" s="299">
        <v>0</v>
      </c>
      <c r="HQ90" s="299">
        <v>0</v>
      </c>
      <c r="HR90" s="299">
        <v>0</v>
      </c>
      <c r="HS90" s="299">
        <v>0</v>
      </c>
      <c r="HT90" s="299">
        <v>0</v>
      </c>
      <c r="HU90" s="299">
        <v>0</v>
      </c>
      <c r="HV90" s="288"/>
      <c r="HW90" s="106"/>
      <c r="HX90" s="106"/>
      <c r="HY90" s="106"/>
      <c r="HZ90" s="112"/>
      <c r="IA90" s="4"/>
    </row>
    <row r="91" spans="5:235" ht="16.5">
      <c r="E91" s="105"/>
      <c r="F91" s="106"/>
      <c r="G91" s="106"/>
      <c r="H91" s="106"/>
      <c r="I91" s="106"/>
      <c r="J91" s="106"/>
      <c r="K91" s="303">
        <v>593</v>
      </c>
      <c r="L91" s="296" t="s">
        <v>774</v>
      </c>
      <c r="M91" s="300">
        <v>1.0458052771621891</v>
      </c>
      <c r="N91" s="301">
        <v>0.40507525234798442</v>
      </c>
      <c r="O91" s="300">
        <v>0.1499294004579475</v>
      </c>
      <c r="P91" s="299">
        <v>0</v>
      </c>
      <c r="Q91" s="299">
        <v>0</v>
      </c>
      <c r="R91" s="299">
        <v>0</v>
      </c>
      <c r="S91" s="299">
        <v>0</v>
      </c>
      <c r="T91" s="299">
        <v>0</v>
      </c>
      <c r="U91" s="299">
        <v>0</v>
      </c>
      <c r="V91" s="299">
        <v>0</v>
      </c>
      <c r="W91" s="299">
        <v>0</v>
      </c>
      <c r="X91" s="299">
        <v>0</v>
      </c>
      <c r="Y91" s="299">
        <v>0</v>
      </c>
      <c r="Z91" s="299">
        <v>0</v>
      </c>
      <c r="AA91" s="299">
        <v>0</v>
      </c>
      <c r="AB91" s="299">
        <v>0</v>
      </c>
      <c r="AC91" s="299">
        <v>0</v>
      </c>
      <c r="AD91" s="299">
        <v>0</v>
      </c>
      <c r="AE91" s="299">
        <v>0</v>
      </c>
      <c r="AF91" s="299">
        <v>0</v>
      </c>
      <c r="AG91" s="299">
        <v>0</v>
      </c>
      <c r="AH91" s="299">
        <v>0</v>
      </c>
      <c r="AI91" s="299">
        <v>0</v>
      </c>
      <c r="AJ91" s="299">
        <v>0</v>
      </c>
      <c r="AK91" s="299">
        <v>0</v>
      </c>
      <c r="AL91" s="299">
        <v>0</v>
      </c>
      <c r="AM91" s="299">
        <v>0</v>
      </c>
      <c r="AN91" s="299">
        <v>0</v>
      </c>
      <c r="AO91" s="299">
        <v>0</v>
      </c>
      <c r="AP91" s="299">
        <v>0</v>
      </c>
      <c r="AQ91" s="299">
        <v>0</v>
      </c>
      <c r="AR91" s="299">
        <v>0</v>
      </c>
      <c r="AS91" s="299">
        <v>0</v>
      </c>
      <c r="AT91" s="299">
        <v>0</v>
      </c>
      <c r="AU91" s="299">
        <v>0</v>
      </c>
      <c r="AV91" s="299">
        <v>0</v>
      </c>
      <c r="AW91" s="299">
        <v>0</v>
      </c>
      <c r="AX91" s="299">
        <v>0</v>
      </c>
      <c r="AY91" s="299">
        <v>0</v>
      </c>
      <c r="AZ91" s="299">
        <v>0</v>
      </c>
      <c r="BA91" s="299">
        <v>0</v>
      </c>
      <c r="BB91" s="299">
        <v>0</v>
      </c>
      <c r="BC91" s="299">
        <v>0</v>
      </c>
      <c r="BD91" s="299">
        <v>0</v>
      </c>
      <c r="BE91" s="299">
        <v>0</v>
      </c>
      <c r="BF91" s="299">
        <v>0</v>
      </c>
      <c r="BG91" s="299">
        <v>0</v>
      </c>
      <c r="BH91" s="299">
        <v>0</v>
      </c>
      <c r="BI91" s="299">
        <v>0</v>
      </c>
      <c r="BJ91" s="299">
        <v>0</v>
      </c>
      <c r="BK91" s="299">
        <v>0</v>
      </c>
      <c r="BL91" s="299">
        <v>0</v>
      </c>
      <c r="BM91" s="299">
        <v>0</v>
      </c>
      <c r="BN91" s="299">
        <v>0</v>
      </c>
      <c r="BO91" s="299">
        <v>0</v>
      </c>
      <c r="BP91" s="299">
        <v>0</v>
      </c>
      <c r="BQ91" s="299">
        <v>0</v>
      </c>
      <c r="BR91" s="299">
        <v>0</v>
      </c>
      <c r="BS91" s="299">
        <v>0</v>
      </c>
      <c r="BT91" s="299">
        <v>0</v>
      </c>
      <c r="BU91" s="299">
        <v>0</v>
      </c>
      <c r="BV91" s="299">
        <v>0</v>
      </c>
      <c r="BW91" s="299">
        <v>0</v>
      </c>
      <c r="BX91" s="299">
        <v>0</v>
      </c>
      <c r="BY91" s="299">
        <v>0</v>
      </c>
      <c r="BZ91" s="299">
        <v>0</v>
      </c>
      <c r="CA91" s="299">
        <v>0</v>
      </c>
      <c r="CB91" s="299">
        <v>0</v>
      </c>
      <c r="CC91" s="299">
        <v>0</v>
      </c>
      <c r="CD91" s="299">
        <v>0</v>
      </c>
      <c r="CE91" s="299">
        <v>0</v>
      </c>
      <c r="CF91" s="299">
        <v>0</v>
      </c>
      <c r="CG91" s="299">
        <v>0</v>
      </c>
      <c r="CH91" s="299">
        <v>0</v>
      </c>
      <c r="CI91" s="299">
        <v>0</v>
      </c>
      <c r="CJ91" s="299">
        <v>0</v>
      </c>
      <c r="CK91" s="299">
        <v>0</v>
      </c>
      <c r="CL91" s="299">
        <v>0</v>
      </c>
      <c r="CM91" s="299">
        <v>0</v>
      </c>
      <c r="CN91" s="299">
        <v>0</v>
      </c>
      <c r="CO91" s="299">
        <v>0</v>
      </c>
      <c r="CP91" s="299">
        <v>0</v>
      </c>
      <c r="CQ91" s="299">
        <v>0</v>
      </c>
      <c r="CR91" s="299">
        <v>0</v>
      </c>
      <c r="CS91" s="299">
        <v>0</v>
      </c>
      <c r="CT91" s="299">
        <v>0</v>
      </c>
      <c r="CU91" s="299">
        <v>0</v>
      </c>
      <c r="CV91" s="299">
        <v>0</v>
      </c>
      <c r="CW91" s="299">
        <v>0.7584801616951542</v>
      </c>
      <c r="CX91" s="299">
        <v>0</v>
      </c>
      <c r="CY91" s="299">
        <v>0</v>
      </c>
      <c r="CZ91" s="299">
        <v>0</v>
      </c>
      <c r="DA91" s="299">
        <v>0</v>
      </c>
      <c r="DB91" s="299">
        <v>0</v>
      </c>
      <c r="DC91" s="299">
        <v>0</v>
      </c>
      <c r="DD91" s="299">
        <v>0</v>
      </c>
      <c r="DE91" s="299">
        <v>0</v>
      </c>
      <c r="DF91" s="299">
        <v>0</v>
      </c>
      <c r="DG91" s="299">
        <v>0</v>
      </c>
      <c r="DH91" s="299">
        <v>0</v>
      </c>
      <c r="DI91" s="299">
        <v>0</v>
      </c>
      <c r="DJ91" s="299">
        <v>0</v>
      </c>
      <c r="DK91" s="299">
        <v>0</v>
      </c>
      <c r="DL91" s="299">
        <v>0</v>
      </c>
      <c r="DM91" s="299">
        <v>0</v>
      </c>
      <c r="DN91" s="299">
        <v>0</v>
      </c>
      <c r="DO91" s="299">
        <v>0</v>
      </c>
      <c r="DP91" s="299">
        <v>0</v>
      </c>
      <c r="DQ91" s="299">
        <v>0</v>
      </c>
      <c r="DR91" s="299">
        <v>0</v>
      </c>
      <c r="DS91" s="299">
        <v>0</v>
      </c>
      <c r="DT91" s="299">
        <v>0</v>
      </c>
      <c r="DU91" s="299">
        <v>0</v>
      </c>
      <c r="DV91" s="299">
        <v>0</v>
      </c>
      <c r="DW91" s="299">
        <v>0</v>
      </c>
      <c r="DX91" s="299">
        <v>0</v>
      </c>
      <c r="DY91" s="299">
        <v>0</v>
      </c>
      <c r="DZ91" s="299">
        <v>0</v>
      </c>
      <c r="EA91" s="299">
        <v>0</v>
      </c>
      <c r="EB91" s="299">
        <v>0</v>
      </c>
      <c r="EC91" s="299">
        <v>0</v>
      </c>
      <c r="ED91" s="299">
        <v>0</v>
      </c>
      <c r="EE91" s="299">
        <v>0</v>
      </c>
      <c r="EF91" s="299">
        <v>0</v>
      </c>
      <c r="EG91" s="299">
        <v>0</v>
      </c>
      <c r="EH91" s="299">
        <v>0</v>
      </c>
      <c r="EI91" s="299">
        <v>0</v>
      </c>
      <c r="EJ91" s="299">
        <v>0</v>
      </c>
      <c r="EK91" s="299">
        <v>0</v>
      </c>
      <c r="EL91" s="299">
        <v>0</v>
      </c>
      <c r="EM91" s="299">
        <v>0</v>
      </c>
      <c r="EN91" s="299">
        <v>0</v>
      </c>
      <c r="EO91" s="299">
        <v>0</v>
      </c>
      <c r="EP91" s="299">
        <v>0</v>
      </c>
      <c r="EQ91" s="299">
        <v>0</v>
      </c>
      <c r="ER91" s="299">
        <v>0</v>
      </c>
      <c r="ES91" s="299">
        <v>0</v>
      </c>
      <c r="ET91" s="299">
        <v>0</v>
      </c>
      <c r="EU91" s="299">
        <v>0</v>
      </c>
      <c r="EV91" s="299">
        <v>0</v>
      </c>
      <c r="EW91" s="299">
        <v>0</v>
      </c>
      <c r="EX91" s="299">
        <v>0</v>
      </c>
      <c r="EY91" s="299">
        <v>0</v>
      </c>
      <c r="EZ91" s="299">
        <v>0</v>
      </c>
      <c r="FA91" s="299">
        <v>0</v>
      </c>
      <c r="FB91" s="299">
        <v>0</v>
      </c>
      <c r="FC91" s="299">
        <v>0</v>
      </c>
      <c r="FD91" s="299">
        <v>0</v>
      </c>
      <c r="FE91" s="299">
        <v>0</v>
      </c>
      <c r="FF91" s="299">
        <v>0</v>
      </c>
      <c r="FG91" s="299">
        <v>0</v>
      </c>
      <c r="FH91" s="299">
        <v>0</v>
      </c>
      <c r="FI91" s="299">
        <v>0</v>
      </c>
      <c r="FJ91" s="299">
        <v>0</v>
      </c>
      <c r="FK91" s="299">
        <v>0</v>
      </c>
      <c r="FL91" s="299">
        <v>0</v>
      </c>
      <c r="FM91" s="299">
        <v>0</v>
      </c>
      <c r="FN91" s="299">
        <v>0</v>
      </c>
      <c r="FO91" s="299">
        <v>0</v>
      </c>
      <c r="FP91" s="299">
        <v>0</v>
      </c>
      <c r="FQ91" s="299">
        <v>0</v>
      </c>
      <c r="FR91" s="299">
        <v>0</v>
      </c>
      <c r="FS91" s="299">
        <v>0</v>
      </c>
      <c r="FT91" s="299">
        <v>0</v>
      </c>
      <c r="FU91" s="299">
        <v>0</v>
      </c>
      <c r="FV91" s="299">
        <v>0</v>
      </c>
      <c r="FW91" s="299">
        <v>0</v>
      </c>
      <c r="FX91" s="299">
        <v>0</v>
      </c>
      <c r="FY91" s="299">
        <v>0</v>
      </c>
      <c r="FZ91" s="299">
        <v>0</v>
      </c>
      <c r="GA91" s="299">
        <v>0</v>
      </c>
      <c r="GB91" s="299">
        <v>0</v>
      </c>
      <c r="GC91" s="299">
        <v>0</v>
      </c>
      <c r="GD91" s="299">
        <v>0</v>
      </c>
      <c r="GE91" s="299">
        <v>0</v>
      </c>
      <c r="GF91" s="299">
        <v>0</v>
      </c>
      <c r="GG91" s="299">
        <v>0</v>
      </c>
      <c r="GH91" s="299">
        <v>0</v>
      </c>
      <c r="GI91" s="299">
        <v>0</v>
      </c>
      <c r="GJ91" s="299">
        <v>0</v>
      </c>
      <c r="GK91" s="299">
        <v>0</v>
      </c>
      <c r="GL91" s="299">
        <v>0</v>
      </c>
      <c r="GM91" s="299">
        <v>0</v>
      </c>
      <c r="GN91" s="299">
        <v>0</v>
      </c>
      <c r="GO91" s="299">
        <v>0</v>
      </c>
      <c r="GP91" s="299">
        <v>0</v>
      </c>
      <c r="GQ91" s="299">
        <v>0</v>
      </c>
      <c r="GR91" s="299">
        <v>0</v>
      </c>
      <c r="GS91" s="299">
        <v>0</v>
      </c>
      <c r="GT91" s="299">
        <v>0</v>
      </c>
      <c r="GU91" s="299">
        <v>0</v>
      </c>
      <c r="GV91" s="299">
        <v>0</v>
      </c>
      <c r="GW91" s="299">
        <v>0</v>
      </c>
      <c r="GX91" s="299">
        <v>0</v>
      </c>
      <c r="GY91" s="299">
        <v>0</v>
      </c>
      <c r="GZ91" s="299">
        <v>0.75840761730798034</v>
      </c>
      <c r="HA91" s="299">
        <v>0</v>
      </c>
      <c r="HB91" s="299">
        <v>0</v>
      </c>
      <c r="HC91" s="299">
        <v>0</v>
      </c>
      <c r="HD91" s="299">
        <v>0</v>
      </c>
      <c r="HE91" s="299">
        <v>0</v>
      </c>
      <c r="HF91" s="299">
        <v>0</v>
      </c>
      <c r="HG91" s="299">
        <v>0</v>
      </c>
      <c r="HH91" s="299">
        <v>0</v>
      </c>
      <c r="HI91" s="299">
        <v>0</v>
      </c>
      <c r="HJ91" s="299">
        <v>0</v>
      </c>
      <c r="HK91" s="299">
        <v>0</v>
      </c>
      <c r="HL91" s="299">
        <v>0</v>
      </c>
      <c r="HM91" s="299">
        <v>0</v>
      </c>
      <c r="HN91" s="299">
        <v>0</v>
      </c>
      <c r="HO91" s="299">
        <v>0</v>
      </c>
      <c r="HP91" s="299">
        <v>0</v>
      </c>
      <c r="HQ91" s="299">
        <v>0</v>
      </c>
      <c r="HR91" s="299">
        <v>0</v>
      </c>
      <c r="HS91" s="299">
        <v>0</v>
      </c>
      <c r="HT91" s="299">
        <v>0</v>
      </c>
      <c r="HU91" s="299">
        <v>0</v>
      </c>
      <c r="HV91" s="288"/>
      <c r="HW91" s="106"/>
      <c r="HX91" s="106"/>
      <c r="HY91" s="106"/>
      <c r="HZ91" s="112"/>
      <c r="IA91" s="4"/>
    </row>
    <row r="92" spans="5:235" ht="16.5">
      <c r="E92" s="105"/>
      <c r="F92" s="106"/>
      <c r="G92" s="106"/>
      <c r="H92" s="106"/>
      <c r="I92" s="106"/>
      <c r="J92" s="106"/>
      <c r="K92" s="303">
        <v>594</v>
      </c>
      <c r="L92" s="296" t="s">
        <v>775</v>
      </c>
      <c r="M92" s="300">
        <v>1.0127547216054087</v>
      </c>
      <c r="N92" s="301">
        <v>0.76054594928672226</v>
      </c>
      <c r="O92" s="300">
        <v>7.9533817118407901E-3</v>
      </c>
      <c r="P92" s="299">
        <v>0</v>
      </c>
      <c r="Q92" s="299">
        <v>0</v>
      </c>
      <c r="R92" s="299">
        <v>0</v>
      </c>
      <c r="S92" s="299">
        <v>0</v>
      </c>
      <c r="T92" s="299">
        <v>0</v>
      </c>
      <c r="U92" s="299">
        <v>0</v>
      </c>
      <c r="V92" s="299">
        <v>0</v>
      </c>
      <c r="W92" s="299">
        <v>0</v>
      </c>
      <c r="X92" s="299">
        <v>0</v>
      </c>
      <c r="Y92" s="299">
        <v>0</v>
      </c>
      <c r="Z92" s="299">
        <v>0</v>
      </c>
      <c r="AA92" s="299">
        <v>0</v>
      </c>
      <c r="AB92" s="299">
        <v>0</v>
      </c>
      <c r="AC92" s="299">
        <v>0</v>
      </c>
      <c r="AD92" s="299">
        <v>0</v>
      </c>
      <c r="AE92" s="299">
        <v>0</v>
      </c>
      <c r="AF92" s="299">
        <v>0</v>
      </c>
      <c r="AG92" s="299">
        <v>0</v>
      </c>
      <c r="AH92" s="299">
        <v>0</v>
      </c>
      <c r="AI92" s="299">
        <v>0</v>
      </c>
      <c r="AJ92" s="299">
        <v>0</v>
      </c>
      <c r="AK92" s="299">
        <v>0</v>
      </c>
      <c r="AL92" s="299">
        <v>0</v>
      </c>
      <c r="AM92" s="299">
        <v>0</v>
      </c>
      <c r="AN92" s="299">
        <v>0</v>
      </c>
      <c r="AO92" s="299">
        <v>0</v>
      </c>
      <c r="AP92" s="299">
        <v>0</v>
      </c>
      <c r="AQ92" s="299">
        <v>0</v>
      </c>
      <c r="AR92" s="299">
        <v>0</v>
      </c>
      <c r="AS92" s="299">
        <v>0</v>
      </c>
      <c r="AT92" s="299">
        <v>0</v>
      </c>
      <c r="AU92" s="299">
        <v>0</v>
      </c>
      <c r="AV92" s="299">
        <v>0</v>
      </c>
      <c r="AW92" s="299">
        <v>0</v>
      </c>
      <c r="AX92" s="299">
        <v>0</v>
      </c>
      <c r="AY92" s="299">
        <v>0</v>
      </c>
      <c r="AZ92" s="299">
        <v>0</v>
      </c>
      <c r="BA92" s="299">
        <v>0</v>
      </c>
      <c r="BB92" s="299">
        <v>0</v>
      </c>
      <c r="BC92" s="299">
        <v>0</v>
      </c>
      <c r="BD92" s="299">
        <v>0</v>
      </c>
      <c r="BE92" s="299">
        <v>0</v>
      </c>
      <c r="BF92" s="299">
        <v>0</v>
      </c>
      <c r="BG92" s="299">
        <v>0</v>
      </c>
      <c r="BH92" s="299">
        <v>0</v>
      </c>
      <c r="BI92" s="299">
        <v>0</v>
      </c>
      <c r="BJ92" s="299">
        <v>0</v>
      </c>
      <c r="BK92" s="299">
        <v>0</v>
      </c>
      <c r="BL92" s="299">
        <v>0</v>
      </c>
      <c r="BM92" s="299">
        <v>0</v>
      </c>
      <c r="BN92" s="299">
        <v>0</v>
      </c>
      <c r="BO92" s="299">
        <v>0</v>
      </c>
      <c r="BP92" s="299">
        <v>0</v>
      </c>
      <c r="BQ92" s="299">
        <v>0</v>
      </c>
      <c r="BR92" s="299">
        <v>0</v>
      </c>
      <c r="BS92" s="299">
        <v>0</v>
      </c>
      <c r="BT92" s="299">
        <v>0</v>
      </c>
      <c r="BU92" s="299">
        <v>0</v>
      </c>
      <c r="BV92" s="299">
        <v>0</v>
      </c>
      <c r="BW92" s="299">
        <v>0</v>
      </c>
      <c r="BX92" s="299">
        <v>0</v>
      </c>
      <c r="BY92" s="299">
        <v>0</v>
      </c>
      <c r="BZ92" s="299">
        <v>0</v>
      </c>
      <c r="CA92" s="299">
        <v>0</v>
      </c>
      <c r="CB92" s="299">
        <v>0</v>
      </c>
      <c r="CC92" s="299">
        <v>0</v>
      </c>
      <c r="CD92" s="299">
        <v>0</v>
      </c>
      <c r="CE92" s="299">
        <v>0</v>
      </c>
      <c r="CF92" s="299">
        <v>0</v>
      </c>
      <c r="CG92" s="299">
        <v>0</v>
      </c>
      <c r="CH92" s="299">
        <v>0</v>
      </c>
      <c r="CI92" s="299">
        <v>0</v>
      </c>
      <c r="CJ92" s="299">
        <v>0</v>
      </c>
      <c r="CK92" s="299">
        <v>0</v>
      </c>
      <c r="CL92" s="299">
        <v>0</v>
      </c>
      <c r="CM92" s="299">
        <v>0</v>
      </c>
      <c r="CN92" s="299">
        <v>0</v>
      </c>
      <c r="CO92" s="299">
        <v>0</v>
      </c>
      <c r="CP92" s="299">
        <v>0</v>
      </c>
      <c r="CQ92" s="299">
        <v>0</v>
      </c>
      <c r="CR92" s="299">
        <v>0</v>
      </c>
      <c r="CS92" s="299">
        <v>0</v>
      </c>
      <c r="CT92" s="299">
        <v>0</v>
      </c>
      <c r="CU92" s="299">
        <v>0</v>
      </c>
      <c r="CV92" s="299">
        <v>0</v>
      </c>
      <c r="CW92" s="299">
        <v>0</v>
      </c>
      <c r="CX92" s="299">
        <v>1</v>
      </c>
      <c r="CY92" s="299">
        <v>0</v>
      </c>
      <c r="CZ92" s="299">
        <v>0</v>
      </c>
      <c r="DA92" s="299">
        <v>0</v>
      </c>
      <c r="DB92" s="299">
        <v>0</v>
      </c>
      <c r="DC92" s="299">
        <v>0</v>
      </c>
      <c r="DD92" s="299">
        <v>0</v>
      </c>
      <c r="DE92" s="299">
        <v>0</v>
      </c>
      <c r="DF92" s="299">
        <v>0</v>
      </c>
      <c r="DG92" s="299">
        <v>0</v>
      </c>
      <c r="DH92" s="299">
        <v>0</v>
      </c>
      <c r="DI92" s="299">
        <v>0</v>
      </c>
      <c r="DJ92" s="299">
        <v>0</v>
      </c>
      <c r="DK92" s="299">
        <v>0</v>
      </c>
      <c r="DL92" s="299">
        <v>0</v>
      </c>
      <c r="DM92" s="299">
        <v>0</v>
      </c>
      <c r="DN92" s="299">
        <v>0</v>
      </c>
      <c r="DO92" s="299">
        <v>0</v>
      </c>
      <c r="DP92" s="299">
        <v>0</v>
      </c>
      <c r="DQ92" s="299">
        <v>0</v>
      </c>
      <c r="DR92" s="299">
        <v>0</v>
      </c>
      <c r="DS92" s="299">
        <v>0</v>
      </c>
      <c r="DT92" s="299">
        <v>0</v>
      </c>
      <c r="DU92" s="299">
        <v>0</v>
      </c>
      <c r="DV92" s="299">
        <v>0</v>
      </c>
      <c r="DW92" s="299">
        <v>0</v>
      </c>
      <c r="DX92" s="299">
        <v>0</v>
      </c>
      <c r="DY92" s="299">
        <v>0</v>
      </c>
      <c r="DZ92" s="299">
        <v>0</v>
      </c>
      <c r="EA92" s="299">
        <v>0</v>
      </c>
      <c r="EB92" s="299">
        <v>0</v>
      </c>
      <c r="EC92" s="299">
        <v>0</v>
      </c>
      <c r="ED92" s="299">
        <v>0</v>
      </c>
      <c r="EE92" s="299">
        <v>0</v>
      </c>
      <c r="EF92" s="299">
        <v>0</v>
      </c>
      <c r="EG92" s="299">
        <v>0</v>
      </c>
      <c r="EH92" s="299">
        <v>0</v>
      </c>
      <c r="EI92" s="299">
        <v>0</v>
      </c>
      <c r="EJ92" s="299">
        <v>0</v>
      </c>
      <c r="EK92" s="299">
        <v>0</v>
      </c>
      <c r="EL92" s="299">
        <v>0</v>
      </c>
      <c r="EM92" s="299">
        <v>0</v>
      </c>
      <c r="EN92" s="299">
        <v>0</v>
      </c>
      <c r="EO92" s="299">
        <v>0</v>
      </c>
      <c r="EP92" s="299">
        <v>0</v>
      </c>
      <c r="EQ92" s="299">
        <v>0</v>
      </c>
      <c r="ER92" s="299">
        <v>0</v>
      </c>
      <c r="ES92" s="299">
        <v>0</v>
      </c>
      <c r="ET92" s="299">
        <v>0</v>
      </c>
      <c r="EU92" s="299">
        <v>0</v>
      </c>
      <c r="EV92" s="299">
        <v>0</v>
      </c>
      <c r="EW92" s="299">
        <v>0</v>
      </c>
      <c r="EX92" s="299">
        <v>0</v>
      </c>
      <c r="EY92" s="299">
        <v>0</v>
      </c>
      <c r="EZ92" s="299">
        <v>0</v>
      </c>
      <c r="FA92" s="299">
        <v>0</v>
      </c>
      <c r="FB92" s="299">
        <v>0</v>
      </c>
      <c r="FC92" s="299">
        <v>0</v>
      </c>
      <c r="FD92" s="299">
        <v>0</v>
      </c>
      <c r="FE92" s="299">
        <v>0</v>
      </c>
      <c r="FF92" s="299">
        <v>0</v>
      </c>
      <c r="FG92" s="299">
        <v>0</v>
      </c>
      <c r="FH92" s="299">
        <v>0</v>
      </c>
      <c r="FI92" s="299">
        <v>0</v>
      </c>
      <c r="FJ92" s="299">
        <v>0</v>
      </c>
      <c r="FK92" s="299">
        <v>0</v>
      </c>
      <c r="FL92" s="299">
        <v>0</v>
      </c>
      <c r="FM92" s="299">
        <v>0</v>
      </c>
      <c r="FN92" s="299">
        <v>0</v>
      </c>
      <c r="FO92" s="299">
        <v>0</v>
      </c>
      <c r="FP92" s="299">
        <v>0</v>
      </c>
      <c r="FQ92" s="299">
        <v>0</v>
      </c>
      <c r="FR92" s="299">
        <v>0</v>
      </c>
      <c r="FS92" s="299">
        <v>0</v>
      </c>
      <c r="FT92" s="299">
        <v>0</v>
      </c>
      <c r="FU92" s="299">
        <v>0</v>
      </c>
      <c r="FV92" s="299">
        <v>0</v>
      </c>
      <c r="FW92" s="299">
        <v>0</v>
      </c>
      <c r="FX92" s="299">
        <v>0</v>
      </c>
      <c r="FY92" s="299">
        <v>0</v>
      </c>
      <c r="FZ92" s="299">
        <v>0</v>
      </c>
      <c r="GA92" s="299">
        <v>0</v>
      </c>
      <c r="GB92" s="299">
        <v>0</v>
      </c>
      <c r="GC92" s="299">
        <v>0</v>
      </c>
      <c r="GD92" s="299">
        <v>0</v>
      </c>
      <c r="GE92" s="299">
        <v>0</v>
      </c>
      <c r="GF92" s="299">
        <v>0</v>
      </c>
      <c r="GG92" s="299">
        <v>0</v>
      </c>
      <c r="GH92" s="299">
        <v>0</v>
      </c>
      <c r="GI92" s="299">
        <v>0</v>
      </c>
      <c r="GJ92" s="299">
        <v>0</v>
      </c>
      <c r="GK92" s="299">
        <v>0</v>
      </c>
      <c r="GL92" s="299">
        <v>0</v>
      </c>
      <c r="GM92" s="299">
        <v>0</v>
      </c>
      <c r="GN92" s="299">
        <v>0</v>
      </c>
      <c r="GO92" s="299">
        <v>0</v>
      </c>
      <c r="GP92" s="299">
        <v>0</v>
      </c>
      <c r="GQ92" s="299">
        <v>0</v>
      </c>
      <c r="GR92" s="299">
        <v>0</v>
      </c>
      <c r="GS92" s="299">
        <v>0</v>
      </c>
      <c r="GT92" s="299">
        <v>0</v>
      </c>
      <c r="GU92" s="299">
        <v>0</v>
      </c>
      <c r="GV92" s="299">
        <v>0</v>
      </c>
      <c r="GW92" s="299">
        <v>0</v>
      </c>
      <c r="GX92" s="299">
        <v>0</v>
      </c>
      <c r="GY92" s="299">
        <v>0</v>
      </c>
      <c r="GZ92" s="299">
        <v>0</v>
      </c>
      <c r="HA92" s="299">
        <v>1</v>
      </c>
      <c r="HB92" s="299">
        <v>0</v>
      </c>
      <c r="HC92" s="299">
        <v>0</v>
      </c>
      <c r="HD92" s="299">
        <v>0</v>
      </c>
      <c r="HE92" s="299">
        <v>0</v>
      </c>
      <c r="HF92" s="299">
        <v>0</v>
      </c>
      <c r="HG92" s="299">
        <v>0</v>
      </c>
      <c r="HH92" s="299">
        <v>0</v>
      </c>
      <c r="HI92" s="299">
        <v>0</v>
      </c>
      <c r="HJ92" s="299">
        <v>0</v>
      </c>
      <c r="HK92" s="299">
        <v>0</v>
      </c>
      <c r="HL92" s="299">
        <v>0</v>
      </c>
      <c r="HM92" s="299">
        <v>0</v>
      </c>
      <c r="HN92" s="299">
        <v>0</v>
      </c>
      <c r="HO92" s="299">
        <v>0</v>
      </c>
      <c r="HP92" s="299">
        <v>0</v>
      </c>
      <c r="HQ92" s="299">
        <v>0</v>
      </c>
      <c r="HR92" s="299">
        <v>0</v>
      </c>
      <c r="HS92" s="299">
        <v>0</v>
      </c>
      <c r="HT92" s="299">
        <v>0</v>
      </c>
      <c r="HU92" s="299">
        <v>0</v>
      </c>
      <c r="HV92" s="288"/>
      <c r="HW92" s="106"/>
      <c r="HX92" s="106"/>
      <c r="HY92" s="106"/>
      <c r="HZ92" s="112"/>
      <c r="IA92" s="4"/>
    </row>
    <row r="93" spans="5:235" ht="16.5">
      <c r="E93" s="105"/>
      <c r="F93" s="106"/>
      <c r="G93" s="106"/>
      <c r="H93" s="106"/>
      <c r="I93" s="106"/>
      <c r="J93" s="106"/>
      <c r="K93" s="303">
        <v>595</v>
      </c>
      <c r="L93" s="296" t="s">
        <v>776</v>
      </c>
      <c r="M93" s="300">
        <v>1.0302529158067364</v>
      </c>
      <c r="N93" s="301">
        <v>0.55428675701244212</v>
      </c>
      <c r="O93" s="300">
        <v>0.18474747692829982</v>
      </c>
      <c r="P93" s="299">
        <v>0</v>
      </c>
      <c r="Q93" s="299">
        <v>0</v>
      </c>
      <c r="R93" s="299">
        <v>0</v>
      </c>
      <c r="S93" s="299">
        <v>0</v>
      </c>
      <c r="T93" s="299">
        <v>0</v>
      </c>
      <c r="U93" s="299">
        <v>0</v>
      </c>
      <c r="V93" s="299">
        <v>0</v>
      </c>
      <c r="W93" s="299">
        <v>0</v>
      </c>
      <c r="X93" s="299">
        <v>0</v>
      </c>
      <c r="Y93" s="299">
        <v>0</v>
      </c>
      <c r="Z93" s="299">
        <v>0</v>
      </c>
      <c r="AA93" s="299">
        <v>0</v>
      </c>
      <c r="AB93" s="299">
        <v>0</v>
      </c>
      <c r="AC93" s="299">
        <v>0</v>
      </c>
      <c r="AD93" s="299">
        <v>0</v>
      </c>
      <c r="AE93" s="299">
        <v>0</v>
      </c>
      <c r="AF93" s="299">
        <v>0</v>
      </c>
      <c r="AG93" s="299">
        <v>0</v>
      </c>
      <c r="AH93" s="299">
        <v>0</v>
      </c>
      <c r="AI93" s="299">
        <v>0</v>
      </c>
      <c r="AJ93" s="299">
        <v>0</v>
      </c>
      <c r="AK93" s="299">
        <v>0</v>
      </c>
      <c r="AL93" s="299">
        <v>0</v>
      </c>
      <c r="AM93" s="299">
        <v>0</v>
      </c>
      <c r="AN93" s="299">
        <v>0</v>
      </c>
      <c r="AO93" s="299">
        <v>0</v>
      </c>
      <c r="AP93" s="299">
        <v>0</v>
      </c>
      <c r="AQ93" s="299">
        <v>0</v>
      </c>
      <c r="AR93" s="299">
        <v>0</v>
      </c>
      <c r="AS93" s="299">
        <v>0</v>
      </c>
      <c r="AT93" s="299">
        <v>0</v>
      </c>
      <c r="AU93" s="299">
        <v>0</v>
      </c>
      <c r="AV93" s="299">
        <v>0</v>
      </c>
      <c r="AW93" s="299">
        <v>0</v>
      </c>
      <c r="AX93" s="299">
        <v>0</v>
      </c>
      <c r="AY93" s="299">
        <v>0</v>
      </c>
      <c r="AZ93" s="299">
        <v>0</v>
      </c>
      <c r="BA93" s="299">
        <v>0</v>
      </c>
      <c r="BB93" s="299">
        <v>0</v>
      </c>
      <c r="BC93" s="299">
        <v>0</v>
      </c>
      <c r="BD93" s="299">
        <v>0</v>
      </c>
      <c r="BE93" s="299">
        <v>0</v>
      </c>
      <c r="BF93" s="299">
        <v>0</v>
      </c>
      <c r="BG93" s="299">
        <v>0</v>
      </c>
      <c r="BH93" s="299">
        <v>0</v>
      </c>
      <c r="BI93" s="299">
        <v>0</v>
      </c>
      <c r="BJ93" s="299">
        <v>0</v>
      </c>
      <c r="BK93" s="299">
        <v>0</v>
      </c>
      <c r="BL93" s="299">
        <v>0</v>
      </c>
      <c r="BM93" s="299">
        <v>0</v>
      </c>
      <c r="BN93" s="299">
        <v>0</v>
      </c>
      <c r="BO93" s="299">
        <v>0</v>
      </c>
      <c r="BP93" s="299">
        <v>0</v>
      </c>
      <c r="BQ93" s="299">
        <v>0</v>
      </c>
      <c r="BR93" s="299">
        <v>0</v>
      </c>
      <c r="BS93" s="299">
        <v>0</v>
      </c>
      <c r="BT93" s="299">
        <v>0</v>
      </c>
      <c r="BU93" s="299">
        <v>0</v>
      </c>
      <c r="BV93" s="299">
        <v>0</v>
      </c>
      <c r="BW93" s="299">
        <v>0</v>
      </c>
      <c r="BX93" s="299">
        <v>0</v>
      </c>
      <c r="BY93" s="299">
        <v>0</v>
      </c>
      <c r="BZ93" s="299">
        <v>0</v>
      </c>
      <c r="CA93" s="299">
        <v>0</v>
      </c>
      <c r="CB93" s="299">
        <v>0</v>
      </c>
      <c r="CC93" s="299">
        <v>0</v>
      </c>
      <c r="CD93" s="299">
        <v>0</v>
      </c>
      <c r="CE93" s="299">
        <v>0</v>
      </c>
      <c r="CF93" s="299">
        <v>0</v>
      </c>
      <c r="CG93" s="299">
        <v>0</v>
      </c>
      <c r="CH93" s="299">
        <v>0</v>
      </c>
      <c r="CI93" s="299">
        <v>0</v>
      </c>
      <c r="CJ93" s="299">
        <v>0</v>
      </c>
      <c r="CK93" s="299">
        <v>0</v>
      </c>
      <c r="CL93" s="299">
        <v>0</v>
      </c>
      <c r="CM93" s="299">
        <v>0</v>
      </c>
      <c r="CN93" s="299">
        <v>0</v>
      </c>
      <c r="CO93" s="299">
        <v>0</v>
      </c>
      <c r="CP93" s="299">
        <v>0</v>
      </c>
      <c r="CQ93" s="299">
        <v>0</v>
      </c>
      <c r="CR93" s="299">
        <v>0</v>
      </c>
      <c r="CS93" s="299">
        <v>0</v>
      </c>
      <c r="CT93" s="299">
        <v>0</v>
      </c>
      <c r="CU93" s="299">
        <v>0</v>
      </c>
      <c r="CV93" s="299">
        <v>0</v>
      </c>
      <c r="CW93" s="299">
        <v>0</v>
      </c>
      <c r="CX93" s="299">
        <v>0</v>
      </c>
      <c r="CY93" s="299">
        <v>0.5192753871394945</v>
      </c>
      <c r="CZ93" s="299">
        <v>0</v>
      </c>
      <c r="DA93" s="299">
        <v>0</v>
      </c>
      <c r="DB93" s="299">
        <v>0</v>
      </c>
      <c r="DC93" s="299">
        <v>0</v>
      </c>
      <c r="DD93" s="299">
        <v>0</v>
      </c>
      <c r="DE93" s="299">
        <v>0</v>
      </c>
      <c r="DF93" s="299">
        <v>0</v>
      </c>
      <c r="DG93" s="299">
        <v>0</v>
      </c>
      <c r="DH93" s="299">
        <v>0</v>
      </c>
      <c r="DI93" s="299">
        <v>0</v>
      </c>
      <c r="DJ93" s="299">
        <v>0</v>
      </c>
      <c r="DK93" s="299">
        <v>0</v>
      </c>
      <c r="DL93" s="299">
        <v>0</v>
      </c>
      <c r="DM93" s="299">
        <v>0</v>
      </c>
      <c r="DN93" s="299">
        <v>0</v>
      </c>
      <c r="DO93" s="299">
        <v>0</v>
      </c>
      <c r="DP93" s="299">
        <v>0</v>
      </c>
      <c r="DQ93" s="299">
        <v>0</v>
      </c>
      <c r="DR93" s="299">
        <v>0</v>
      </c>
      <c r="DS93" s="299">
        <v>0</v>
      </c>
      <c r="DT93" s="299">
        <v>0</v>
      </c>
      <c r="DU93" s="299">
        <v>0</v>
      </c>
      <c r="DV93" s="299">
        <v>0</v>
      </c>
      <c r="DW93" s="299">
        <v>0</v>
      </c>
      <c r="DX93" s="299">
        <v>0</v>
      </c>
      <c r="DY93" s="299">
        <v>0</v>
      </c>
      <c r="DZ93" s="299">
        <v>0</v>
      </c>
      <c r="EA93" s="299">
        <v>0</v>
      </c>
      <c r="EB93" s="299">
        <v>0</v>
      </c>
      <c r="EC93" s="299">
        <v>0</v>
      </c>
      <c r="ED93" s="299">
        <v>0</v>
      </c>
      <c r="EE93" s="299">
        <v>0</v>
      </c>
      <c r="EF93" s="299">
        <v>0</v>
      </c>
      <c r="EG93" s="299">
        <v>0</v>
      </c>
      <c r="EH93" s="299">
        <v>0</v>
      </c>
      <c r="EI93" s="299">
        <v>0</v>
      </c>
      <c r="EJ93" s="299">
        <v>0</v>
      </c>
      <c r="EK93" s="299">
        <v>0</v>
      </c>
      <c r="EL93" s="299">
        <v>0</v>
      </c>
      <c r="EM93" s="299">
        <v>0</v>
      </c>
      <c r="EN93" s="299">
        <v>0</v>
      </c>
      <c r="EO93" s="299">
        <v>0</v>
      </c>
      <c r="EP93" s="299">
        <v>0</v>
      </c>
      <c r="EQ93" s="299">
        <v>0</v>
      </c>
      <c r="ER93" s="299">
        <v>0</v>
      </c>
      <c r="ES93" s="299">
        <v>0</v>
      </c>
      <c r="ET93" s="299">
        <v>0</v>
      </c>
      <c r="EU93" s="299">
        <v>0</v>
      </c>
      <c r="EV93" s="299">
        <v>0</v>
      </c>
      <c r="EW93" s="299">
        <v>0</v>
      </c>
      <c r="EX93" s="299">
        <v>0</v>
      </c>
      <c r="EY93" s="299">
        <v>0</v>
      </c>
      <c r="EZ93" s="299">
        <v>0</v>
      </c>
      <c r="FA93" s="299">
        <v>0</v>
      </c>
      <c r="FB93" s="299">
        <v>0</v>
      </c>
      <c r="FC93" s="299">
        <v>0</v>
      </c>
      <c r="FD93" s="299">
        <v>0</v>
      </c>
      <c r="FE93" s="299">
        <v>0</v>
      </c>
      <c r="FF93" s="299">
        <v>0</v>
      </c>
      <c r="FG93" s="299">
        <v>0</v>
      </c>
      <c r="FH93" s="299">
        <v>0</v>
      </c>
      <c r="FI93" s="299">
        <v>0</v>
      </c>
      <c r="FJ93" s="299">
        <v>0</v>
      </c>
      <c r="FK93" s="299">
        <v>0</v>
      </c>
      <c r="FL93" s="299">
        <v>0</v>
      </c>
      <c r="FM93" s="299">
        <v>0</v>
      </c>
      <c r="FN93" s="299">
        <v>0</v>
      </c>
      <c r="FO93" s="299">
        <v>0</v>
      </c>
      <c r="FP93" s="299">
        <v>0</v>
      </c>
      <c r="FQ93" s="299">
        <v>0</v>
      </c>
      <c r="FR93" s="299">
        <v>0</v>
      </c>
      <c r="FS93" s="299">
        <v>0</v>
      </c>
      <c r="FT93" s="299">
        <v>0</v>
      </c>
      <c r="FU93" s="299">
        <v>0</v>
      </c>
      <c r="FV93" s="299">
        <v>0</v>
      </c>
      <c r="FW93" s="299">
        <v>0</v>
      </c>
      <c r="FX93" s="299">
        <v>0</v>
      </c>
      <c r="FY93" s="299">
        <v>0</v>
      </c>
      <c r="FZ93" s="299">
        <v>0</v>
      </c>
      <c r="GA93" s="299">
        <v>0</v>
      </c>
      <c r="GB93" s="299">
        <v>0</v>
      </c>
      <c r="GC93" s="299">
        <v>0</v>
      </c>
      <c r="GD93" s="299">
        <v>0</v>
      </c>
      <c r="GE93" s="299">
        <v>0</v>
      </c>
      <c r="GF93" s="299">
        <v>0</v>
      </c>
      <c r="GG93" s="299">
        <v>0</v>
      </c>
      <c r="GH93" s="299">
        <v>0</v>
      </c>
      <c r="GI93" s="299">
        <v>0</v>
      </c>
      <c r="GJ93" s="299">
        <v>0</v>
      </c>
      <c r="GK93" s="299">
        <v>0</v>
      </c>
      <c r="GL93" s="299">
        <v>0</v>
      </c>
      <c r="GM93" s="299">
        <v>0</v>
      </c>
      <c r="GN93" s="299">
        <v>0</v>
      </c>
      <c r="GO93" s="299">
        <v>0</v>
      </c>
      <c r="GP93" s="299">
        <v>0</v>
      </c>
      <c r="GQ93" s="299">
        <v>0</v>
      </c>
      <c r="GR93" s="299">
        <v>0</v>
      </c>
      <c r="GS93" s="299">
        <v>0</v>
      </c>
      <c r="GT93" s="299">
        <v>0</v>
      </c>
      <c r="GU93" s="299">
        <v>0</v>
      </c>
      <c r="GV93" s="299">
        <v>0</v>
      </c>
      <c r="GW93" s="299">
        <v>0</v>
      </c>
      <c r="GX93" s="299">
        <v>0</v>
      </c>
      <c r="GY93" s="299">
        <v>0</v>
      </c>
      <c r="GZ93" s="299">
        <v>0</v>
      </c>
      <c r="HA93" s="299">
        <v>0</v>
      </c>
      <c r="HB93" s="299">
        <v>0.55127062367821045</v>
      </c>
      <c r="HC93" s="299">
        <v>0</v>
      </c>
      <c r="HD93" s="299">
        <v>0</v>
      </c>
      <c r="HE93" s="299">
        <v>0</v>
      </c>
      <c r="HF93" s="299">
        <v>0</v>
      </c>
      <c r="HG93" s="299">
        <v>0</v>
      </c>
      <c r="HH93" s="299">
        <v>0</v>
      </c>
      <c r="HI93" s="299">
        <v>0</v>
      </c>
      <c r="HJ93" s="299">
        <v>0</v>
      </c>
      <c r="HK93" s="299">
        <v>0</v>
      </c>
      <c r="HL93" s="299">
        <v>0</v>
      </c>
      <c r="HM93" s="299">
        <v>0</v>
      </c>
      <c r="HN93" s="299">
        <v>0</v>
      </c>
      <c r="HO93" s="299">
        <v>0</v>
      </c>
      <c r="HP93" s="299">
        <v>0</v>
      </c>
      <c r="HQ93" s="299">
        <v>0</v>
      </c>
      <c r="HR93" s="299">
        <v>0</v>
      </c>
      <c r="HS93" s="299">
        <v>0</v>
      </c>
      <c r="HT93" s="299">
        <v>0</v>
      </c>
      <c r="HU93" s="299">
        <v>0</v>
      </c>
      <c r="HV93" s="288"/>
      <c r="HW93" s="106"/>
      <c r="HX93" s="106"/>
      <c r="HY93" s="106"/>
      <c r="HZ93" s="112"/>
      <c r="IA93" s="4"/>
    </row>
    <row r="94" spans="5:235" ht="16.5">
      <c r="E94" s="105"/>
      <c r="F94" s="106"/>
      <c r="G94" s="106"/>
      <c r="H94" s="106"/>
      <c r="I94" s="106"/>
      <c r="J94" s="106"/>
      <c r="K94" s="303">
        <v>611</v>
      </c>
      <c r="L94" s="296" t="s">
        <v>777</v>
      </c>
      <c r="M94" s="300">
        <v>1.0422022200323366</v>
      </c>
      <c r="N94" s="301">
        <v>0.23542364419638254</v>
      </c>
      <c r="O94" s="300">
        <v>1</v>
      </c>
      <c r="P94" s="299">
        <v>0</v>
      </c>
      <c r="Q94" s="299">
        <v>0</v>
      </c>
      <c r="R94" s="299">
        <v>0</v>
      </c>
      <c r="S94" s="299">
        <v>0</v>
      </c>
      <c r="T94" s="299">
        <v>0</v>
      </c>
      <c r="U94" s="299">
        <v>0</v>
      </c>
      <c r="V94" s="299">
        <v>0</v>
      </c>
      <c r="W94" s="299">
        <v>0</v>
      </c>
      <c r="X94" s="299">
        <v>0</v>
      </c>
      <c r="Y94" s="299">
        <v>0</v>
      </c>
      <c r="Z94" s="299">
        <v>0</v>
      </c>
      <c r="AA94" s="299">
        <v>0</v>
      </c>
      <c r="AB94" s="299">
        <v>0</v>
      </c>
      <c r="AC94" s="299">
        <v>0</v>
      </c>
      <c r="AD94" s="299">
        <v>0</v>
      </c>
      <c r="AE94" s="299">
        <v>0</v>
      </c>
      <c r="AF94" s="299">
        <v>0</v>
      </c>
      <c r="AG94" s="299">
        <v>0</v>
      </c>
      <c r="AH94" s="299">
        <v>0</v>
      </c>
      <c r="AI94" s="299">
        <v>0</v>
      </c>
      <c r="AJ94" s="299">
        <v>0</v>
      </c>
      <c r="AK94" s="299">
        <v>0</v>
      </c>
      <c r="AL94" s="299">
        <v>0</v>
      </c>
      <c r="AM94" s="299">
        <v>0</v>
      </c>
      <c r="AN94" s="299">
        <v>0</v>
      </c>
      <c r="AO94" s="299">
        <v>0</v>
      </c>
      <c r="AP94" s="299">
        <v>0</v>
      </c>
      <c r="AQ94" s="299">
        <v>0</v>
      </c>
      <c r="AR94" s="299">
        <v>0</v>
      </c>
      <c r="AS94" s="299">
        <v>0</v>
      </c>
      <c r="AT94" s="299">
        <v>0</v>
      </c>
      <c r="AU94" s="299">
        <v>0</v>
      </c>
      <c r="AV94" s="299">
        <v>0</v>
      </c>
      <c r="AW94" s="299">
        <v>0</v>
      </c>
      <c r="AX94" s="299">
        <v>0</v>
      </c>
      <c r="AY94" s="299">
        <v>0</v>
      </c>
      <c r="AZ94" s="299">
        <v>0</v>
      </c>
      <c r="BA94" s="299">
        <v>0</v>
      </c>
      <c r="BB94" s="299">
        <v>0</v>
      </c>
      <c r="BC94" s="299">
        <v>0</v>
      </c>
      <c r="BD94" s="299">
        <v>0</v>
      </c>
      <c r="BE94" s="299">
        <v>0</v>
      </c>
      <c r="BF94" s="299">
        <v>0</v>
      </c>
      <c r="BG94" s="299">
        <v>0</v>
      </c>
      <c r="BH94" s="299">
        <v>0</v>
      </c>
      <c r="BI94" s="299">
        <v>0</v>
      </c>
      <c r="BJ94" s="299">
        <v>0</v>
      </c>
      <c r="BK94" s="299">
        <v>0</v>
      </c>
      <c r="BL94" s="299">
        <v>0</v>
      </c>
      <c r="BM94" s="299">
        <v>0</v>
      </c>
      <c r="BN94" s="299">
        <v>0</v>
      </c>
      <c r="BO94" s="299">
        <v>0</v>
      </c>
      <c r="BP94" s="299">
        <v>0</v>
      </c>
      <c r="BQ94" s="299">
        <v>0</v>
      </c>
      <c r="BR94" s="299">
        <v>0</v>
      </c>
      <c r="BS94" s="299">
        <v>0</v>
      </c>
      <c r="BT94" s="299">
        <v>0</v>
      </c>
      <c r="BU94" s="299">
        <v>0</v>
      </c>
      <c r="BV94" s="299">
        <v>0</v>
      </c>
      <c r="BW94" s="299">
        <v>0</v>
      </c>
      <c r="BX94" s="299">
        <v>0</v>
      </c>
      <c r="BY94" s="299">
        <v>0</v>
      </c>
      <c r="BZ94" s="299">
        <v>0</v>
      </c>
      <c r="CA94" s="299">
        <v>0</v>
      </c>
      <c r="CB94" s="299">
        <v>0</v>
      </c>
      <c r="CC94" s="299">
        <v>0</v>
      </c>
      <c r="CD94" s="299">
        <v>0</v>
      </c>
      <c r="CE94" s="299">
        <v>0</v>
      </c>
      <c r="CF94" s="299">
        <v>0</v>
      </c>
      <c r="CG94" s="299">
        <v>0</v>
      </c>
      <c r="CH94" s="299">
        <v>0</v>
      </c>
      <c r="CI94" s="299">
        <v>0</v>
      </c>
      <c r="CJ94" s="299">
        <v>0</v>
      </c>
      <c r="CK94" s="299">
        <v>0</v>
      </c>
      <c r="CL94" s="299">
        <v>0</v>
      </c>
      <c r="CM94" s="299">
        <v>0</v>
      </c>
      <c r="CN94" s="299">
        <v>0</v>
      </c>
      <c r="CO94" s="299">
        <v>0</v>
      </c>
      <c r="CP94" s="299">
        <v>0</v>
      </c>
      <c r="CQ94" s="299">
        <v>0</v>
      </c>
      <c r="CR94" s="299">
        <v>0</v>
      </c>
      <c r="CS94" s="299">
        <v>0</v>
      </c>
      <c r="CT94" s="299">
        <v>0</v>
      </c>
      <c r="CU94" s="299">
        <v>0</v>
      </c>
      <c r="CV94" s="299">
        <v>0</v>
      </c>
      <c r="CW94" s="299">
        <v>0</v>
      </c>
      <c r="CX94" s="299">
        <v>0</v>
      </c>
      <c r="CY94" s="299">
        <v>0</v>
      </c>
      <c r="CZ94" s="299">
        <v>1</v>
      </c>
      <c r="DA94" s="299">
        <v>0</v>
      </c>
      <c r="DB94" s="299">
        <v>0</v>
      </c>
      <c r="DC94" s="299">
        <v>0</v>
      </c>
      <c r="DD94" s="299">
        <v>0</v>
      </c>
      <c r="DE94" s="299">
        <v>0</v>
      </c>
      <c r="DF94" s="299">
        <v>0</v>
      </c>
      <c r="DG94" s="299">
        <v>0</v>
      </c>
      <c r="DH94" s="299">
        <v>0</v>
      </c>
      <c r="DI94" s="299">
        <v>0</v>
      </c>
      <c r="DJ94" s="299">
        <v>0</v>
      </c>
      <c r="DK94" s="299">
        <v>0</v>
      </c>
      <c r="DL94" s="299">
        <v>0</v>
      </c>
      <c r="DM94" s="299">
        <v>0</v>
      </c>
      <c r="DN94" s="299">
        <v>0</v>
      </c>
      <c r="DO94" s="299">
        <v>0</v>
      </c>
      <c r="DP94" s="299">
        <v>0</v>
      </c>
      <c r="DQ94" s="299">
        <v>0</v>
      </c>
      <c r="DR94" s="299">
        <v>0</v>
      </c>
      <c r="DS94" s="299">
        <v>0</v>
      </c>
      <c r="DT94" s="299">
        <v>0</v>
      </c>
      <c r="DU94" s="299">
        <v>0</v>
      </c>
      <c r="DV94" s="299">
        <v>0</v>
      </c>
      <c r="DW94" s="299">
        <v>0</v>
      </c>
      <c r="DX94" s="299">
        <v>0</v>
      </c>
      <c r="DY94" s="299">
        <v>0</v>
      </c>
      <c r="DZ94" s="299">
        <v>0</v>
      </c>
      <c r="EA94" s="299">
        <v>0</v>
      </c>
      <c r="EB94" s="299">
        <v>0</v>
      </c>
      <c r="EC94" s="299">
        <v>0</v>
      </c>
      <c r="ED94" s="299">
        <v>0</v>
      </c>
      <c r="EE94" s="299">
        <v>0</v>
      </c>
      <c r="EF94" s="299">
        <v>0</v>
      </c>
      <c r="EG94" s="299">
        <v>0</v>
      </c>
      <c r="EH94" s="299">
        <v>0</v>
      </c>
      <c r="EI94" s="299">
        <v>0</v>
      </c>
      <c r="EJ94" s="299">
        <v>0</v>
      </c>
      <c r="EK94" s="299">
        <v>0</v>
      </c>
      <c r="EL94" s="299">
        <v>0</v>
      </c>
      <c r="EM94" s="299">
        <v>0</v>
      </c>
      <c r="EN94" s="299">
        <v>0</v>
      </c>
      <c r="EO94" s="299">
        <v>0</v>
      </c>
      <c r="EP94" s="299">
        <v>0</v>
      </c>
      <c r="EQ94" s="299">
        <v>0</v>
      </c>
      <c r="ER94" s="299">
        <v>0</v>
      </c>
      <c r="ES94" s="299">
        <v>0</v>
      </c>
      <c r="ET94" s="299">
        <v>0</v>
      </c>
      <c r="EU94" s="299">
        <v>0</v>
      </c>
      <c r="EV94" s="299">
        <v>0</v>
      </c>
      <c r="EW94" s="299">
        <v>0</v>
      </c>
      <c r="EX94" s="299">
        <v>0</v>
      </c>
      <c r="EY94" s="299">
        <v>0</v>
      </c>
      <c r="EZ94" s="299">
        <v>0</v>
      </c>
      <c r="FA94" s="299">
        <v>0</v>
      </c>
      <c r="FB94" s="299">
        <v>0</v>
      </c>
      <c r="FC94" s="299">
        <v>0</v>
      </c>
      <c r="FD94" s="299">
        <v>0</v>
      </c>
      <c r="FE94" s="299">
        <v>0</v>
      </c>
      <c r="FF94" s="299">
        <v>0</v>
      </c>
      <c r="FG94" s="299">
        <v>0</v>
      </c>
      <c r="FH94" s="299">
        <v>0</v>
      </c>
      <c r="FI94" s="299">
        <v>0</v>
      </c>
      <c r="FJ94" s="299">
        <v>0</v>
      </c>
      <c r="FK94" s="299">
        <v>0</v>
      </c>
      <c r="FL94" s="299">
        <v>0</v>
      </c>
      <c r="FM94" s="299">
        <v>0</v>
      </c>
      <c r="FN94" s="299">
        <v>0</v>
      </c>
      <c r="FO94" s="299">
        <v>0</v>
      </c>
      <c r="FP94" s="299">
        <v>0</v>
      </c>
      <c r="FQ94" s="299">
        <v>0</v>
      </c>
      <c r="FR94" s="299">
        <v>0</v>
      </c>
      <c r="FS94" s="299">
        <v>0</v>
      </c>
      <c r="FT94" s="299">
        <v>0</v>
      </c>
      <c r="FU94" s="299">
        <v>0</v>
      </c>
      <c r="FV94" s="299">
        <v>0</v>
      </c>
      <c r="FW94" s="299">
        <v>0</v>
      </c>
      <c r="FX94" s="299">
        <v>0</v>
      </c>
      <c r="FY94" s="299">
        <v>0</v>
      </c>
      <c r="FZ94" s="299">
        <v>0</v>
      </c>
      <c r="GA94" s="299">
        <v>0</v>
      </c>
      <c r="GB94" s="299">
        <v>0</v>
      </c>
      <c r="GC94" s="299">
        <v>0</v>
      </c>
      <c r="GD94" s="299">
        <v>0</v>
      </c>
      <c r="GE94" s="299">
        <v>0</v>
      </c>
      <c r="GF94" s="299">
        <v>0</v>
      </c>
      <c r="GG94" s="299">
        <v>0</v>
      </c>
      <c r="GH94" s="299">
        <v>0</v>
      </c>
      <c r="GI94" s="299">
        <v>0</v>
      </c>
      <c r="GJ94" s="299">
        <v>0</v>
      </c>
      <c r="GK94" s="299">
        <v>0</v>
      </c>
      <c r="GL94" s="299">
        <v>0</v>
      </c>
      <c r="GM94" s="299">
        <v>0</v>
      </c>
      <c r="GN94" s="299">
        <v>0</v>
      </c>
      <c r="GO94" s="299">
        <v>0</v>
      </c>
      <c r="GP94" s="299">
        <v>0</v>
      </c>
      <c r="GQ94" s="299">
        <v>0</v>
      </c>
      <c r="GR94" s="299">
        <v>0</v>
      </c>
      <c r="GS94" s="299">
        <v>0</v>
      </c>
      <c r="GT94" s="299">
        <v>0</v>
      </c>
      <c r="GU94" s="299">
        <v>0</v>
      </c>
      <c r="GV94" s="299">
        <v>0</v>
      </c>
      <c r="GW94" s="299">
        <v>0</v>
      </c>
      <c r="GX94" s="299">
        <v>0</v>
      </c>
      <c r="GY94" s="299">
        <v>0</v>
      </c>
      <c r="GZ94" s="299">
        <v>0</v>
      </c>
      <c r="HA94" s="299">
        <v>0</v>
      </c>
      <c r="HB94" s="299">
        <v>0</v>
      </c>
      <c r="HC94" s="299">
        <v>1</v>
      </c>
      <c r="HD94" s="299">
        <v>0</v>
      </c>
      <c r="HE94" s="299">
        <v>0</v>
      </c>
      <c r="HF94" s="299">
        <v>0</v>
      </c>
      <c r="HG94" s="299">
        <v>0</v>
      </c>
      <c r="HH94" s="299">
        <v>0</v>
      </c>
      <c r="HI94" s="299">
        <v>0</v>
      </c>
      <c r="HJ94" s="299">
        <v>0</v>
      </c>
      <c r="HK94" s="299">
        <v>0</v>
      </c>
      <c r="HL94" s="299">
        <v>0</v>
      </c>
      <c r="HM94" s="299">
        <v>0</v>
      </c>
      <c r="HN94" s="299">
        <v>0</v>
      </c>
      <c r="HO94" s="299">
        <v>0</v>
      </c>
      <c r="HP94" s="299">
        <v>0</v>
      </c>
      <c r="HQ94" s="299">
        <v>0</v>
      </c>
      <c r="HR94" s="299">
        <v>0</v>
      </c>
      <c r="HS94" s="299">
        <v>0</v>
      </c>
      <c r="HT94" s="299">
        <v>0</v>
      </c>
      <c r="HU94" s="299">
        <v>0</v>
      </c>
      <c r="HV94" s="288"/>
      <c r="HW94" s="106"/>
      <c r="HX94" s="106"/>
      <c r="HY94" s="106"/>
      <c r="HZ94" s="112"/>
      <c r="IA94" s="4"/>
    </row>
    <row r="95" spans="5:235" ht="16.5">
      <c r="E95" s="105"/>
      <c r="F95" s="106"/>
      <c r="G95" s="106"/>
      <c r="H95" s="106"/>
      <c r="I95" s="106"/>
      <c r="J95" s="106"/>
      <c r="K95" s="303">
        <v>631</v>
      </c>
      <c r="L95" s="296" t="s">
        <v>778</v>
      </c>
      <c r="M95" s="300">
        <v>1.0078013765321219</v>
      </c>
      <c r="N95" s="301">
        <v>0.14372807220754519</v>
      </c>
      <c r="O95" s="300">
        <v>0.7477433498707633</v>
      </c>
      <c r="P95" s="299">
        <v>0</v>
      </c>
      <c r="Q95" s="299">
        <v>0</v>
      </c>
      <c r="R95" s="299">
        <v>0</v>
      </c>
      <c r="S95" s="299">
        <v>0</v>
      </c>
      <c r="T95" s="299">
        <v>0</v>
      </c>
      <c r="U95" s="299">
        <v>0</v>
      </c>
      <c r="V95" s="299">
        <v>0</v>
      </c>
      <c r="W95" s="299">
        <v>0</v>
      </c>
      <c r="X95" s="299">
        <v>0</v>
      </c>
      <c r="Y95" s="299">
        <v>0</v>
      </c>
      <c r="Z95" s="299">
        <v>0</v>
      </c>
      <c r="AA95" s="299">
        <v>0</v>
      </c>
      <c r="AB95" s="299">
        <v>0</v>
      </c>
      <c r="AC95" s="299">
        <v>0</v>
      </c>
      <c r="AD95" s="299">
        <v>0</v>
      </c>
      <c r="AE95" s="299">
        <v>0</v>
      </c>
      <c r="AF95" s="299">
        <v>0</v>
      </c>
      <c r="AG95" s="299">
        <v>0</v>
      </c>
      <c r="AH95" s="299">
        <v>0</v>
      </c>
      <c r="AI95" s="299">
        <v>0</v>
      </c>
      <c r="AJ95" s="299">
        <v>0</v>
      </c>
      <c r="AK95" s="299">
        <v>0</v>
      </c>
      <c r="AL95" s="299">
        <v>0</v>
      </c>
      <c r="AM95" s="299">
        <v>0</v>
      </c>
      <c r="AN95" s="299">
        <v>0</v>
      </c>
      <c r="AO95" s="299">
        <v>0</v>
      </c>
      <c r="AP95" s="299">
        <v>0</v>
      </c>
      <c r="AQ95" s="299">
        <v>0</v>
      </c>
      <c r="AR95" s="299">
        <v>0</v>
      </c>
      <c r="AS95" s="299">
        <v>0</v>
      </c>
      <c r="AT95" s="299">
        <v>0</v>
      </c>
      <c r="AU95" s="299">
        <v>0</v>
      </c>
      <c r="AV95" s="299">
        <v>0</v>
      </c>
      <c r="AW95" s="299">
        <v>0</v>
      </c>
      <c r="AX95" s="299">
        <v>0</v>
      </c>
      <c r="AY95" s="299">
        <v>0</v>
      </c>
      <c r="AZ95" s="299">
        <v>0</v>
      </c>
      <c r="BA95" s="299">
        <v>0</v>
      </c>
      <c r="BB95" s="299">
        <v>0</v>
      </c>
      <c r="BC95" s="299">
        <v>0</v>
      </c>
      <c r="BD95" s="299">
        <v>0</v>
      </c>
      <c r="BE95" s="299">
        <v>0</v>
      </c>
      <c r="BF95" s="299">
        <v>0</v>
      </c>
      <c r="BG95" s="299">
        <v>0</v>
      </c>
      <c r="BH95" s="299">
        <v>0</v>
      </c>
      <c r="BI95" s="299">
        <v>0</v>
      </c>
      <c r="BJ95" s="299">
        <v>0</v>
      </c>
      <c r="BK95" s="299">
        <v>0</v>
      </c>
      <c r="BL95" s="299">
        <v>0</v>
      </c>
      <c r="BM95" s="299">
        <v>0</v>
      </c>
      <c r="BN95" s="299">
        <v>0</v>
      </c>
      <c r="BO95" s="299">
        <v>0</v>
      </c>
      <c r="BP95" s="299">
        <v>0</v>
      </c>
      <c r="BQ95" s="299">
        <v>0</v>
      </c>
      <c r="BR95" s="299">
        <v>0</v>
      </c>
      <c r="BS95" s="299">
        <v>0</v>
      </c>
      <c r="BT95" s="299">
        <v>0</v>
      </c>
      <c r="BU95" s="299">
        <v>0</v>
      </c>
      <c r="BV95" s="299">
        <v>0</v>
      </c>
      <c r="BW95" s="299">
        <v>0</v>
      </c>
      <c r="BX95" s="299">
        <v>0</v>
      </c>
      <c r="BY95" s="299">
        <v>0</v>
      </c>
      <c r="BZ95" s="299">
        <v>0</v>
      </c>
      <c r="CA95" s="299">
        <v>0</v>
      </c>
      <c r="CB95" s="299">
        <v>0</v>
      </c>
      <c r="CC95" s="299">
        <v>0</v>
      </c>
      <c r="CD95" s="299">
        <v>0</v>
      </c>
      <c r="CE95" s="299">
        <v>0</v>
      </c>
      <c r="CF95" s="299">
        <v>0</v>
      </c>
      <c r="CG95" s="299">
        <v>0</v>
      </c>
      <c r="CH95" s="299">
        <v>0</v>
      </c>
      <c r="CI95" s="299">
        <v>0</v>
      </c>
      <c r="CJ95" s="299">
        <v>0</v>
      </c>
      <c r="CK95" s="299">
        <v>0</v>
      </c>
      <c r="CL95" s="299">
        <v>0</v>
      </c>
      <c r="CM95" s="299">
        <v>0</v>
      </c>
      <c r="CN95" s="299">
        <v>0</v>
      </c>
      <c r="CO95" s="299">
        <v>0</v>
      </c>
      <c r="CP95" s="299">
        <v>0</v>
      </c>
      <c r="CQ95" s="299">
        <v>0</v>
      </c>
      <c r="CR95" s="299">
        <v>0</v>
      </c>
      <c r="CS95" s="299">
        <v>0</v>
      </c>
      <c r="CT95" s="299">
        <v>0</v>
      </c>
      <c r="CU95" s="299">
        <v>0</v>
      </c>
      <c r="CV95" s="299">
        <v>0</v>
      </c>
      <c r="CW95" s="299">
        <v>0</v>
      </c>
      <c r="CX95" s="299">
        <v>0</v>
      </c>
      <c r="CY95" s="299">
        <v>0</v>
      </c>
      <c r="CZ95" s="299">
        <v>0</v>
      </c>
      <c r="DA95" s="299">
        <v>1</v>
      </c>
      <c r="DB95" s="299">
        <v>0</v>
      </c>
      <c r="DC95" s="299">
        <v>0</v>
      </c>
      <c r="DD95" s="299">
        <v>0</v>
      </c>
      <c r="DE95" s="299">
        <v>0</v>
      </c>
      <c r="DF95" s="299">
        <v>0</v>
      </c>
      <c r="DG95" s="299">
        <v>0</v>
      </c>
      <c r="DH95" s="299">
        <v>0</v>
      </c>
      <c r="DI95" s="299">
        <v>0</v>
      </c>
      <c r="DJ95" s="299">
        <v>0</v>
      </c>
      <c r="DK95" s="299">
        <v>0</v>
      </c>
      <c r="DL95" s="299">
        <v>0</v>
      </c>
      <c r="DM95" s="299">
        <v>0</v>
      </c>
      <c r="DN95" s="299">
        <v>0</v>
      </c>
      <c r="DO95" s="299">
        <v>0</v>
      </c>
      <c r="DP95" s="299">
        <v>0</v>
      </c>
      <c r="DQ95" s="299">
        <v>0</v>
      </c>
      <c r="DR95" s="299">
        <v>0</v>
      </c>
      <c r="DS95" s="299">
        <v>0</v>
      </c>
      <c r="DT95" s="299">
        <v>0</v>
      </c>
      <c r="DU95" s="299">
        <v>0</v>
      </c>
      <c r="DV95" s="299">
        <v>0</v>
      </c>
      <c r="DW95" s="299">
        <v>0</v>
      </c>
      <c r="DX95" s="299">
        <v>0</v>
      </c>
      <c r="DY95" s="299">
        <v>0</v>
      </c>
      <c r="DZ95" s="299">
        <v>0</v>
      </c>
      <c r="EA95" s="299">
        <v>0</v>
      </c>
      <c r="EB95" s="299">
        <v>0</v>
      </c>
      <c r="EC95" s="299">
        <v>0</v>
      </c>
      <c r="ED95" s="299">
        <v>0</v>
      </c>
      <c r="EE95" s="299">
        <v>0</v>
      </c>
      <c r="EF95" s="299">
        <v>0</v>
      </c>
      <c r="EG95" s="299">
        <v>0</v>
      </c>
      <c r="EH95" s="299">
        <v>0</v>
      </c>
      <c r="EI95" s="299">
        <v>0</v>
      </c>
      <c r="EJ95" s="299">
        <v>0</v>
      </c>
      <c r="EK95" s="299">
        <v>0</v>
      </c>
      <c r="EL95" s="299">
        <v>0</v>
      </c>
      <c r="EM95" s="299">
        <v>0</v>
      </c>
      <c r="EN95" s="299">
        <v>0</v>
      </c>
      <c r="EO95" s="299">
        <v>0</v>
      </c>
      <c r="EP95" s="299">
        <v>0</v>
      </c>
      <c r="EQ95" s="299">
        <v>0</v>
      </c>
      <c r="ER95" s="299">
        <v>0</v>
      </c>
      <c r="ES95" s="299">
        <v>0</v>
      </c>
      <c r="ET95" s="299">
        <v>0</v>
      </c>
      <c r="EU95" s="299">
        <v>0</v>
      </c>
      <c r="EV95" s="299">
        <v>0</v>
      </c>
      <c r="EW95" s="299">
        <v>0</v>
      </c>
      <c r="EX95" s="299">
        <v>0</v>
      </c>
      <c r="EY95" s="299">
        <v>0</v>
      </c>
      <c r="EZ95" s="299">
        <v>0</v>
      </c>
      <c r="FA95" s="299">
        <v>0</v>
      </c>
      <c r="FB95" s="299">
        <v>0</v>
      </c>
      <c r="FC95" s="299">
        <v>0</v>
      </c>
      <c r="FD95" s="299">
        <v>0</v>
      </c>
      <c r="FE95" s="299">
        <v>0</v>
      </c>
      <c r="FF95" s="299">
        <v>0</v>
      </c>
      <c r="FG95" s="299">
        <v>0</v>
      </c>
      <c r="FH95" s="299">
        <v>0</v>
      </c>
      <c r="FI95" s="299">
        <v>0</v>
      </c>
      <c r="FJ95" s="299">
        <v>0</v>
      </c>
      <c r="FK95" s="299">
        <v>0</v>
      </c>
      <c r="FL95" s="299">
        <v>0</v>
      </c>
      <c r="FM95" s="299">
        <v>0</v>
      </c>
      <c r="FN95" s="299">
        <v>0</v>
      </c>
      <c r="FO95" s="299">
        <v>0</v>
      </c>
      <c r="FP95" s="299">
        <v>0</v>
      </c>
      <c r="FQ95" s="299">
        <v>0</v>
      </c>
      <c r="FR95" s="299">
        <v>0</v>
      </c>
      <c r="FS95" s="299">
        <v>0</v>
      </c>
      <c r="FT95" s="299">
        <v>0</v>
      </c>
      <c r="FU95" s="299">
        <v>0</v>
      </c>
      <c r="FV95" s="299">
        <v>0</v>
      </c>
      <c r="FW95" s="299">
        <v>0</v>
      </c>
      <c r="FX95" s="299">
        <v>0</v>
      </c>
      <c r="FY95" s="299">
        <v>0</v>
      </c>
      <c r="FZ95" s="299">
        <v>0</v>
      </c>
      <c r="GA95" s="299">
        <v>0</v>
      </c>
      <c r="GB95" s="299">
        <v>0</v>
      </c>
      <c r="GC95" s="299">
        <v>0</v>
      </c>
      <c r="GD95" s="299">
        <v>0</v>
      </c>
      <c r="GE95" s="299">
        <v>0</v>
      </c>
      <c r="GF95" s="299">
        <v>0</v>
      </c>
      <c r="GG95" s="299">
        <v>0</v>
      </c>
      <c r="GH95" s="299">
        <v>0</v>
      </c>
      <c r="GI95" s="299">
        <v>0</v>
      </c>
      <c r="GJ95" s="299">
        <v>0</v>
      </c>
      <c r="GK95" s="299">
        <v>0</v>
      </c>
      <c r="GL95" s="299">
        <v>0</v>
      </c>
      <c r="GM95" s="299">
        <v>0</v>
      </c>
      <c r="GN95" s="299">
        <v>0</v>
      </c>
      <c r="GO95" s="299">
        <v>0</v>
      </c>
      <c r="GP95" s="299">
        <v>0</v>
      </c>
      <c r="GQ95" s="299">
        <v>0</v>
      </c>
      <c r="GR95" s="299">
        <v>0</v>
      </c>
      <c r="GS95" s="299">
        <v>0</v>
      </c>
      <c r="GT95" s="299">
        <v>0</v>
      </c>
      <c r="GU95" s="299">
        <v>0</v>
      </c>
      <c r="GV95" s="299">
        <v>0</v>
      </c>
      <c r="GW95" s="299">
        <v>0</v>
      </c>
      <c r="GX95" s="299">
        <v>0</v>
      </c>
      <c r="GY95" s="299">
        <v>0</v>
      </c>
      <c r="GZ95" s="299">
        <v>0</v>
      </c>
      <c r="HA95" s="299">
        <v>0</v>
      </c>
      <c r="HB95" s="299">
        <v>0</v>
      </c>
      <c r="HC95" s="299">
        <v>0</v>
      </c>
      <c r="HD95" s="299">
        <v>1</v>
      </c>
      <c r="HE95" s="299">
        <v>0</v>
      </c>
      <c r="HF95" s="299">
        <v>0</v>
      </c>
      <c r="HG95" s="299">
        <v>0</v>
      </c>
      <c r="HH95" s="299">
        <v>0</v>
      </c>
      <c r="HI95" s="299">
        <v>0</v>
      </c>
      <c r="HJ95" s="299">
        <v>0</v>
      </c>
      <c r="HK95" s="299">
        <v>0</v>
      </c>
      <c r="HL95" s="299">
        <v>0</v>
      </c>
      <c r="HM95" s="299">
        <v>0</v>
      </c>
      <c r="HN95" s="299">
        <v>0</v>
      </c>
      <c r="HO95" s="299">
        <v>0</v>
      </c>
      <c r="HP95" s="299">
        <v>0</v>
      </c>
      <c r="HQ95" s="299">
        <v>0</v>
      </c>
      <c r="HR95" s="299">
        <v>0</v>
      </c>
      <c r="HS95" s="299">
        <v>0</v>
      </c>
      <c r="HT95" s="299">
        <v>0</v>
      </c>
      <c r="HU95" s="299">
        <v>0</v>
      </c>
      <c r="HV95" s="288"/>
      <c r="HW95" s="106"/>
      <c r="HX95" s="106"/>
      <c r="HY95" s="106"/>
      <c r="HZ95" s="112"/>
      <c r="IA95" s="4"/>
    </row>
    <row r="96" spans="5:235" ht="16.5">
      <c r="E96" s="105"/>
      <c r="F96" s="106"/>
      <c r="G96" s="106"/>
      <c r="H96" s="106"/>
      <c r="I96" s="106"/>
      <c r="J96" s="106"/>
      <c r="K96" s="303">
        <v>632</v>
      </c>
      <c r="L96" s="296" t="s">
        <v>779</v>
      </c>
      <c r="M96" s="300">
        <v>1.0294610105460382</v>
      </c>
      <c r="N96" s="301">
        <v>0.40940708383936347</v>
      </c>
      <c r="O96" s="300">
        <v>0.8929262008580916</v>
      </c>
      <c r="P96" s="299">
        <v>0</v>
      </c>
      <c r="Q96" s="299">
        <v>0</v>
      </c>
      <c r="R96" s="299">
        <v>0</v>
      </c>
      <c r="S96" s="299">
        <v>0</v>
      </c>
      <c r="T96" s="299">
        <v>0</v>
      </c>
      <c r="U96" s="299">
        <v>0</v>
      </c>
      <c r="V96" s="299">
        <v>0</v>
      </c>
      <c r="W96" s="299">
        <v>0</v>
      </c>
      <c r="X96" s="299">
        <v>0</v>
      </c>
      <c r="Y96" s="299">
        <v>0</v>
      </c>
      <c r="Z96" s="299">
        <v>0</v>
      </c>
      <c r="AA96" s="299">
        <v>0</v>
      </c>
      <c r="AB96" s="299">
        <v>0</v>
      </c>
      <c r="AC96" s="299">
        <v>0</v>
      </c>
      <c r="AD96" s="299">
        <v>0</v>
      </c>
      <c r="AE96" s="299">
        <v>0</v>
      </c>
      <c r="AF96" s="299">
        <v>0</v>
      </c>
      <c r="AG96" s="299">
        <v>0</v>
      </c>
      <c r="AH96" s="299">
        <v>0</v>
      </c>
      <c r="AI96" s="299">
        <v>0</v>
      </c>
      <c r="AJ96" s="299">
        <v>0</v>
      </c>
      <c r="AK96" s="299">
        <v>0</v>
      </c>
      <c r="AL96" s="299">
        <v>0</v>
      </c>
      <c r="AM96" s="299">
        <v>0</v>
      </c>
      <c r="AN96" s="299">
        <v>0</v>
      </c>
      <c r="AO96" s="299">
        <v>0</v>
      </c>
      <c r="AP96" s="299">
        <v>0</v>
      </c>
      <c r="AQ96" s="299">
        <v>0</v>
      </c>
      <c r="AR96" s="299">
        <v>0</v>
      </c>
      <c r="AS96" s="299">
        <v>0</v>
      </c>
      <c r="AT96" s="299">
        <v>0</v>
      </c>
      <c r="AU96" s="299">
        <v>0</v>
      </c>
      <c r="AV96" s="299">
        <v>0</v>
      </c>
      <c r="AW96" s="299">
        <v>0</v>
      </c>
      <c r="AX96" s="299">
        <v>0</v>
      </c>
      <c r="AY96" s="299">
        <v>0</v>
      </c>
      <c r="AZ96" s="299">
        <v>0</v>
      </c>
      <c r="BA96" s="299">
        <v>0</v>
      </c>
      <c r="BB96" s="299">
        <v>0</v>
      </c>
      <c r="BC96" s="299">
        <v>0</v>
      </c>
      <c r="BD96" s="299">
        <v>0</v>
      </c>
      <c r="BE96" s="299">
        <v>0</v>
      </c>
      <c r="BF96" s="299">
        <v>0</v>
      </c>
      <c r="BG96" s="299">
        <v>0</v>
      </c>
      <c r="BH96" s="299">
        <v>0</v>
      </c>
      <c r="BI96" s="299">
        <v>0</v>
      </c>
      <c r="BJ96" s="299">
        <v>0</v>
      </c>
      <c r="BK96" s="299">
        <v>0</v>
      </c>
      <c r="BL96" s="299">
        <v>0</v>
      </c>
      <c r="BM96" s="299">
        <v>0</v>
      </c>
      <c r="BN96" s="299">
        <v>0</v>
      </c>
      <c r="BO96" s="299">
        <v>0</v>
      </c>
      <c r="BP96" s="299">
        <v>0</v>
      </c>
      <c r="BQ96" s="299">
        <v>0</v>
      </c>
      <c r="BR96" s="299">
        <v>0</v>
      </c>
      <c r="BS96" s="299">
        <v>0</v>
      </c>
      <c r="BT96" s="299">
        <v>0</v>
      </c>
      <c r="BU96" s="299">
        <v>0</v>
      </c>
      <c r="BV96" s="299">
        <v>0</v>
      </c>
      <c r="BW96" s="299">
        <v>0</v>
      </c>
      <c r="BX96" s="299">
        <v>0</v>
      </c>
      <c r="BY96" s="299">
        <v>0</v>
      </c>
      <c r="BZ96" s="299">
        <v>0</v>
      </c>
      <c r="CA96" s="299">
        <v>0</v>
      </c>
      <c r="CB96" s="299">
        <v>0</v>
      </c>
      <c r="CC96" s="299">
        <v>0</v>
      </c>
      <c r="CD96" s="299">
        <v>0</v>
      </c>
      <c r="CE96" s="299">
        <v>0</v>
      </c>
      <c r="CF96" s="299">
        <v>0</v>
      </c>
      <c r="CG96" s="299">
        <v>0</v>
      </c>
      <c r="CH96" s="299">
        <v>0</v>
      </c>
      <c r="CI96" s="299">
        <v>0</v>
      </c>
      <c r="CJ96" s="299">
        <v>0</v>
      </c>
      <c r="CK96" s="299">
        <v>0</v>
      </c>
      <c r="CL96" s="299">
        <v>0</v>
      </c>
      <c r="CM96" s="299">
        <v>0</v>
      </c>
      <c r="CN96" s="299">
        <v>0</v>
      </c>
      <c r="CO96" s="299">
        <v>0</v>
      </c>
      <c r="CP96" s="299">
        <v>0</v>
      </c>
      <c r="CQ96" s="299">
        <v>0</v>
      </c>
      <c r="CR96" s="299">
        <v>0</v>
      </c>
      <c r="CS96" s="299">
        <v>0</v>
      </c>
      <c r="CT96" s="299">
        <v>0</v>
      </c>
      <c r="CU96" s="299">
        <v>0</v>
      </c>
      <c r="CV96" s="299">
        <v>0</v>
      </c>
      <c r="CW96" s="299">
        <v>0</v>
      </c>
      <c r="CX96" s="299">
        <v>0</v>
      </c>
      <c r="CY96" s="299">
        <v>0</v>
      </c>
      <c r="CZ96" s="299">
        <v>0</v>
      </c>
      <c r="DA96" s="299">
        <v>0</v>
      </c>
      <c r="DB96" s="299">
        <v>1</v>
      </c>
      <c r="DC96" s="299">
        <v>0</v>
      </c>
      <c r="DD96" s="299">
        <v>0</v>
      </c>
      <c r="DE96" s="299">
        <v>0</v>
      </c>
      <c r="DF96" s="299">
        <v>0</v>
      </c>
      <c r="DG96" s="299">
        <v>0</v>
      </c>
      <c r="DH96" s="299">
        <v>0</v>
      </c>
      <c r="DI96" s="299">
        <v>0</v>
      </c>
      <c r="DJ96" s="299">
        <v>0</v>
      </c>
      <c r="DK96" s="299">
        <v>0</v>
      </c>
      <c r="DL96" s="299">
        <v>0</v>
      </c>
      <c r="DM96" s="299">
        <v>0</v>
      </c>
      <c r="DN96" s="299">
        <v>0</v>
      </c>
      <c r="DO96" s="299">
        <v>0</v>
      </c>
      <c r="DP96" s="299">
        <v>0</v>
      </c>
      <c r="DQ96" s="299">
        <v>0</v>
      </c>
      <c r="DR96" s="299">
        <v>0</v>
      </c>
      <c r="DS96" s="299">
        <v>0</v>
      </c>
      <c r="DT96" s="299">
        <v>0</v>
      </c>
      <c r="DU96" s="299">
        <v>0</v>
      </c>
      <c r="DV96" s="299">
        <v>0</v>
      </c>
      <c r="DW96" s="299">
        <v>0</v>
      </c>
      <c r="DX96" s="299">
        <v>0</v>
      </c>
      <c r="DY96" s="299">
        <v>0</v>
      </c>
      <c r="DZ96" s="299">
        <v>0</v>
      </c>
      <c r="EA96" s="299">
        <v>0</v>
      </c>
      <c r="EB96" s="299">
        <v>0</v>
      </c>
      <c r="EC96" s="299">
        <v>0</v>
      </c>
      <c r="ED96" s="299">
        <v>0</v>
      </c>
      <c r="EE96" s="299">
        <v>0</v>
      </c>
      <c r="EF96" s="299">
        <v>0</v>
      </c>
      <c r="EG96" s="299">
        <v>0</v>
      </c>
      <c r="EH96" s="299">
        <v>0</v>
      </c>
      <c r="EI96" s="299">
        <v>0</v>
      </c>
      <c r="EJ96" s="299">
        <v>0</v>
      </c>
      <c r="EK96" s="299">
        <v>0</v>
      </c>
      <c r="EL96" s="299">
        <v>0</v>
      </c>
      <c r="EM96" s="299">
        <v>0</v>
      </c>
      <c r="EN96" s="299">
        <v>0</v>
      </c>
      <c r="EO96" s="299">
        <v>0</v>
      </c>
      <c r="EP96" s="299">
        <v>0</v>
      </c>
      <c r="EQ96" s="299">
        <v>0</v>
      </c>
      <c r="ER96" s="299">
        <v>0</v>
      </c>
      <c r="ES96" s="299">
        <v>0</v>
      </c>
      <c r="ET96" s="299">
        <v>0</v>
      </c>
      <c r="EU96" s="299">
        <v>0</v>
      </c>
      <c r="EV96" s="299">
        <v>0</v>
      </c>
      <c r="EW96" s="299">
        <v>0</v>
      </c>
      <c r="EX96" s="299">
        <v>0</v>
      </c>
      <c r="EY96" s="299">
        <v>0</v>
      </c>
      <c r="EZ96" s="299">
        <v>0</v>
      </c>
      <c r="FA96" s="299">
        <v>0</v>
      </c>
      <c r="FB96" s="299">
        <v>0</v>
      </c>
      <c r="FC96" s="299">
        <v>0</v>
      </c>
      <c r="FD96" s="299">
        <v>0</v>
      </c>
      <c r="FE96" s="299">
        <v>0</v>
      </c>
      <c r="FF96" s="299">
        <v>0</v>
      </c>
      <c r="FG96" s="299">
        <v>0</v>
      </c>
      <c r="FH96" s="299">
        <v>0</v>
      </c>
      <c r="FI96" s="299">
        <v>0</v>
      </c>
      <c r="FJ96" s="299">
        <v>0</v>
      </c>
      <c r="FK96" s="299">
        <v>0</v>
      </c>
      <c r="FL96" s="299">
        <v>0</v>
      </c>
      <c r="FM96" s="299">
        <v>0</v>
      </c>
      <c r="FN96" s="299">
        <v>0</v>
      </c>
      <c r="FO96" s="299">
        <v>0</v>
      </c>
      <c r="FP96" s="299">
        <v>0</v>
      </c>
      <c r="FQ96" s="299">
        <v>0</v>
      </c>
      <c r="FR96" s="299">
        <v>0</v>
      </c>
      <c r="FS96" s="299">
        <v>0</v>
      </c>
      <c r="FT96" s="299">
        <v>0</v>
      </c>
      <c r="FU96" s="299">
        <v>0</v>
      </c>
      <c r="FV96" s="299">
        <v>0</v>
      </c>
      <c r="FW96" s="299">
        <v>0</v>
      </c>
      <c r="FX96" s="299">
        <v>0</v>
      </c>
      <c r="FY96" s="299">
        <v>0</v>
      </c>
      <c r="FZ96" s="299">
        <v>0</v>
      </c>
      <c r="GA96" s="299">
        <v>0</v>
      </c>
      <c r="GB96" s="299">
        <v>0</v>
      </c>
      <c r="GC96" s="299">
        <v>0</v>
      </c>
      <c r="GD96" s="299">
        <v>0</v>
      </c>
      <c r="GE96" s="299">
        <v>0</v>
      </c>
      <c r="GF96" s="299">
        <v>0</v>
      </c>
      <c r="GG96" s="299">
        <v>0</v>
      </c>
      <c r="GH96" s="299">
        <v>0</v>
      </c>
      <c r="GI96" s="299">
        <v>0</v>
      </c>
      <c r="GJ96" s="299">
        <v>0</v>
      </c>
      <c r="GK96" s="299">
        <v>0</v>
      </c>
      <c r="GL96" s="299">
        <v>0</v>
      </c>
      <c r="GM96" s="299">
        <v>0</v>
      </c>
      <c r="GN96" s="299">
        <v>0</v>
      </c>
      <c r="GO96" s="299">
        <v>0</v>
      </c>
      <c r="GP96" s="299">
        <v>0</v>
      </c>
      <c r="GQ96" s="299">
        <v>0</v>
      </c>
      <c r="GR96" s="299">
        <v>0</v>
      </c>
      <c r="GS96" s="299">
        <v>0</v>
      </c>
      <c r="GT96" s="299">
        <v>0</v>
      </c>
      <c r="GU96" s="299">
        <v>0</v>
      </c>
      <c r="GV96" s="299">
        <v>0</v>
      </c>
      <c r="GW96" s="299">
        <v>0</v>
      </c>
      <c r="GX96" s="299">
        <v>0</v>
      </c>
      <c r="GY96" s="299">
        <v>0</v>
      </c>
      <c r="GZ96" s="299">
        <v>0</v>
      </c>
      <c r="HA96" s="299">
        <v>0</v>
      </c>
      <c r="HB96" s="299">
        <v>0</v>
      </c>
      <c r="HC96" s="299">
        <v>0</v>
      </c>
      <c r="HD96" s="299">
        <v>0</v>
      </c>
      <c r="HE96" s="299">
        <v>1</v>
      </c>
      <c r="HF96" s="299">
        <v>0</v>
      </c>
      <c r="HG96" s="299">
        <v>0</v>
      </c>
      <c r="HH96" s="299">
        <v>0</v>
      </c>
      <c r="HI96" s="299">
        <v>0</v>
      </c>
      <c r="HJ96" s="299">
        <v>0</v>
      </c>
      <c r="HK96" s="299">
        <v>0</v>
      </c>
      <c r="HL96" s="299">
        <v>0</v>
      </c>
      <c r="HM96" s="299">
        <v>0</v>
      </c>
      <c r="HN96" s="299">
        <v>0</v>
      </c>
      <c r="HO96" s="299">
        <v>0</v>
      </c>
      <c r="HP96" s="299">
        <v>0</v>
      </c>
      <c r="HQ96" s="299">
        <v>0</v>
      </c>
      <c r="HR96" s="299">
        <v>0</v>
      </c>
      <c r="HS96" s="299">
        <v>0</v>
      </c>
      <c r="HT96" s="299">
        <v>0</v>
      </c>
      <c r="HU96" s="299">
        <v>0</v>
      </c>
      <c r="HV96" s="288"/>
      <c r="HW96" s="106"/>
      <c r="HX96" s="106"/>
      <c r="HY96" s="106"/>
      <c r="HZ96" s="112"/>
      <c r="IA96" s="4"/>
    </row>
    <row r="97" spans="5:235" ht="16.5">
      <c r="E97" s="105"/>
      <c r="F97" s="106"/>
      <c r="G97" s="106"/>
      <c r="H97" s="106"/>
      <c r="I97" s="106"/>
      <c r="J97" s="106"/>
      <c r="K97" s="303">
        <v>641</v>
      </c>
      <c r="L97" s="296" t="s">
        <v>780</v>
      </c>
      <c r="M97" s="300">
        <v>1.0914558897229967</v>
      </c>
      <c r="N97" s="301">
        <v>0.39306488191855404</v>
      </c>
      <c r="O97" s="300">
        <v>0.88674054310097117</v>
      </c>
      <c r="P97" s="299">
        <v>0</v>
      </c>
      <c r="Q97" s="299">
        <v>0</v>
      </c>
      <c r="R97" s="299">
        <v>0</v>
      </c>
      <c r="S97" s="299">
        <v>0</v>
      </c>
      <c r="T97" s="299">
        <v>0</v>
      </c>
      <c r="U97" s="299">
        <v>0</v>
      </c>
      <c r="V97" s="299">
        <v>0</v>
      </c>
      <c r="W97" s="299">
        <v>0</v>
      </c>
      <c r="X97" s="299">
        <v>0</v>
      </c>
      <c r="Y97" s="299">
        <v>0</v>
      </c>
      <c r="Z97" s="299">
        <v>0</v>
      </c>
      <c r="AA97" s="299">
        <v>0</v>
      </c>
      <c r="AB97" s="299">
        <v>0</v>
      </c>
      <c r="AC97" s="299">
        <v>0</v>
      </c>
      <c r="AD97" s="299">
        <v>0</v>
      </c>
      <c r="AE97" s="299">
        <v>0</v>
      </c>
      <c r="AF97" s="299">
        <v>0</v>
      </c>
      <c r="AG97" s="299">
        <v>0</v>
      </c>
      <c r="AH97" s="299">
        <v>0</v>
      </c>
      <c r="AI97" s="299">
        <v>0</v>
      </c>
      <c r="AJ97" s="299">
        <v>0</v>
      </c>
      <c r="AK97" s="299">
        <v>0</v>
      </c>
      <c r="AL97" s="299">
        <v>0</v>
      </c>
      <c r="AM97" s="299">
        <v>0</v>
      </c>
      <c r="AN97" s="299">
        <v>0</v>
      </c>
      <c r="AO97" s="299">
        <v>0</v>
      </c>
      <c r="AP97" s="299">
        <v>0</v>
      </c>
      <c r="AQ97" s="299">
        <v>0</v>
      </c>
      <c r="AR97" s="299">
        <v>0</v>
      </c>
      <c r="AS97" s="299">
        <v>0</v>
      </c>
      <c r="AT97" s="299">
        <v>0</v>
      </c>
      <c r="AU97" s="299">
        <v>0</v>
      </c>
      <c r="AV97" s="299">
        <v>0</v>
      </c>
      <c r="AW97" s="299">
        <v>0</v>
      </c>
      <c r="AX97" s="299">
        <v>0</v>
      </c>
      <c r="AY97" s="299">
        <v>0</v>
      </c>
      <c r="AZ97" s="299">
        <v>0</v>
      </c>
      <c r="BA97" s="299">
        <v>0</v>
      </c>
      <c r="BB97" s="299">
        <v>0</v>
      </c>
      <c r="BC97" s="299">
        <v>0</v>
      </c>
      <c r="BD97" s="299">
        <v>0</v>
      </c>
      <c r="BE97" s="299">
        <v>0</v>
      </c>
      <c r="BF97" s="299">
        <v>0</v>
      </c>
      <c r="BG97" s="299">
        <v>0</v>
      </c>
      <c r="BH97" s="299">
        <v>0</v>
      </c>
      <c r="BI97" s="299">
        <v>0</v>
      </c>
      <c r="BJ97" s="299">
        <v>0</v>
      </c>
      <c r="BK97" s="299">
        <v>0</v>
      </c>
      <c r="BL97" s="299">
        <v>0</v>
      </c>
      <c r="BM97" s="299">
        <v>0</v>
      </c>
      <c r="BN97" s="299">
        <v>0</v>
      </c>
      <c r="BO97" s="299">
        <v>0</v>
      </c>
      <c r="BP97" s="299">
        <v>0</v>
      </c>
      <c r="BQ97" s="299">
        <v>0</v>
      </c>
      <c r="BR97" s="299">
        <v>0</v>
      </c>
      <c r="BS97" s="299">
        <v>0</v>
      </c>
      <c r="BT97" s="299">
        <v>0</v>
      </c>
      <c r="BU97" s="299">
        <v>0</v>
      </c>
      <c r="BV97" s="299">
        <v>0</v>
      </c>
      <c r="BW97" s="299">
        <v>0</v>
      </c>
      <c r="BX97" s="299">
        <v>0</v>
      </c>
      <c r="BY97" s="299">
        <v>0</v>
      </c>
      <c r="BZ97" s="299">
        <v>0</v>
      </c>
      <c r="CA97" s="299">
        <v>0</v>
      </c>
      <c r="CB97" s="299">
        <v>0</v>
      </c>
      <c r="CC97" s="299">
        <v>0</v>
      </c>
      <c r="CD97" s="299">
        <v>0</v>
      </c>
      <c r="CE97" s="299">
        <v>0</v>
      </c>
      <c r="CF97" s="299">
        <v>0</v>
      </c>
      <c r="CG97" s="299">
        <v>0</v>
      </c>
      <c r="CH97" s="299">
        <v>0</v>
      </c>
      <c r="CI97" s="299">
        <v>0</v>
      </c>
      <c r="CJ97" s="299">
        <v>0</v>
      </c>
      <c r="CK97" s="299">
        <v>0</v>
      </c>
      <c r="CL97" s="299">
        <v>0</v>
      </c>
      <c r="CM97" s="299">
        <v>0</v>
      </c>
      <c r="CN97" s="299">
        <v>0</v>
      </c>
      <c r="CO97" s="299">
        <v>0</v>
      </c>
      <c r="CP97" s="299">
        <v>0</v>
      </c>
      <c r="CQ97" s="299">
        <v>0</v>
      </c>
      <c r="CR97" s="299">
        <v>0</v>
      </c>
      <c r="CS97" s="299">
        <v>0</v>
      </c>
      <c r="CT97" s="299">
        <v>0</v>
      </c>
      <c r="CU97" s="299">
        <v>0</v>
      </c>
      <c r="CV97" s="299">
        <v>0</v>
      </c>
      <c r="CW97" s="299">
        <v>0</v>
      </c>
      <c r="CX97" s="299">
        <v>0</v>
      </c>
      <c r="CY97" s="299">
        <v>0</v>
      </c>
      <c r="CZ97" s="299">
        <v>0</v>
      </c>
      <c r="DA97" s="299">
        <v>0</v>
      </c>
      <c r="DB97" s="299">
        <v>0</v>
      </c>
      <c r="DC97" s="299">
        <v>1</v>
      </c>
      <c r="DD97" s="299">
        <v>0</v>
      </c>
      <c r="DE97" s="299">
        <v>0</v>
      </c>
      <c r="DF97" s="299">
        <v>0</v>
      </c>
      <c r="DG97" s="299">
        <v>0</v>
      </c>
      <c r="DH97" s="299">
        <v>0</v>
      </c>
      <c r="DI97" s="299">
        <v>0</v>
      </c>
      <c r="DJ97" s="299">
        <v>0</v>
      </c>
      <c r="DK97" s="299">
        <v>0</v>
      </c>
      <c r="DL97" s="299">
        <v>0</v>
      </c>
      <c r="DM97" s="299">
        <v>0</v>
      </c>
      <c r="DN97" s="299">
        <v>0</v>
      </c>
      <c r="DO97" s="299">
        <v>0</v>
      </c>
      <c r="DP97" s="299">
        <v>0</v>
      </c>
      <c r="DQ97" s="299">
        <v>0</v>
      </c>
      <c r="DR97" s="299">
        <v>0</v>
      </c>
      <c r="DS97" s="299">
        <v>0</v>
      </c>
      <c r="DT97" s="299">
        <v>0</v>
      </c>
      <c r="DU97" s="299">
        <v>0</v>
      </c>
      <c r="DV97" s="299">
        <v>0</v>
      </c>
      <c r="DW97" s="299">
        <v>0</v>
      </c>
      <c r="DX97" s="299">
        <v>0</v>
      </c>
      <c r="DY97" s="299">
        <v>0</v>
      </c>
      <c r="DZ97" s="299">
        <v>0</v>
      </c>
      <c r="EA97" s="299">
        <v>0</v>
      </c>
      <c r="EB97" s="299">
        <v>0</v>
      </c>
      <c r="EC97" s="299">
        <v>0</v>
      </c>
      <c r="ED97" s="299">
        <v>0</v>
      </c>
      <c r="EE97" s="299">
        <v>0</v>
      </c>
      <c r="EF97" s="299">
        <v>0</v>
      </c>
      <c r="EG97" s="299">
        <v>0</v>
      </c>
      <c r="EH97" s="299">
        <v>0</v>
      </c>
      <c r="EI97" s="299">
        <v>0</v>
      </c>
      <c r="EJ97" s="299">
        <v>0</v>
      </c>
      <c r="EK97" s="299">
        <v>0</v>
      </c>
      <c r="EL97" s="299">
        <v>0</v>
      </c>
      <c r="EM97" s="299">
        <v>0</v>
      </c>
      <c r="EN97" s="299">
        <v>0</v>
      </c>
      <c r="EO97" s="299">
        <v>0</v>
      </c>
      <c r="EP97" s="299">
        <v>0</v>
      </c>
      <c r="EQ97" s="299">
        <v>0</v>
      </c>
      <c r="ER97" s="299">
        <v>0</v>
      </c>
      <c r="ES97" s="299">
        <v>0</v>
      </c>
      <c r="ET97" s="299">
        <v>0</v>
      </c>
      <c r="EU97" s="299">
        <v>0</v>
      </c>
      <c r="EV97" s="299">
        <v>0</v>
      </c>
      <c r="EW97" s="299">
        <v>0</v>
      </c>
      <c r="EX97" s="299">
        <v>0</v>
      </c>
      <c r="EY97" s="299">
        <v>0</v>
      </c>
      <c r="EZ97" s="299">
        <v>0</v>
      </c>
      <c r="FA97" s="299">
        <v>0</v>
      </c>
      <c r="FB97" s="299">
        <v>0</v>
      </c>
      <c r="FC97" s="299">
        <v>0</v>
      </c>
      <c r="FD97" s="299">
        <v>0</v>
      </c>
      <c r="FE97" s="299">
        <v>0</v>
      </c>
      <c r="FF97" s="299">
        <v>0</v>
      </c>
      <c r="FG97" s="299">
        <v>0</v>
      </c>
      <c r="FH97" s="299">
        <v>0</v>
      </c>
      <c r="FI97" s="299">
        <v>0</v>
      </c>
      <c r="FJ97" s="299">
        <v>0</v>
      </c>
      <c r="FK97" s="299">
        <v>0</v>
      </c>
      <c r="FL97" s="299">
        <v>0</v>
      </c>
      <c r="FM97" s="299">
        <v>0</v>
      </c>
      <c r="FN97" s="299">
        <v>0</v>
      </c>
      <c r="FO97" s="299">
        <v>0</v>
      </c>
      <c r="FP97" s="299">
        <v>0</v>
      </c>
      <c r="FQ97" s="299">
        <v>0</v>
      </c>
      <c r="FR97" s="299">
        <v>0</v>
      </c>
      <c r="FS97" s="299">
        <v>0</v>
      </c>
      <c r="FT97" s="299">
        <v>0</v>
      </c>
      <c r="FU97" s="299">
        <v>0</v>
      </c>
      <c r="FV97" s="299">
        <v>0</v>
      </c>
      <c r="FW97" s="299">
        <v>0</v>
      </c>
      <c r="FX97" s="299">
        <v>0</v>
      </c>
      <c r="FY97" s="299">
        <v>0</v>
      </c>
      <c r="FZ97" s="299">
        <v>0</v>
      </c>
      <c r="GA97" s="299">
        <v>0</v>
      </c>
      <c r="GB97" s="299">
        <v>0</v>
      </c>
      <c r="GC97" s="299">
        <v>0</v>
      </c>
      <c r="GD97" s="299">
        <v>0</v>
      </c>
      <c r="GE97" s="299">
        <v>0</v>
      </c>
      <c r="GF97" s="299">
        <v>0</v>
      </c>
      <c r="GG97" s="299">
        <v>0</v>
      </c>
      <c r="GH97" s="299">
        <v>0</v>
      </c>
      <c r="GI97" s="299">
        <v>0</v>
      </c>
      <c r="GJ97" s="299">
        <v>0</v>
      </c>
      <c r="GK97" s="299">
        <v>0</v>
      </c>
      <c r="GL97" s="299">
        <v>0</v>
      </c>
      <c r="GM97" s="299">
        <v>0</v>
      </c>
      <c r="GN97" s="299">
        <v>0</v>
      </c>
      <c r="GO97" s="299">
        <v>0</v>
      </c>
      <c r="GP97" s="299">
        <v>0</v>
      </c>
      <c r="GQ97" s="299">
        <v>0</v>
      </c>
      <c r="GR97" s="299">
        <v>0</v>
      </c>
      <c r="GS97" s="299">
        <v>0</v>
      </c>
      <c r="GT97" s="299">
        <v>0</v>
      </c>
      <c r="GU97" s="299">
        <v>0</v>
      </c>
      <c r="GV97" s="299">
        <v>0</v>
      </c>
      <c r="GW97" s="299">
        <v>0</v>
      </c>
      <c r="GX97" s="299">
        <v>0</v>
      </c>
      <c r="GY97" s="299">
        <v>0</v>
      </c>
      <c r="GZ97" s="299">
        <v>0</v>
      </c>
      <c r="HA97" s="299">
        <v>0</v>
      </c>
      <c r="HB97" s="299">
        <v>0</v>
      </c>
      <c r="HC97" s="299">
        <v>0</v>
      </c>
      <c r="HD97" s="299">
        <v>0</v>
      </c>
      <c r="HE97" s="299">
        <v>0</v>
      </c>
      <c r="HF97" s="299">
        <v>1</v>
      </c>
      <c r="HG97" s="299">
        <v>0</v>
      </c>
      <c r="HH97" s="299">
        <v>0</v>
      </c>
      <c r="HI97" s="299">
        <v>0</v>
      </c>
      <c r="HJ97" s="299">
        <v>0</v>
      </c>
      <c r="HK97" s="299">
        <v>0</v>
      </c>
      <c r="HL97" s="299">
        <v>0</v>
      </c>
      <c r="HM97" s="299">
        <v>0</v>
      </c>
      <c r="HN97" s="299">
        <v>0</v>
      </c>
      <c r="HO97" s="299">
        <v>0</v>
      </c>
      <c r="HP97" s="299">
        <v>0</v>
      </c>
      <c r="HQ97" s="299">
        <v>0</v>
      </c>
      <c r="HR97" s="299">
        <v>0</v>
      </c>
      <c r="HS97" s="299">
        <v>0</v>
      </c>
      <c r="HT97" s="299">
        <v>0</v>
      </c>
      <c r="HU97" s="299">
        <v>0</v>
      </c>
      <c r="HV97" s="288"/>
      <c r="HW97" s="106"/>
      <c r="HX97" s="106"/>
      <c r="HY97" s="106"/>
      <c r="HZ97" s="112"/>
      <c r="IA97" s="4"/>
    </row>
    <row r="98" spans="5:235" ht="16.5">
      <c r="E98" s="105"/>
      <c r="F98" s="106"/>
      <c r="G98" s="106"/>
      <c r="H98" s="106"/>
      <c r="I98" s="106"/>
      <c r="J98" s="106"/>
      <c r="K98" s="303">
        <v>642</v>
      </c>
      <c r="L98" s="296" t="s">
        <v>781</v>
      </c>
      <c r="M98" s="300">
        <v>1.0914560751813873</v>
      </c>
      <c r="N98" s="301">
        <v>0.35042833269143503</v>
      </c>
      <c r="O98" s="300">
        <v>0.69228221635414489</v>
      </c>
      <c r="P98" s="299">
        <v>0</v>
      </c>
      <c r="Q98" s="299">
        <v>0</v>
      </c>
      <c r="R98" s="299">
        <v>0</v>
      </c>
      <c r="S98" s="299">
        <v>0</v>
      </c>
      <c r="T98" s="299">
        <v>0</v>
      </c>
      <c r="U98" s="299">
        <v>0</v>
      </c>
      <c r="V98" s="299">
        <v>0</v>
      </c>
      <c r="W98" s="299">
        <v>0</v>
      </c>
      <c r="X98" s="299">
        <v>0</v>
      </c>
      <c r="Y98" s="299">
        <v>0</v>
      </c>
      <c r="Z98" s="299">
        <v>0</v>
      </c>
      <c r="AA98" s="299">
        <v>0</v>
      </c>
      <c r="AB98" s="299">
        <v>0</v>
      </c>
      <c r="AC98" s="299">
        <v>0</v>
      </c>
      <c r="AD98" s="299">
        <v>0</v>
      </c>
      <c r="AE98" s="299">
        <v>0</v>
      </c>
      <c r="AF98" s="299">
        <v>0</v>
      </c>
      <c r="AG98" s="299">
        <v>0</v>
      </c>
      <c r="AH98" s="299">
        <v>0</v>
      </c>
      <c r="AI98" s="299">
        <v>0</v>
      </c>
      <c r="AJ98" s="299">
        <v>0</v>
      </c>
      <c r="AK98" s="299">
        <v>0</v>
      </c>
      <c r="AL98" s="299">
        <v>0</v>
      </c>
      <c r="AM98" s="299">
        <v>0</v>
      </c>
      <c r="AN98" s="299">
        <v>0</v>
      </c>
      <c r="AO98" s="299">
        <v>0</v>
      </c>
      <c r="AP98" s="299">
        <v>0</v>
      </c>
      <c r="AQ98" s="299">
        <v>0</v>
      </c>
      <c r="AR98" s="299">
        <v>0</v>
      </c>
      <c r="AS98" s="299">
        <v>0</v>
      </c>
      <c r="AT98" s="299">
        <v>0</v>
      </c>
      <c r="AU98" s="299">
        <v>0</v>
      </c>
      <c r="AV98" s="299">
        <v>0</v>
      </c>
      <c r="AW98" s="299">
        <v>0</v>
      </c>
      <c r="AX98" s="299">
        <v>0</v>
      </c>
      <c r="AY98" s="299">
        <v>0</v>
      </c>
      <c r="AZ98" s="299">
        <v>0</v>
      </c>
      <c r="BA98" s="299">
        <v>0</v>
      </c>
      <c r="BB98" s="299">
        <v>0</v>
      </c>
      <c r="BC98" s="299">
        <v>0</v>
      </c>
      <c r="BD98" s="299">
        <v>0</v>
      </c>
      <c r="BE98" s="299">
        <v>0</v>
      </c>
      <c r="BF98" s="299">
        <v>0</v>
      </c>
      <c r="BG98" s="299">
        <v>0</v>
      </c>
      <c r="BH98" s="299">
        <v>0</v>
      </c>
      <c r="BI98" s="299">
        <v>0</v>
      </c>
      <c r="BJ98" s="299">
        <v>0</v>
      </c>
      <c r="BK98" s="299">
        <v>0</v>
      </c>
      <c r="BL98" s="299">
        <v>0</v>
      </c>
      <c r="BM98" s="299">
        <v>0</v>
      </c>
      <c r="BN98" s="299">
        <v>0</v>
      </c>
      <c r="BO98" s="299">
        <v>0</v>
      </c>
      <c r="BP98" s="299">
        <v>0</v>
      </c>
      <c r="BQ98" s="299">
        <v>0</v>
      </c>
      <c r="BR98" s="299">
        <v>0</v>
      </c>
      <c r="BS98" s="299">
        <v>0</v>
      </c>
      <c r="BT98" s="299">
        <v>0</v>
      </c>
      <c r="BU98" s="299">
        <v>0</v>
      </c>
      <c r="BV98" s="299">
        <v>0</v>
      </c>
      <c r="BW98" s="299">
        <v>0</v>
      </c>
      <c r="BX98" s="299">
        <v>0</v>
      </c>
      <c r="BY98" s="299">
        <v>0</v>
      </c>
      <c r="BZ98" s="299">
        <v>0</v>
      </c>
      <c r="CA98" s="299">
        <v>0</v>
      </c>
      <c r="CB98" s="299">
        <v>0</v>
      </c>
      <c r="CC98" s="299">
        <v>0</v>
      </c>
      <c r="CD98" s="299">
        <v>0</v>
      </c>
      <c r="CE98" s="299">
        <v>0</v>
      </c>
      <c r="CF98" s="299">
        <v>0</v>
      </c>
      <c r="CG98" s="299">
        <v>0</v>
      </c>
      <c r="CH98" s="299">
        <v>0</v>
      </c>
      <c r="CI98" s="299">
        <v>0</v>
      </c>
      <c r="CJ98" s="299">
        <v>0</v>
      </c>
      <c r="CK98" s="299">
        <v>0</v>
      </c>
      <c r="CL98" s="299">
        <v>0</v>
      </c>
      <c r="CM98" s="299">
        <v>0</v>
      </c>
      <c r="CN98" s="299">
        <v>0</v>
      </c>
      <c r="CO98" s="299">
        <v>0</v>
      </c>
      <c r="CP98" s="299">
        <v>0</v>
      </c>
      <c r="CQ98" s="299">
        <v>0</v>
      </c>
      <c r="CR98" s="299">
        <v>0</v>
      </c>
      <c r="CS98" s="299">
        <v>0</v>
      </c>
      <c r="CT98" s="299">
        <v>0</v>
      </c>
      <c r="CU98" s="299">
        <v>0</v>
      </c>
      <c r="CV98" s="299">
        <v>0</v>
      </c>
      <c r="CW98" s="299">
        <v>0</v>
      </c>
      <c r="CX98" s="299">
        <v>0</v>
      </c>
      <c r="CY98" s="299">
        <v>0</v>
      </c>
      <c r="CZ98" s="299">
        <v>0</v>
      </c>
      <c r="DA98" s="299">
        <v>0</v>
      </c>
      <c r="DB98" s="299">
        <v>0</v>
      </c>
      <c r="DC98" s="299">
        <v>0</v>
      </c>
      <c r="DD98" s="299">
        <v>1</v>
      </c>
      <c r="DE98" s="299">
        <v>0</v>
      </c>
      <c r="DF98" s="299">
        <v>0</v>
      </c>
      <c r="DG98" s="299">
        <v>0</v>
      </c>
      <c r="DH98" s="299">
        <v>0</v>
      </c>
      <c r="DI98" s="299">
        <v>0</v>
      </c>
      <c r="DJ98" s="299">
        <v>0</v>
      </c>
      <c r="DK98" s="299">
        <v>0</v>
      </c>
      <c r="DL98" s="299">
        <v>0</v>
      </c>
      <c r="DM98" s="299">
        <v>0</v>
      </c>
      <c r="DN98" s="299">
        <v>0</v>
      </c>
      <c r="DO98" s="299">
        <v>0</v>
      </c>
      <c r="DP98" s="299">
        <v>0</v>
      </c>
      <c r="DQ98" s="299">
        <v>0</v>
      </c>
      <c r="DR98" s="299">
        <v>0</v>
      </c>
      <c r="DS98" s="299">
        <v>0</v>
      </c>
      <c r="DT98" s="299">
        <v>0</v>
      </c>
      <c r="DU98" s="299">
        <v>0</v>
      </c>
      <c r="DV98" s="299">
        <v>0</v>
      </c>
      <c r="DW98" s="299">
        <v>0</v>
      </c>
      <c r="DX98" s="299">
        <v>0</v>
      </c>
      <c r="DY98" s="299">
        <v>0</v>
      </c>
      <c r="DZ98" s="299">
        <v>0</v>
      </c>
      <c r="EA98" s="299">
        <v>0</v>
      </c>
      <c r="EB98" s="299">
        <v>0</v>
      </c>
      <c r="EC98" s="299">
        <v>0</v>
      </c>
      <c r="ED98" s="299">
        <v>0</v>
      </c>
      <c r="EE98" s="299">
        <v>0</v>
      </c>
      <c r="EF98" s="299">
        <v>0</v>
      </c>
      <c r="EG98" s="299">
        <v>0</v>
      </c>
      <c r="EH98" s="299">
        <v>0</v>
      </c>
      <c r="EI98" s="299">
        <v>0</v>
      </c>
      <c r="EJ98" s="299">
        <v>0</v>
      </c>
      <c r="EK98" s="299">
        <v>0</v>
      </c>
      <c r="EL98" s="299">
        <v>0</v>
      </c>
      <c r="EM98" s="299">
        <v>0</v>
      </c>
      <c r="EN98" s="299">
        <v>0</v>
      </c>
      <c r="EO98" s="299">
        <v>0</v>
      </c>
      <c r="EP98" s="299">
        <v>0</v>
      </c>
      <c r="EQ98" s="299">
        <v>0</v>
      </c>
      <c r="ER98" s="299">
        <v>0</v>
      </c>
      <c r="ES98" s="299">
        <v>0</v>
      </c>
      <c r="ET98" s="299">
        <v>0</v>
      </c>
      <c r="EU98" s="299">
        <v>0</v>
      </c>
      <c r="EV98" s="299">
        <v>0</v>
      </c>
      <c r="EW98" s="299">
        <v>0</v>
      </c>
      <c r="EX98" s="299">
        <v>0</v>
      </c>
      <c r="EY98" s="299">
        <v>0</v>
      </c>
      <c r="EZ98" s="299">
        <v>0</v>
      </c>
      <c r="FA98" s="299">
        <v>0</v>
      </c>
      <c r="FB98" s="299">
        <v>0</v>
      </c>
      <c r="FC98" s="299">
        <v>0</v>
      </c>
      <c r="FD98" s="299">
        <v>0</v>
      </c>
      <c r="FE98" s="299">
        <v>0</v>
      </c>
      <c r="FF98" s="299">
        <v>0</v>
      </c>
      <c r="FG98" s="299">
        <v>0</v>
      </c>
      <c r="FH98" s="299">
        <v>0</v>
      </c>
      <c r="FI98" s="299">
        <v>0</v>
      </c>
      <c r="FJ98" s="299">
        <v>0</v>
      </c>
      <c r="FK98" s="299">
        <v>0</v>
      </c>
      <c r="FL98" s="299">
        <v>0</v>
      </c>
      <c r="FM98" s="299">
        <v>0</v>
      </c>
      <c r="FN98" s="299">
        <v>0</v>
      </c>
      <c r="FO98" s="299">
        <v>0</v>
      </c>
      <c r="FP98" s="299">
        <v>0</v>
      </c>
      <c r="FQ98" s="299">
        <v>0</v>
      </c>
      <c r="FR98" s="299">
        <v>0</v>
      </c>
      <c r="FS98" s="299">
        <v>0</v>
      </c>
      <c r="FT98" s="299">
        <v>0</v>
      </c>
      <c r="FU98" s="299">
        <v>0</v>
      </c>
      <c r="FV98" s="299">
        <v>0</v>
      </c>
      <c r="FW98" s="299">
        <v>0</v>
      </c>
      <c r="FX98" s="299">
        <v>0</v>
      </c>
      <c r="FY98" s="299">
        <v>0</v>
      </c>
      <c r="FZ98" s="299">
        <v>0</v>
      </c>
      <c r="GA98" s="299">
        <v>0</v>
      </c>
      <c r="GB98" s="299">
        <v>0</v>
      </c>
      <c r="GC98" s="299">
        <v>0</v>
      </c>
      <c r="GD98" s="299">
        <v>0</v>
      </c>
      <c r="GE98" s="299">
        <v>0</v>
      </c>
      <c r="GF98" s="299">
        <v>0</v>
      </c>
      <c r="GG98" s="299">
        <v>0</v>
      </c>
      <c r="GH98" s="299">
        <v>0</v>
      </c>
      <c r="GI98" s="299">
        <v>0</v>
      </c>
      <c r="GJ98" s="299">
        <v>0</v>
      </c>
      <c r="GK98" s="299">
        <v>0</v>
      </c>
      <c r="GL98" s="299">
        <v>0</v>
      </c>
      <c r="GM98" s="299">
        <v>0</v>
      </c>
      <c r="GN98" s="299">
        <v>0</v>
      </c>
      <c r="GO98" s="299">
        <v>0</v>
      </c>
      <c r="GP98" s="299">
        <v>0</v>
      </c>
      <c r="GQ98" s="299">
        <v>0</v>
      </c>
      <c r="GR98" s="299">
        <v>0</v>
      </c>
      <c r="GS98" s="299">
        <v>0</v>
      </c>
      <c r="GT98" s="299">
        <v>0</v>
      </c>
      <c r="GU98" s="299">
        <v>0</v>
      </c>
      <c r="GV98" s="299">
        <v>0</v>
      </c>
      <c r="GW98" s="299">
        <v>0</v>
      </c>
      <c r="GX98" s="299">
        <v>0</v>
      </c>
      <c r="GY98" s="299">
        <v>0</v>
      </c>
      <c r="GZ98" s="299">
        <v>0</v>
      </c>
      <c r="HA98" s="299">
        <v>0</v>
      </c>
      <c r="HB98" s="299">
        <v>0</v>
      </c>
      <c r="HC98" s="299">
        <v>0</v>
      </c>
      <c r="HD98" s="299">
        <v>0</v>
      </c>
      <c r="HE98" s="299">
        <v>0</v>
      </c>
      <c r="HF98" s="299">
        <v>0</v>
      </c>
      <c r="HG98" s="299">
        <v>1</v>
      </c>
      <c r="HH98" s="299">
        <v>0</v>
      </c>
      <c r="HI98" s="299">
        <v>0</v>
      </c>
      <c r="HJ98" s="299">
        <v>0</v>
      </c>
      <c r="HK98" s="299">
        <v>0</v>
      </c>
      <c r="HL98" s="299">
        <v>0</v>
      </c>
      <c r="HM98" s="299">
        <v>0</v>
      </c>
      <c r="HN98" s="299">
        <v>0</v>
      </c>
      <c r="HO98" s="299">
        <v>0</v>
      </c>
      <c r="HP98" s="299">
        <v>0</v>
      </c>
      <c r="HQ98" s="299">
        <v>0</v>
      </c>
      <c r="HR98" s="299">
        <v>0</v>
      </c>
      <c r="HS98" s="299">
        <v>0</v>
      </c>
      <c r="HT98" s="299">
        <v>0</v>
      </c>
      <c r="HU98" s="299">
        <v>0</v>
      </c>
      <c r="HV98" s="288"/>
      <c r="HW98" s="106"/>
      <c r="HX98" s="106"/>
      <c r="HY98" s="106"/>
      <c r="HZ98" s="112"/>
      <c r="IA98" s="4"/>
    </row>
    <row r="99" spans="5:235" ht="16.5">
      <c r="E99" s="105"/>
      <c r="F99" s="106"/>
      <c r="G99" s="106"/>
      <c r="H99" s="106"/>
      <c r="I99" s="106"/>
      <c r="J99" s="106"/>
      <c r="K99" s="303">
        <v>643</v>
      </c>
      <c r="L99" s="296" t="s">
        <v>782</v>
      </c>
      <c r="M99" s="300">
        <v>1.0016093510065227</v>
      </c>
      <c r="N99" s="301">
        <v>0.26204354578970557</v>
      </c>
      <c r="O99" s="300">
        <v>0.98861919528651476</v>
      </c>
      <c r="P99" s="299">
        <v>0</v>
      </c>
      <c r="Q99" s="299">
        <v>0</v>
      </c>
      <c r="R99" s="299">
        <v>0</v>
      </c>
      <c r="S99" s="299">
        <v>0</v>
      </c>
      <c r="T99" s="299">
        <v>0</v>
      </c>
      <c r="U99" s="299">
        <v>0</v>
      </c>
      <c r="V99" s="299">
        <v>0</v>
      </c>
      <c r="W99" s="299">
        <v>0</v>
      </c>
      <c r="X99" s="299">
        <v>0</v>
      </c>
      <c r="Y99" s="299">
        <v>0</v>
      </c>
      <c r="Z99" s="299">
        <v>0</v>
      </c>
      <c r="AA99" s="299">
        <v>0</v>
      </c>
      <c r="AB99" s="299">
        <v>0</v>
      </c>
      <c r="AC99" s="299">
        <v>0</v>
      </c>
      <c r="AD99" s="299">
        <v>0</v>
      </c>
      <c r="AE99" s="299">
        <v>0</v>
      </c>
      <c r="AF99" s="299">
        <v>0</v>
      </c>
      <c r="AG99" s="299">
        <v>0</v>
      </c>
      <c r="AH99" s="299">
        <v>0</v>
      </c>
      <c r="AI99" s="299">
        <v>0</v>
      </c>
      <c r="AJ99" s="299">
        <v>0</v>
      </c>
      <c r="AK99" s="299">
        <v>0</v>
      </c>
      <c r="AL99" s="299">
        <v>0</v>
      </c>
      <c r="AM99" s="299">
        <v>0</v>
      </c>
      <c r="AN99" s="299">
        <v>0</v>
      </c>
      <c r="AO99" s="299">
        <v>0</v>
      </c>
      <c r="AP99" s="299">
        <v>0</v>
      </c>
      <c r="AQ99" s="299">
        <v>0</v>
      </c>
      <c r="AR99" s="299">
        <v>0</v>
      </c>
      <c r="AS99" s="299">
        <v>0</v>
      </c>
      <c r="AT99" s="299">
        <v>0</v>
      </c>
      <c r="AU99" s="299">
        <v>0</v>
      </c>
      <c r="AV99" s="299">
        <v>0</v>
      </c>
      <c r="AW99" s="299">
        <v>0</v>
      </c>
      <c r="AX99" s="299">
        <v>0</v>
      </c>
      <c r="AY99" s="299">
        <v>0</v>
      </c>
      <c r="AZ99" s="299">
        <v>0</v>
      </c>
      <c r="BA99" s="299">
        <v>0</v>
      </c>
      <c r="BB99" s="299">
        <v>0</v>
      </c>
      <c r="BC99" s="299">
        <v>0</v>
      </c>
      <c r="BD99" s="299">
        <v>0</v>
      </c>
      <c r="BE99" s="299">
        <v>0</v>
      </c>
      <c r="BF99" s="299">
        <v>0</v>
      </c>
      <c r="BG99" s="299">
        <v>0</v>
      </c>
      <c r="BH99" s="299">
        <v>0</v>
      </c>
      <c r="BI99" s="299">
        <v>0</v>
      </c>
      <c r="BJ99" s="299">
        <v>0</v>
      </c>
      <c r="BK99" s="299">
        <v>0</v>
      </c>
      <c r="BL99" s="299">
        <v>0</v>
      </c>
      <c r="BM99" s="299">
        <v>0</v>
      </c>
      <c r="BN99" s="299">
        <v>0</v>
      </c>
      <c r="BO99" s="299">
        <v>0</v>
      </c>
      <c r="BP99" s="299">
        <v>0</v>
      </c>
      <c r="BQ99" s="299">
        <v>0</v>
      </c>
      <c r="BR99" s="299">
        <v>0</v>
      </c>
      <c r="BS99" s="299">
        <v>0</v>
      </c>
      <c r="BT99" s="299">
        <v>0</v>
      </c>
      <c r="BU99" s="299">
        <v>0</v>
      </c>
      <c r="BV99" s="299">
        <v>0</v>
      </c>
      <c r="BW99" s="299">
        <v>0</v>
      </c>
      <c r="BX99" s="299">
        <v>0</v>
      </c>
      <c r="BY99" s="299">
        <v>0</v>
      </c>
      <c r="BZ99" s="299">
        <v>0</v>
      </c>
      <c r="CA99" s="299">
        <v>0</v>
      </c>
      <c r="CB99" s="299">
        <v>0</v>
      </c>
      <c r="CC99" s="299">
        <v>0</v>
      </c>
      <c r="CD99" s="299">
        <v>0</v>
      </c>
      <c r="CE99" s="299">
        <v>0</v>
      </c>
      <c r="CF99" s="299">
        <v>0</v>
      </c>
      <c r="CG99" s="299">
        <v>0</v>
      </c>
      <c r="CH99" s="299">
        <v>0</v>
      </c>
      <c r="CI99" s="299">
        <v>0</v>
      </c>
      <c r="CJ99" s="299">
        <v>0</v>
      </c>
      <c r="CK99" s="299">
        <v>0</v>
      </c>
      <c r="CL99" s="299">
        <v>0</v>
      </c>
      <c r="CM99" s="299">
        <v>0</v>
      </c>
      <c r="CN99" s="299">
        <v>0</v>
      </c>
      <c r="CO99" s="299">
        <v>0</v>
      </c>
      <c r="CP99" s="299">
        <v>0</v>
      </c>
      <c r="CQ99" s="299">
        <v>0</v>
      </c>
      <c r="CR99" s="299">
        <v>0</v>
      </c>
      <c r="CS99" s="299">
        <v>0</v>
      </c>
      <c r="CT99" s="299">
        <v>0</v>
      </c>
      <c r="CU99" s="299">
        <v>0</v>
      </c>
      <c r="CV99" s="299">
        <v>0</v>
      </c>
      <c r="CW99" s="299">
        <v>0</v>
      </c>
      <c r="CX99" s="299">
        <v>0</v>
      </c>
      <c r="CY99" s="299">
        <v>0</v>
      </c>
      <c r="CZ99" s="299">
        <v>0</v>
      </c>
      <c r="DA99" s="299">
        <v>0</v>
      </c>
      <c r="DB99" s="299">
        <v>0</v>
      </c>
      <c r="DC99" s="299">
        <v>0</v>
      </c>
      <c r="DD99" s="299">
        <v>0</v>
      </c>
      <c r="DE99" s="299">
        <v>1</v>
      </c>
      <c r="DF99" s="299">
        <v>0</v>
      </c>
      <c r="DG99" s="299">
        <v>0</v>
      </c>
      <c r="DH99" s="299">
        <v>0</v>
      </c>
      <c r="DI99" s="299">
        <v>0</v>
      </c>
      <c r="DJ99" s="299">
        <v>0</v>
      </c>
      <c r="DK99" s="299">
        <v>0</v>
      </c>
      <c r="DL99" s="299">
        <v>0</v>
      </c>
      <c r="DM99" s="299">
        <v>0</v>
      </c>
      <c r="DN99" s="299">
        <v>0</v>
      </c>
      <c r="DO99" s="299">
        <v>0</v>
      </c>
      <c r="DP99" s="299">
        <v>0</v>
      </c>
      <c r="DQ99" s="299">
        <v>0</v>
      </c>
      <c r="DR99" s="299">
        <v>0</v>
      </c>
      <c r="DS99" s="299">
        <v>0</v>
      </c>
      <c r="DT99" s="299">
        <v>0</v>
      </c>
      <c r="DU99" s="299">
        <v>0</v>
      </c>
      <c r="DV99" s="299">
        <v>0</v>
      </c>
      <c r="DW99" s="299">
        <v>0</v>
      </c>
      <c r="DX99" s="299">
        <v>0</v>
      </c>
      <c r="DY99" s="299">
        <v>0</v>
      </c>
      <c r="DZ99" s="299">
        <v>0</v>
      </c>
      <c r="EA99" s="299">
        <v>0</v>
      </c>
      <c r="EB99" s="299">
        <v>0</v>
      </c>
      <c r="EC99" s="299">
        <v>0</v>
      </c>
      <c r="ED99" s="299">
        <v>0</v>
      </c>
      <c r="EE99" s="299">
        <v>0</v>
      </c>
      <c r="EF99" s="299">
        <v>0</v>
      </c>
      <c r="EG99" s="299">
        <v>0</v>
      </c>
      <c r="EH99" s="299">
        <v>0</v>
      </c>
      <c r="EI99" s="299">
        <v>0</v>
      </c>
      <c r="EJ99" s="299">
        <v>0</v>
      </c>
      <c r="EK99" s="299">
        <v>0</v>
      </c>
      <c r="EL99" s="299">
        <v>0</v>
      </c>
      <c r="EM99" s="299">
        <v>0</v>
      </c>
      <c r="EN99" s="299">
        <v>0</v>
      </c>
      <c r="EO99" s="299">
        <v>0</v>
      </c>
      <c r="EP99" s="299">
        <v>0</v>
      </c>
      <c r="EQ99" s="299">
        <v>0</v>
      </c>
      <c r="ER99" s="299">
        <v>0</v>
      </c>
      <c r="ES99" s="299">
        <v>0</v>
      </c>
      <c r="ET99" s="299">
        <v>0</v>
      </c>
      <c r="EU99" s="299">
        <v>0</v>
      </c>
      <c r="EV99" s="299">
        <v>0</v>
      </c>
      <c r="EW99" s="299">
        <v>0</v>
      </c>
      <c r="EX99" s="299">
        <v>0</v>
      </c>
      <c r="EY99" s="299">
        <v>0</v>
      </c>
      <c r="EZ99" s="299">
        <v>0</v>
      </c>
      <c r="FA99" s="299">
        <v>0</v>
      </c>
      <c r="FB99" s="299">
        <v>0</v>
      </c>
      <c r="FC99" s="299">
        <v>0</v>
      </c>
      <c r="FD99" s="299">
        <v>0</v>
      </c>
      <c r="FE99" s="299">
        <v>0</v>
      </c>
      <c r="FF99" s="299">
        <v>0</v>
      </c>
      <c r="FG99" s="299">
        <v>0</v>
      </c>
      <c r="FH99" s="299">
        <v>0</v>
      </c>
      <c r="FI99" s="299">
        <v>0</v>
      </c>
      <c r="FJ99" s="299">
        <v>0</v>
      </c>
      <c r="FK99" s="299">
        <v>0</v>
      </c>
      <c r="FL99" s="299">
        <v>0</v>
      </c>
      <c r="FM99" s="299">
        <v>0</v>
      </c>
      <c r="FN99" s="299">
        <v>0</v>
      </c>
      <c r="FO99" s="299">
        <v>0</v>
      </c>
      <c r="FP99" s="299">
        <v>0</v>
      </c>
      <c r="FQ99" s="299">
        <v>0</v>
      </c>
      <c r="FR99" s="299">
        <v>0</v>
      </c>
      <c r="FS99" s="299">
        <v>0</v>
      </c>
      <c r="FT99" s="299">
        <v>0</v>
      </c>
      <c r="FU99" s="299">
        <v>0</v>
      </c>
      <c r="FV99" s="299">
        <v>0</v>
      </c>
      <c r="FW99" s="299">
        <v>0</v>
      </c>
      <c r="FX99" s="299">
        <v>0</v>
      </c>
      <c r="FY99" s="299">
        <v>0</v>
      </c>
      <c r="FZ99" s="299">
        <v>0</v>
      </c>
      <c r="GA99" s="299">
        <v>0</v>
      </c>
      <c r="GB99" s="299">
        <v>0</v>
      </c>
      <c r="GC99" s="299">
        <v>0</v>
      </c>
      <c r="GD99" s="299">
        <v>0</v>
      </c>
      <c r="GE99" s="299">
        <v>0</v>
      </c>
      <c r="GF99" s="299">
        <v>0</v>
      </c>
      <c r="GG99" s="299">
        <v>0</v>
      </c>
      <c r="GH99" s="299">
        <v>0</v>
      </c>
      <c r="GI99" s="299">
        <v>0</v>
      </c>
      <c r="GJ99" s="299">
        <v>0</v>
      </c>
      <c r="GK99" s="299">
        <v>0</v>
      </c>
      <c r="GL99" s="299">
        <v>0</v>
      </c>
      <c r="GM99" s="299">
        <v>0</v>
      </c>
      <c r="GN99" s="299">
        <v>0</v>
      </c>
      <c r="GO99" s="299">
        <v>0</v>
      </c>
      <c r="GP99" s="299">
        <v>0</v>
      </c>
      <c r="GQ99" s="299">
        <v>0</v>
      </c>
      <c r="GR99" s="299">
        <v>0</v>
      </c>
      <c r="GS99" s="299">
        <v>0</v>
      </c>
      <c r="GT99" s="299">
        <v>0</v>
      </c>
      <c r="GU99" s="299">
        <v>0</v>
      </c>
      <c r="GV99" s="299">
        <v>0</v>
      </c>
      <c r="GW99" s="299">
        <v>0</v>
      </c>
      <c r="GX99" s="299">
        <v>0</v>
      </c>
      <c r="GY99" s="299">
        <v>0</v>
      </c>
      <c r="GZ99" s="299">
        <v>0</v>
      </c>
      <c r="HA99" s="299">
        <v>0</v>
      </c>
      <c r="HB99" s="299">
        <v>0</v>
      </c>
      <c r="HC99" s="299">
        <v>0</v>
      </c>
      <c r="HD99" s="299">
        <v>0</v>
      </c>
      <c r="HE99" s="299">
        <v>0</v>
      </c>
      <c r="HF99" s="299">
        <v>0</v>
      </c>
      <c r="HG99" s="299">
        <v>0</v>
      </c>
      <c r="HH99" s="299">
        <v>1</v>
      </c>
      <c r="HI99" s="299">
        <v>0</v>
      </c>
      <c r="HJ99" s="299">
        <v>0</v>
      </c>
      <c r="HK99" s="299">
        <v>0</v>
      </c>
      <c r="HL99" s="299">
        <v>0</v>
      </c>
      <c r="HM99" s="299">
        <v>0</v>
      </c>
      <c r="HN99" s="299">
        <v>0</v>
      </c>
      <c r="HO99" s="299">
        <v>0</v>
      </c>
      <c r="HP99" s="299">
        <v>0</v>
      </c>
      <c r="HQ99" s="299">
        <v>0</v>
      </c>
      <c r="HR99" s="299">
        <v>0</v>
      </c>
      <c r="HS99" s="299">
        <v>0</v>
      </c>
      <c r="HT99" s="299">
        <v>0</v>
      </c>
      <c r="HU99" s="299">
        <v>0</v>
      </c>
      <c r="HV99" s="288"/>
      <c r="HW99" s="106"/>
      <c r="HX99" s="106"/>
      <c r="HY99" s="106"/>
      <c r="HZ99" s="112"/>
      <c r="IA99" s="4"/>
    </row>
    <row r="100" spans="5:235" ht="16.5">
      <c r="E100" s="105"/>
      <c r="F100" s="106"/>
      <c r="G100" s="106"/>
      <c r="H100" s="106"/>
      <c r="I100" s="106"/>
      <c r="J100" s="106"/>
      <c r="K100" s="303">
        <v>644</v>
      </c>
      <c r="L100" s="296" t="s">
        <v>783</v>
      </c>
      <c r="M100" s="300">
        <v>1.1035660009439356</v>
      </c>
      <c r="N100" s="301">
        <v>0.20944498761671673</v>
      </c>
      <c r="O100" s="300">
        <v>1</v>
      </c>
      <c r="P100" s="299">
        <v>0</v>
      </c>
      <c r="Q100" s="299">
        <v>0</v>
      </c>
      <c r="R100" s="299">
        <v>0</v>
      </c>
      <c r="S100" s="299">
        <v>0</v>
      </c>
      <c r="T100" s="299">
        <v>0</v>
      </c>
      <c r="U100" s="299">
        <v>0</v>
      </c>
      <c r="V100" s="299">
        <v>0</v>
      </c>
      <c r="W100" s="299">
        <v>0</v>
      </c>
      <c r="X100" s="299">
        <v>0</v>
      </c>
      <c r="Y100" s="299">
        <v>0</v>
      </c>
      <c r="Z100" s="299">
        <v>0</v>
      </c>
      <c r="AA100" s="299">
        <v>0</v>
      </c>
      <c r="AB100" s="299">
        <v>0</v>
      </c>
      <c r="AC100" s="299">
        <v>0</v>
      </c>
      <c r="AD100" s="299">
        <v>0</v>
      </c>
      <c r="AE100" s="299">
        <v>0</v>
      </c>
      <c r="AF100" s="299">
        <v>0</v>
      </c>
      <c r="AG100" s="299">
        <v>0</v>
      </c>
      <c r="AH100" s="299">
        <v>0</v>
      </c>
      <c r="AI100" s="299">
        <v>0</v>
      </c>
      <c r="AJ100" s="299">
        <v>0</v>
      </c>
      <c r="AK100" s="299">
        <v>0</v>
      </c>
      <c r="AL100" s="299">
        <v>0</v>
      </c>
      <c r="AM100" s="299">
        <v>0</v>
      </c>
      <c r="AN100" s="299">
        <v>0</v>
      </c>
      <c r="AO100" s="299">
        <v>0</v>
      </c>
      <c r="AP100" s="299">
        <v>0</v>
      </c>
      <c r="AQ100" s="299">
        <v>0</v>
      </c>
      <c r="AR100" s="299">
        <v>0</v>
      </c>
      <c r="AS100" s="299">
        <v>0</v>
      </c>
      <c r="AT100" s="299">
        <v>0</v>
      </c>
      <c r="AU100" s="299">
        <v>0</v>
      </c>
      <c r="AV100" s="299">
        <v>0</v>
      </c>
      <c r="AW100" s="299">
        <v>0</v>
      </c>
      <c r="AX100" s="299">
        <v>0</v>
      </c>
      <c r="AY100" s="299">
        <v>0</v>
      </c>
      <c r="AZ100" s="299">
        <v>0</v>
      </c>
      <c r="BA100" s="299">
        <v>0</v>
      </c>
      <c r="BB100" s="299">
        <v>0</v>
      </c>
      <c r="BC100" s="299">
        <v>0</v>
      </c>
      <c r="BD100" s="299">
        <v>0</v>
      </c>
      <c r="BE100" s="299">
        <v>0</v>
      </c>
      <c r="BF100" s="299">
        <v>0</v>
      </c>
      <c r="BG100" s="299">
        <v>0</v>
      </c>
      <c r="BH100" s="299">
        <v>0</v>
      </c>
      <c r="BI100" s="299">
        <v>0</v>
      </c>
      <c r="BJ100" s="299">
        <v>0</v>
      </c>
      <c r="BK100" s="299">
        <v>0</v>
      </c>
      <c r="BL100" s="299">
        <v>0</v>
      </c>
      <c r="BM100" s="299">
        <v>0</v>
      </c>
      <c r="BN100" s="299">
        <v>0</v>
      </c>
      <c r="BO100" s="299">
        <v>0</v>
      </c>
      <c r="BP100" s="299">
        <v>0</v>
      </c>
      <c r="BQ100" s="299">
        <v>0</v>
      </c>
      <c r="BR100" s="299">
        <v>0</v>
      </c>
      <c r="BS100" s="299">
        <v>0</v>
      </c>
      <c r="BT100" s="299">
        <v>0</v>
      </c>
      <c r="BU100" s="299">
        <v>0</v>
      </c>
      <c r="BV100" s="299">
        <v>0</v>
      </c>
      <c r="BW100" s="299">
        <v>0</v>
      </c>
      <c r="BX100" s="299">
        <v>0</v>
      </c>
      <c r="BY100" s="299">
        <v>0</v>
      </c>
      <c r="BZ100" s="299">
        <v>0</v>
      </c>
      <c r="CA100" s="299">
        <v>0</v>
      </c>
      <c r="CB100" s="299">
        <v>0</v>
      </c>
      <c r="CC100" s="299">
        <v>0</v>
      </c>
      <c r="CD100" s="299">
        <v>0</v>
      </c>
      <c r="CE100" s="299">
        <v>0</v>
      </c>
      <c r="CF100" s="299">
        <v>0</v>
      </c>
      <c r="CG100" s="299">
        <v>0</v>
      </c>
      <c r="CH100" s="299">
        <v>0</v>
      </c>
      <c r="CI100" s="299">
        <v>0</v>
      </c>
      <c r="CJ100" s="299">
        <v>0</v>
      </c>
      <c r="CK100" s="299">
        <v>0</v>
      </c>
      <c r="CL100" s="299">
        <v>0</v>
      </c>
      <c r="CM100" s="299">
        <v>0</v>
      </c>
      <c r="CN100" s="299">
        <v>0</v>
      </c>
      <c r="CO100" s="299">
        <v>0</v>
      </c>
      <c r="CP100" s="299">
        <v>0</v>
      </c>
      <c r="CQ100" s="299">
        <v>0</v>
      </c>
      <c r="CR100" s="299">
        <v>0</v>
      </c>
      <c r="CS100" s="299">
        <v>0</v>
      </c>
      <c r="CT100" s="299">
        <v>0</v>
      </c>
      <c r="CU100" s="299">
        <v>0</v>
      </c>
      <c r="CV100" s="299">
        <v>0</v>
      </c>
      <c r="CW100" s="299">
        <v>0</v>
      </c>
      <c r="CX100" s="299">
        <v>0</v>
      </c>
      <c r="CY100" s="299">
        <v>0</v>
      </c>
      <c r="CZ100" s="299">
        <v>0</v>
      </c>
      <c r="DA100" s="299">
        <v>0</v>
      </c>
      <c r="DB100" s="299">
        <v>0</v>
      </c>
      <c r="DC100" s="299">
        <v>0</v>
      </c>
      <c r="DD100" s="299">
        <v>0</v>
      </c>
      <c r="DE100" s="299">
        <v>0</v>
      </c>
      <c r="DF100" s="299">
        <v>1</v>
      </c>
      <c r="DG100" s="299">
        <v>0</v>
      </c>
      <c r="DH100" s="299">
        <v>0</v>
      </c>
      <c r="DI100" s="299">
        <v>0</v>
      </c>
      <c r="DJ100" s="299">
        <v>0</v>
      </c>
      <c r="DK100" s="299">
        <v>0</v>
      </c>
      <c r="DL100" s="299">
        <v>0</v>
      </c>
      <c r="DM100" s="299">
        <v>0</v>
      </c>
      <c r="DN100" s="299">
        <v>0</v>
      </c>
      <c r="DO100" s="299">
        <v>0</v>
      </c>
      <c r="DP100" s="299">
        <v>0</v>
      </c>
      <c r="DQ100" s="299">
        <v>0</v>
      </c>
      <c r="DR100" s="299">
        <v>0</v>
      </c>
      <c r="DS100" s="299">
        <v>0</v>
      </c>
      <c r="DT100" s="299">
        <v>0</v>
      </c>
      <c r="DU100" s="299">
        <v>0</v>
      </c>
      <c r="DV100" s="299">
        <v>0</v>
      </c>
      <c r="DW100" s="299">
        <v>0</v>
      </c>
      <c r="DX100" s="299">
        <v>0</v>
      </c>
      <c r="DY100" s="299">
        <v>0</v>
      </c>
      <c r="DZ100" s="299">
        <v>0</v>
      </c>
      <c r="EA100" s="299">
        <v>0</v>
      </c>
      <c r="EB100" s="299">
        <v>0</v>
      </c>
      <c r="EC100" s="299">
        <v>0</v>
      </c>
      <c r="ED100" s="299">
        <v>0</v>
      </c>
      <c r="EE100" s="299">
        <v>0</v>
      </c>
      <c r="EF100" s="299">
        <v>0</v>
      </c>
      <c r="EG100" s="299">
        <v>0</v>
      </c>
      <c r="EH100" s="299">
        <v>0</v>
      </c>
      <c r="EI100" s="299">
        <v>0</v>
      </c>
      <c r="EJ100" s="299">
        <v>0</v>
      </c>
      <c r="EK100" s="299">
        <v>0</v>
      </c>
      <c r="EL100" s="299">
        <v>0</v>
      </c>
      <c r="EM100" s="299">
        <v>0</v>
      </c>
      <c r="EN100" s="299">
        <v>0</v>
      </c>
      <c r="EO100" s="299">
        <v>0</v>
      </c>
      <c r="EP100" s="299">
        <v>0</v>
      </c>
      <c r="EQ100" s="299">
        <v>0</v>
      </c>
      <c r="ER100" s="299">
        <v>0</v>
      </c>
      <c r="ES100" s="299">
        <v>0</v>
      </c>
      <c r="ET100" s="299">
        <v>0</v>
      </c>
      <c r="EU100" s="299">
        <v>0</v>
      </c>
      <c r="EV100" s="299">
        <v>0</v>
      </c>
      <c r="EW100" s="299">
        <v>0</v>
      </c>
      <c r="EX100" s="299">
        <v>0</v>
      </c>
      <c r="EY100" s="299">
        <v>0</v>
      </c>
      <c r="EZ100" s="299">
        <v>0</v>
      </c>
      <c r="FA100" s="299">
        <v>0</v>
      </c>
      <c r="FB100" s="299">
        <v>0</v>
      </c>
      <c r="FC100" s="299">
        <v>0</v>
      </c>
      <c r="FD100" s="299">
        <v>0</v>
      </c>
      <c r="FE100" s="299">
        <v>0</v>
      </c>
      <c r="FF100" s="299">
        <v>0</v>
      </c>
      <c r="FG100" s="299">
        <v>0</v>
      </c>
      <c r="FH100" s="299">
        <v>0</v>
      </c>
      <c r="FI100" s="299">
        <v>0</v>
      </c>
      <c r="FJ100" s="299">
        <v>0</v>
      </c>
      <c r="FK100" s="299">
        <v>0</v>
      </c>
      <c r="FL100" s="299">
        <v>0</v>
      </c>
      <c r="FM100" s="299">
        <v>0</v>
      </c>
      <c r="FN100" s="299">
        <v>0</v>
      </c>
      <c r="FO100" s="299">
        <v>0</v>
      </c>
      <c r="FP100" s="299">
        <v>0</v>
      </c>
      <c r="FQ100" s="299">
        <v>0</v>
      </c>
      <c r="FR100" s="299">
        <v>0</v>
      </c>
      <c r="FS100" s="299">
        <v>0</v>
      </c>
      <c r="FT100" s="299">
        <v>0</v>
      </c>
      <c r="FU100" s="299">
        <v>0</v>
      </c>
      <c r="FV100" s="299">
        <v>0</v>
      </c>
      <c r="FW100" s="299">
        <v>0</v>
      </c>
      <c r="FX100" s="299">
        <v>0</v>
      </c>
      <c r="FY100" s="299">
        <v>0</v>
      </c>
      <c r="FZ100" s="299">
        <v>0</v>
      </c>
      <c r="GA100" s="299">
        <v>0</v>
      </c>
      <c r="GB100" s="299">
        <v>0</v>
      </c>
      <c r="GC100" s="299">
        <v>0</v>
      </c>
      <c r="GD100" s="299">
        <v>0</v>
      </c>
      <c r="GE100" s="299">
        <v>0</v>
      </c>
      <c r="GF100" s="299">
        <v>0</v>
      </c>
      <c r="GG100" s="299">
        <v>0</v>
      </c>
      <c r="GH100" s="299">
        <v>0</v>
      </c>
      <c r="GI100" s="299">
        <v>0</v>
      </c>
      <c r="GJ100" s="299">
        <v>0</v>
      </c>
      <c r="GK100" s="299">
        <v>0</v>
      </c>
      <c r="GL100" s="299">
        <v>0</v>
      </c>
      <c r="GM100" s="299">
        <v>0</v>
      </c>
      <c r="GN100" s="299">
        <v>0</v>
      </c>
      <c r="GO100" s="299">
        <v>0</v>
      </c>
      <c r="GP100" s="299">
        <v>0</v>
      </c>
      <c r="GQ100" s="299">
        <v>0</v>
      </c>
      <c r="GR100" s="299">
        <v>0</v>
      </c>
      <c r="GS100" s="299">
        <v>0</v>
      </c>
      <c r="GT100" s="299">
        <v>0</v>
      </c>
      <c r="GU100" s="299">
        <v>0</v>
      </c>
      <c r="GV100" s="299">
        <v>0</v>
      </c>
      <c r="GW100" s="299">
        <v>0</v>
      </c>
      <c r="GX100" s="299">
        <v>0</v>
      </c>
      <c r="GY100" s="299">
        <v>0</v>
      </c>
      <c r="GZ100" s="299">
        <v>0</v>
      </c>
      <c r="HA100" s="299">
        <v>0</v>
      </c>
      <c r="HB100" s="299">
        <v>0</v>
      </c>
      <c r="HC100" s="299">
        <v>0</v>
      </c>
      <c r="HD100" s="299">
        <v>0</v>
      </c>
      <c r="HE100" s="299">
        <v>0</v>
      </c>
      <c r="HF100" s="299">
        <v>0</v>
      </c>
      <c r="HG100" s="299">
        <v>0</v>
      </c>
      <c r="HH100" s="299">
        <v>0</v>
      </c>
      <c r="HI100" s="299">
        <v>1</v>
      </c>
      <c r="HJ100" s="299">
        <v>0</v>
      </c>
      <c r="HK100" s="299">
        <v>0</v>
      </c>
      <c r="HL100" s="299">
        <v>0</v>
      </c>
      <c r="HM100" s="299">
        <v>0</v>
      </c>
      <c r="HN100" s="299">
        <v>0</v>
      </c>
      <c r="HO100" s="299">
        <v>0</v>
      </c>
      <c r="HP100" s="299">
        <v>0</v>
      </c>
      <c r="HQ100" s="299">
        <v>0</v>
      </c>
      <c r="HR100" s="299">
        <v>0</v>
      </c>
      <c r="HS100" s="299">
        <v>0</v>
      </c>
      <c r="HT100" s="299">
        <v>0</v>
      </c>
      <c r="HU100" s="299">
        <v>0</v>
      </c>
      <c r="HV100" s="288"/>
      <c r="HW100" s="106"/>
      <c r="HX100" s="106"/>
      <c r="HY100" s="106"/>
      <c r="HZ100" s="112"/>
      <c r="IA100" s="4"/>
    </row>
    <row r="101" spans="5:235" ht="16.5">
      <c r="E101" s="105"/>
      <c r="F101" s="106"/>
      <c r="G101" s="106"/>
      <c r="H101" s="106"/>
      <c r="I101" s="106"/>
      <c r="J101" s="106"/>
      <c r="K101" s="303">
        <v>659</v>
      </c>
      <c r="L101" s="296" t="s">
        <v>784</v>
      </c>
      <c r="M101" s="300">
        <v>1.0507911566191084</v>
      </c>
      <c r="N101" s="301">
        <v>0.37835297119456474</v>
      </c>
      <c r="O101" s="300">
        <v>0.87866035988768521</v>
      </c>
      <c r="P101" s="299">
        <v>0</v>
      </c>
      <c r="Q101" s="299">
        <v>0</v>
      </c>
      <c r="R101" s="299">
        <v>0</v>
      </c>
      <c r="S101" s="299">
        <v>0</v>
      </c>
      <c r="T101" s="299">
        <v>0</v>
      </c>
      <c r="U101" s="299">
        <v>0</v>
      </c>
      <c r="V101" s="299">
        <v>0</v>
      </c>
      <c r="W101" s="299">
        <v>0</v>
      </c>
      <c r="X101" s="299">
        <v>0</v>
      </c>
      <c r="Y101" s="299">
        <v>0</v>
      </c>
      <c r="Z101" s="299">
        <v>0</v>
      </c>
      <c r="AA101" s="299">
        <v>0</v>
      </c>
      <c r="AB101" s="299">
        <v>0</v>
      </c>
      <c r="AC101" s="299">
        <v>0</v>
      </c>
      <c r="AD101" s="299">
        <v>0</v>
      </c>
      <c r="AE101" s="299">
        <v>0</v>
      </c>
      <c r="AF101" s="299">
        <v>0</v>
      </c>
      <c r="AG101" s="299">
        <v>0</v>
      </c>
      <c r="AH101" s="299">
        <v>0</v>
      </c>
      <c r="AI101" s="299">
        <v>0</v>
      </c>
      <c r="AJ101" s="299">
        <v>0</v>
      </c>
      <c r="AK101" s="299">
        <v>0</v>
      </c>
      <c r="AL101" s="299">
        <v>0</v>
      </c>
      <c r="AM101" s="299">
        <v>0</v>
      </c>
      <c r="AN101" s="299">
        <v>0</v>
      </c>
      <c r="AO101" s="299">
        <v>0</v>
      </c>
      <c r="AP101" s="299">
        <v>0</v>
      </c>
      <c r="AQ101" s="299">
        <v>0</v>
      </c>
      <c r="AR101" s="299">
        <v>0</v>
      </c>
      <c r="AS101" s="299">
        <v>0</v>
      </c>
      <c r="AT101" s="299">
        <v>0</v>
      </c>
      <c r="AU101" s="299">
        <v>0</v>
      </c>
      <c r="AV101" s="299">
        <v>0</v>
      </c>
      <c r="AW101" s="299">
        <v>0</v>
      </c>
      <c r="AX101" s="299">
        <v>0</v>
      </c>
      <c r="AY101" s="299">
        <v>0</v>
      </c>
      <c r="AZ101" s="299">
        <v>0</v>
      </c>
      <c r="BA101" s="299">
        <v>0</v>
      </c>
      <c r="BB101" s="299">
        <v>0</v>
      </c>
      <c r="BC101" s="299">
        <v>0</v>
      </c>
      <c r="BD101" s="299">
        <v>0</v>
      </c>
      <c r="BE101" s="299">
        <v>0</v>
      </c>
      <c r="BF101" s="299">
        <v>0</v>
      </c>
      <c r="BG101" s="299">
        <v>0</v>
      </c>
      <c r="BH101" s="299">
        <v>0</v>
      </c>
      <c r="BI101" s="299">
        <v>0</v>
      </c>
      <c r="BJ101" s="299">
        <v>0</v>
      </c>
      <c r="BK101" s="299">
        <v>0</v>
      </c>
      <c r="BL101" s="299">
        <v>0</v>
      </c>
      <c r="BM101" s="299">
        <v>0</v>
      </c>
      <c r="BN101" s="299">
        <v>0</v>
      </c>
      <c r="BO101" s="299">
        <v>0</v>
      </c>
      <c r="BP101" s="299">
        <v>0</v>
      </c>
      <c r="BQ101" s="299">
        <v>0</v>
      </c>
      <c r="BR101" s="299">
        <v>0</v>
      </c>
      <c r="BS101" s="299">
        <v>0</v>
      </c>
      <c r="BT101" s="299">
        <v>0</v>
      </c>
      <c r="BU101" s="299">
        <v>0</v>
      </c>
      <c r="BV101" s="299">
        <v>0</v>
      </c>
      <c r="BW101" s="299">
        <v>0</v>
      </c>
      <c r="BX101" s="299">
        <v>0</v>
      </c>
      <c r="BY101" s="299">
        <v>0</v>
      </c>
      <c r="BZ101" s="299">
        <v>0</v>
      </c>
      <c r="CA101" s="299">
        <v>0</v>
      </c>
      <c r="CB101" s="299">
        <v>0</v>
      </c>
      <c r="CC101" s="299">
        <v>0</v>
      </c>
      <c r="CD101" s="299">
        <v>0</v>
      </c>
      <c r="CE101" s="299">
        <v>0</v>
      </c>
      <c r="CF101" s="299">
        <v>0</v>
      </c>
      <c r="CG101" s="299">
        <v>0</v>
      </c>
      <c r="CH101" s="299">
        <v>0</v>
      </c>
      <c r="CI101" s="299">
        <v>0</v>
      </c>
      <c r="CJ101" s="299">
        <v>0</v>
      </c>
      <c r="CK101" s="299">
        <v>0</v>
      </c>
      <c r="CL101" s="299">
        <v>0</v>
      </c>
      <c r="CM101" s="299">
        <v>0</v>
      </c>
      <c r="CN101" s="299">
        <v>0</v>
      </c>
      <c r="CO101" s="299">
        <v>0</v>
      </c>
      <c r="CP101" s="299">
        <v>0</v>
      </c>
      <c r="CQ101" s="299">
        <v>0</v>
      </c>
      <c r="CR101" s="299">
        <v>0</v>
      </c>
      <c r="CS101" s="299">
        <v>0</v>
      </c>
      <c r="CT101" s="299">
        <v>0</v>
      </c>
      <c r="CU101" s="299">
        <v>0</v>
      </c>
      <c r="CV101" s="299">
        <v>0</v>
      </c>
      <c r="CW101" s="299">
        <v>0</v>
      </c>
      <c r="CX101" s="299">
        <v>0</v>
      </c>
      <c r="CY101" s="299">
        <v>0</v>
      </c>
      <c r="CZ101" s="299">
        <v>0</v>
      </c>
      <c r="DA101" s="299">
        <v>0</v>
      </c>
      <c r="DB101" s="299">
        <v>0</v>
      </c>
      <c r="DC101" s="299">
        <v>0</v>
      </c>
      <c r="DD101" s="299">
        <v>0</v>
      </c>
      <c r="DE101" s="299">
        <v>0</v>
      </c>
      <c r="DF101" s="299">
        <v>0</v>
      </c>
      <c r="DG101" s="299">
        <v>1</v>
      </c>
      <c r="DH101" s="299">
        <v>0</v>
      </c>
      <c r="DI101" s="299">
        <v>0</v>
      </c>
      <c r="DJ101" s="299">
        <v>0</v>
      </c>
      <c r="DK101" s="299">
        <v>0</v>
      </c>
      <c r="DL101" s="299">
        <v>0</v>
      </c>
      <c r="DM101" s="299">
        <v>0</v>
      </c>
      <c r="DN101" s="299">
        <v>0</v>
      </c>
      <c r="DO101" s="299">
        <v>0</v>
      </c>
      <c r="DP101" s="299">
        <v>0</v>
      </c>
      <c r="DQ101" s="299">
        <v>0</v>
      </c>
      <c r="DR101" s="299">
        <v>0</v>
      </c>
      <c r="DS101" s="299">
        <v>0</v>
      </c>
      <c r="DT101" s="299">
        <v>0</v>
      </c>
      <c r="DU101" s="299">
        <v>0</v>
      </c>
      <c r="DV101" s="299">
        <v>0</v>
      </c>
      <c r="DW101" s="299">
        <v>0</v>
      </c>
      <c r="DX101" s="299">
        <v>0</v>
      </c>
      <c r="DY101" s="299">
        <v>0</v>
      </c>
      <c r="DZ101" s="299">
        <v>0</v>
      </c>
      <c r="EA101" s="299">
        <v>0</v>
      </c>
      <c r="EB101" s="299">
        <v>0</v>
      </c>
      <c r="EC101" s="299">
        <v>0</v>
      </c>
      <c r="ED101" s="299">
        <v>0</v>
      </c>
      <c r="EE101" s="299">
        <v>0</v>
      </c>
      <c r="EF101" s="299">
        <v>0</v>
      </c>
      <c r="EG101" s="299">
        <v>0</v>
      </c>
      <c r="EH101" s="299">
        <v>0</v>
      </c>
      <c r="EI101" s="299">
        <v>0</v>
      </c>
      <c r="EJ101" s="299">
        <v>0</v>
      </c>
      <c r="EK101" s="299">
        <v>0</v>
      </c>
      <c r="EL101" s="299">
        <v>0</v>
      </c>
      <c r="EM101" s="299">
        <v>0</v>
      </c>
      <c r="EN101" s="299">
        <v>0</v>
      </c>
      <c r="EO101" s="299">
        <v>0</v>
      </c>
      <c r="EP101" s="299">
        <v>0</v>
      </c>
      <c r="EQ101" s="299">
        <v>0</v>
      </c>
      <c r="ER101" s="299">
        <v>0</v>
      </c>
      <c r="ES101" s="299">
        <v>0</v>
      </c>
      <c r="ET101" s="299">
        <v>0</v>
      </c>
      <c r="EU101" s="299">
        <v>0</v>
      </c>
      <c r="EV101" s="299">
        <v>0</v>
      </c>
      <c r="EW101" s="299">
        <v>0</v>
      </c>
      <c r="EX101" s="299">
        <v>0</v>
      </c>
      <c r="EY101" s="299">
        <v>0</v>
      </c>
      <c r="EZ101" s="299">
        <v>0</v>
      </c>
      <c r="FA101" s="299">
        <v>0</v>
      </c>
      <c r="FB101" s="299">
        <v>0</v>
      </c>
      <c r="FC101" s="299">
        <v>0</v>
      </c>
      <c r="FD101" s="299">
        <v>0</v>
      </c>
      <c r="FE101" s="299">
        <v>0</v>
      </c>
      <c r="FF101" s="299">
        <v>0</v>
      </c>
      <c r="FG101" s="299">
        <v>0</v>
      </c>
      <c r="FH101" s="299">
        <v>0</v>
      </c>
      <c r="FI101" s="299">
        <v>0</v>
      </c>
      <c r="FJ101" s="299">
        <v>0</v>
      </c>
      <c r="FK101" s="299">
        <v>0</v>
      </c>
      <c r="FL101" s="299">
        <v>0</v>
      </c>
      <c r="FM101" s="299">
        <v>0</v>
      </c>
      <c r="FN101" s="299">
        <v>0</v>
      </c>
      <c r="FO101" s="299">
        <v>0</v>
      </c>
      <c r="FP101" s="299">
        <v>0</v>
      </c>
      <c r="FQ101" s="299">
        <v>0</v>
      </c>
      <c r="FR101" s="299">
        <v>0</v>
      </c>
      <c r="FS101" s="299">
        <v>0</v>
      </c>
      <c r="FT101" s="299">
        <v>0</v>
      </c>
      <c r="FU101" s="299">
        <v>0</v>
      </c>
      <c r="FV101" s="299">
        <v>0</v>
      </c>
      <c r="FW101" s="299">
        <v>0</v>
      </c>
      <c r="FX101" s="299">
        <v>0</v>
      </c>
      <c r="FY101" s="299">
        <v>0</v>
      </c>
      <c r="FZ101" s="299">
        <v>0</v>
      </c>
      <c r="GA101" s="299">
        <v>0</v>
      </c>
      <c r="GB101" s="299">
        <v>0</v>
      </c>
      <c r="GC101" s="299">
        <v>0</v>
      </c>
      <c r="GD101" s="299">
        <v>0</v>
      </c>
      <c r="GE101" s="299">
        <v>0</v>
      </c>
      <c r="GF101" s="299">
        <v>0</v>
      </c>
      <c r="GG101" s="299">
        <v>0</v>
      </c>
      <c r="GH101" s="299">
        <v>0</v>
      </c>
      <c r="GI101" s="299">
        <v>0</v>
      </c>
      <c r="GJ101" s="299">
        <v>0</v>
      </c>
      <c r="GK101" s="299">
        <v>0</v>
      </c>
      <c r="GL101" s="299">
        <v>0</v>
      </c>
      <c r="GM101" s="299">
        <v>0</v>
      </c>
      <c r="GN101" s="299">
        <v>0</v>
      </c>
      <c r="GO101" s="299">
        <v>0</v>
      </c>
      <c r="GP101" s="299">
        <v>0</v>
      </c>
      <c r="GQ101" s="299">
        <v>0</v>
      </c>
      <c r="GR101" s="299">
        <v>0</v>
      </c>
      <c r="GS101" s="299">
        <v>0</v>
      </c>
      <c r="GT101" s="299">
        <v>0</v>
      </c>
      <c r="GU101" s="299">
        <v>0</v>
      </c>
      <c r="GV101" s="299">
        <v>0</v>
      </c>
      <c r="GW101" s="299">
        <v>0</v>
      </c>
      <c r="GX101" s="299">
        <v>0</v>
      </c>
      <c r="GY101" s="299">
        <v>0</v>
      </c>
      <c r="GZ101" s="299">
        <v>0</v>
      </c>
      <c r="HA101" s="299">
        <v>0</v>
      </c>
      <c r="HB101" s="299">
        <v>0</v>
      </c>
      <c r="HC101" s="299">
        <v>0</v>
      </c>
      <c r="HD101" s="299">
        <v>0</v>
      </c>
      <c r="HE101" s="299">
        <v>0</v>
      </c>
      <c r="HF101" s="299">
        <v>0</v>
      </c>
      <c r="HG101" s="299">
        <v>0</v>
      </c>
      <c r="HH101" s="299">
        <v>0</v>
      </c>
      <c r="HI101" s="299">
        <v>0</v>
      </c>
      <c r="HJ101" s="299">
        <v>1</v>
      </c>
      <c r="HK101" s="299">
        <v>0</v>
      </c>
      <c r="HL101" s="299">
        <v>0</v>
      </c>
      <c r="HM101" s="299">
        <v>0</v>
      </c>
      <c r="HN101" s="299">
        <v>0</v>
      </c>
      <c r="HO101" s="299">
        <v>0</v>
      </c>
      <c r="HP101" s="299">
        <v>0</v>
      </c>
      <c r="HQ101" s="299">
        <v>0</v>
      </c>
      <c r="HR101" s="299">
        <v>0</v>
      </c>
      <c r="HS101" s="299">
        <v>0</v>
      </c>
      <c r="HT101" s="299">
        <v>0</v>
      </c>
      <c r="HU101" s="299">
        <v>0</v>
      </c>
      <c r="HV101" s="288"/>
      <c r="HW101" s="106"/>
      <c r="HX101" s="106"/>
      <c r="HY101" s="106"/>
      <c r="HZ101" s="112"/>
      <c r="IA101" s="4"/>
    </row>
    <row r="102" spans="5:235" ht="16.5">
      <c r="E102" s="105"/>
      <c r="F102" s="106"/>
      <c r="G102" s="106"/>
      <c r="H102" s="106"/>
      <c r="I102" s="106"/>
      <c r="J102" s="106"/>
      <c r="K102" s="303">
        <v>661</v>
      </c>
      <c r="L102" s="302" t="s">
        <v>785</v>
      </c>
      <c r="M102" s="300">
        <v>0.97842676343256219</v>
      </c>
      <c r="N102" s="301">
        <v>0.34039556459557868</v>
      </c>
      <c r="O102" s="300">
        <v>0.47610167437928397</v>
      </c>
      <c r="P102" s="299">
        <v>0</v>
      </c>
      <c r="Q102" s="299">
        <v>0</v>
      </c>
      <c r="R102" s="299">
        <v>0</v>
      </c>
      <c r="S102" s="299">
        <v>0</v>
      </c>
      <c r="T102" s="299">
        <v>0</v>
      </c>
      <c r="U102" s="299">
        <v>0</v>
      </c>
      <c r="V102" s="299">
        <v>0</v>
      </c>
      <c r="W102" s="299">
        <v>0</v>
      </c>
      <c r="X102" s="299">
        <v>0</v>
      </c>
      <c r="Y102" s="299">
        <v>0</v>
      </c>
      <c r="Z102" s="299">
        <v>0</v>
      </c>
      <c r="AA102" s="299">
        <v>0</v>
      </c>
      <c r="AB102" s="299">
        <v>0</v>
      </c>
      <c r="AC102" s="299">
        <v>0</v>
      </c>
      <c r="AD102" s="299">
        <v>0</v>
      </c>
      <c r="AE102" s="299">
        <v>0</v>
      </c>
      <c r="AF102" s="299">
        <v>0</v>
      </c>
      <c r="AG102" s="299">
        <v>0</v>
      </c>
      <c r="AH102" s="299">
        <v>0</v>
      </c>
      <c r="AI102" s="299">
        <v>0</v>
      </c>
      <c r="AJ102" s="299">
        <v>0</v>
      </c>
      <c r="AK102" s="299">
        <v>0</v>
      </c>
      <c r="AL102" s="299">
        <v>0</v>
      </c>
      <c r="AM102" s="299">
        <v>0</v>
      </c>
      <c r="AN102" s="299">
        <v>0</v>
      </c>
      <c r="AO102" s="299">
        <v>0</v>
      </c>
      <c r="AP102" s="299">
        <v>0</v>
      </c>
      <c r="AQ102" s="299">
        <v>0</v>
      </c>
      <c r="AR102" s="299">
        <v>0</v>
      </c>
      <c r="AS102" s="299">
        <v>0</v>
      </c>
      <c r="AT102" s="299">
        <v>0</v>
      </c>
      <c r="AU102" s="299">
        <v>0</v>
      </c>
      <c r="AV102" s="299">
        <v>0</v>
      </c>
      <c r="AW102" s="299">
        <v>0</v>
      </c>
      <c r="AX102" s="299">
        <v>0</v>
      </c>
      <c r="AY102" s="299">
        <v>0</v>
      </c>
      <c r="AZ102" s="299">
        <v>0</v>
      </c>
      <c r="BA102" s="299">
        <v>0</v>
      </c>
      <c r="BB102" s="299">
        <v>0</v>
      </c>
      <c r="BC102" s="299">
        <v>0</v>
      </c>
      <c r="BD102" s="299">
        <v>0</v>
      </c>
      <c r="BE102" s="299">
        <v>0</v>
      </c>
      <c r="BF102" s="299">
        <v>0</v>
      </c>
      <c r="BG102" s="299">
        <v>0</v>
      </c>
      <c r="BH102" s="299">
        <v>0</v>
      </c>
      <c r="BI102" s="299">
        <v>0</v>
      </c>
      <c r="BJ102" s="299">
        <v>0</v>
      </c>
      <c r="BK102" s="299">
        <v>0</v>
      </c>
      <c r="BL102" s="299">
        <v>0</v>
      </c>
      <c r="BM102" s="299">
        <v>0</v>
      </c>
      <c r="BN102" s="299">
        <v>0</v>
      </c>
      <c r="BO102" s="299">
        <v>0</v>
      </c>
      <c r="BP102" s="299">
        <v>0</v>
      </c>
      <c r="BQ102" s="299">
        <v>0</v>
      </c>
      <c r="BR102" s="299">
        <v>0</v>
      </c>
      <c r="BS102" s="299">
        <v>0</v>
      </c>
      <c r="BT102" s="299">
        <v>0</v>
      </c>
      <c r="BU102" s="299">
        <v>0</v>
      </c>
      <c r="BV102" s="299">
        <v>0</v>
      </c>
      <c r="BW102" s="299">
        <v>0</v>
      </c>
      <c r="BX102" s="299">
        <v>0</v>
      </c>
      <c r="BY102" s="299">
        <v>0</v>
      </c>
      <c r="BZ102" s="299">
        <v>0</v>
      </c>
      <c r="CA102" s="299">
        <v>0</v>
      </c>
      <c r="CB102" s="299">
        <v>0</v>
      </c>
      <c r="CC102" s="299">
        <v>0</v>
      </c>
      <c r="CD102" s="299">
        <v>0</v>
      </c>
      <c r="CE102" s="299">
        <v>0</v>
      </c>
      <c r="CF102" s="299">
        <v>0</v>
      </c>
      <c r="CG102" s="299">
        <v>0</v>
      </c>
      <c r="CH102" s="299">
        <v>0</v>
      </c>
      <c r="CI102" s="299">
        <v>0</v>
      </c>
      <c r="CJ102" s="299">
        <v>0</v>
      </c>
      <c r="CK102" s="299">
        <v>0</v>
      </c>
      <c r="CL102" s="299">
        <v>0</v>
      </c>
      <c r="CM102" s="299">
        <v>0</v>
      </c>
      <c r="CN102" s="299">
        <v>0</v>
      </c>
      <c r="CO102" s="299">
        <v>0</v>
      </c>
      <c r="CP102" s="299">
        <v>0</v>
      </c>
      <c r="CQ102" s="299">
        <v>0</v>
      </c>
      <c r="CR102" s="299">
        <v>0</v>
      </c>
      <c r="CS102" s="299">
        <v>0</v>
      </c>
      <c r="CT102" s="299">
        <v>0</v>
      </c>
      <c r="CU102" s="299">
        <v>0</v>
      </c>
      <c r="CV102" s="299">
        <v>0</v>
      </c>
      <c r="CW102" s="299">
        <v>0</v>
      </c>
      <c r="CX102" s="299">
        <v>0</v>
      </c>
      <c r="CY102" s="299">
        <v>0</v>
      </c>
      <c r="CZ102" s="299">
        <v>0</v>
      </c>
      <c r="DA102" s="299">
        <v>0</v>
      </c>
      <c r="DB102" s="299">
        <v>0</v>
      </c>
      <c r="DC102" s="299">
        <v>0</v>
      </c>
      <c r="DD102" s="299">
        <v>0</v>
      </c>
      <c r="DE102" s="299">
        <v>0</v>
      </c>
      <c r="DF102" s="299">
        <v>0</v>
      </c>
      <c r="DG102" s="299">
        <v>0</v>
      </c>
      <c r="DH102" s="299">
        <v>1</v>
      </c>
      <c r="DI102" s="299">
        <v>0</v>
      </c>
      <c r="DJ102" s="299">
        <v>0</v>
      </c>
      <c r="DK102" s="299">
        <v>0</v>
      </c>
      <c r="DL102" s="299">
        <v>0</v>
      </c>
      <c r="DM102" s="299">
        <v>0</v>
      </c>
      <c r="DN102" s="299">
        <v>0</v>
      </c>
      <c r="DO102" s="299">
        <v>0</v>
      </c>
      <c r="DP102" s="299">
        <v>0</v>
      </c>
      <c r="DQ102" s="299">
        <v>0</v>
      </c>
      <c r="DR102" s="299">
        <v>0</v>
      </c>
      <c r="DS102" s="299">
        <v>0</v>
      </c>
      <c r="DT102" s="299">
        <v>0</v>
      </c>
      <c r="DU102" s="299">
        <v>0</v>
      </c>
      <c r="DV102" s="299">
        <v>0</v>
      </c>
      <c r="DW102" s="299">
        <v>0</v>
      </c>
      <c r="DX102" s="299">
        <v>0</v>
      </c>
      <c r="DY102" s="299">
        <v>0</v>
      </c>
      <c r="DZ102" s="299">
        <v>0</v>
      </c>
      <c r="EA102" s="299">
        <v>0</v>
      </c>
      <c r="EB102" s="299">
        <v>0</v>
      </c>
      <c r="EC102" s="299">
        <v>0</v>
      </c>
      <c r="ED102" s="299">
        <v>0</v>
      </c>
      <c r="EE102" s="299">
        <v>0</v>
      </c>
      <c r="EF102" s="299">
        <v>0</v>
      </c>
      <c r="EG102" s="299">
        <v>0</v>
      </c>
      <c r="EH102" s="299">
        <v>0</v>
      </c>
      <c r="EI102" s="299">
        <v>0</v>
      </c>
      <c r="EJ102" s="299">
        <v>0</v>
      </c>
      <c r="EK102" s="299">
        <v>0</v>
      </c>
      <c r="EL102" s="299">
        <v>0</v>
      </c>
      <c r="EM102" s="299">
        <v>0</v>
      </c>
      <c r="EN102" s="299">
        <v>0</v>
      </c>
      <c r="EO102" s="299">
        <v>0</v>
      </c>
      <c r="EP102" s="299">
        <v>0</v>
      </c>
      <c r="EQ102" s="299">
        <v>0</v>
      </c>
      <c r="ER102" s="299">
        <v>0</v>
      </c>
      <c r="ES102" s="299">
        <v>0</v>
      </c>
      <c r="ET102" s="299">
        <v>0</v>
      </c>
      <c r="EU102" s="299">
        <v>0</v>
      </c>
      <c r="EV102" s="299">
        <v>0</v>
      </c>
      <c r="EW102" s="299">
        <v>0</v>
      </c>
      <c r="EX102" s="299">
        <v>0</v>
      </c>
      <c r="EY102" s="299">
        <v>0</v>
      </c>
      <c r="EZ102" s="299">
        <v>0</v>
      </c>
      <c r="FA102" s="299">
        <v>0</v>
      </c>
      <c r="FB102" s="299">
        <v>0</v>
      </c>
      <c r="FC102" s="299">
        <v>0</v>
      </c>
      <c r="FD102" s="299">
        <v>0</v>
      </c>
      <c r="FE102" s="299">
        <v>0</v>
      </c>
      <c r="FF102" s="299">
        <v>0</v>
      </c>
      <c r="FG102" s="299">
        <v>0</v>
      </c>
      <c r="FH102" s="299">
        <v>0</v>
      </c>
      <c r="FI102" s="299">
        <v>0</v>
      </c>
      <c r="FJ102" s="299">
        <v>0</v>
      </c>
      <c r="FK102" s="299">
        <v>0</v>
      </c>
      <c r="FL102" s="299">
        <v>0</v>
      </c>
      <c r="FM102" s="299">
        <v>0</v>
      </c>
      <c r="FN102" s="299">
        <v>0</v>
      </c>
      <c r="FO102" s="299">
        <v>0</v>
      </c>
      <c r="FP102" s="299">
        <v>0</v>
      </c>
      <c r="FQ102" s="299">
        <v>0</v>
      </c>
      <c r="FR102" s="299">
        <v>0</v>
      </c>
      <c r="FS102" s="299">
        <v>0</v>
      </c>
      <c r="FT102" s="299">
        <v>0</v>
      </c>
      <c r="FU102" s="299">
        <v>0</v>
      </c>
      <c r="FV102" s="299">
        <v>0</v>
      </c>
      <c r="FW102" s="299">
        <v>0</v>
      </c>
      <c r="FX102" s="299">
        <v>0</v>
      </c>
      <c r="FY102" s="299">
        <v>0</v>
      </c>
      <c r="FZ102" s="299">
        <v>0</v>
      </c>
      <c r="GA102" s="299">
        <v>0</v>
      </c>
      <c r="GB102" s="299">
        <v>0</v>
      </c>
      <c r="GC102" s="299">
        <v>0</v>
      </c>
      <c r="GD102" s="299">
        <v>0</v>
      </c>
      <c r="GE102" s="299">
        <v>0</v>
      </c>
      <c r="GF102" s="299">
        <v>0</v>
      </c>
      <c r="GG102" s="299">
        <v>0</v>
      </c>
      <c r="GH102" s="299">
        <v>0</v>
      </c>
      <c r="GI102" s="299">
        <v>0</v>
      </c>
      <c r="GJ102" s="299">
        <v>0</v>
      </c>
      <c r="GK102" s="299">
        <v>0</v>
      </c>
      <c r="GL102" s="299">
        <v>0</v>
      </c>
      <c r="GM102" s="299">
        <v>0</v>
      </c>
      <c r="GN102" s="299">
        <v>0</v>
      </c>
      <c r="GO102" s="299">
        <v>0</v>
      </c>
      <c r="GP102" s="299">
        <v>0</v>
      </c>
      <c r="GQ102" s="299">
        <v>0</v>
      </c>
      <c r="GR102" s="299">
        <v>0</v>
      </c>
      <c r="GS102" s="299">
        <v>0</v>
      </c>
      <c r="GT102" s="299">
        <v>0</v>
      </c>
      <c r="GU102" s="299">
        <v>0</v>
      </c>
      <c r="GV102" s="299">
        <v>0</v>
      </c>
      <c r="GW102" s="299">
        <v>0</v>
      </c>
      <c r="GX102" s="299">
        <v>0</v>
      </c>
      <c r="GY102" s="299">
        <v>0</v>
      </c>
      <c r="GZ102" s="299">
        <v>0</v>
      </c>
      <c r="HA102" s="299">
        <v>0</v>
      </c>
      <c r="HB102" s="299">
        <v>0</v>
      </c>
      <c r="HC102" s="299">
        <v>0</v>
      </c>
      <c r="HD102" s="299">
        <v>0</v>
      </c>
      <c r="HE102" s="299">
        <v>0</v>
      </c>
      <c r="HF102" s="299">
        <v>0</v>
      </c>
      <c r="HG102" s="299">
        <v>0</v>
      </c>
      <c r="HH102" s="299">
        <v>0</v>
      </c>
      <c r="HI102" s="299">
        <v>0</v>
      </c>
      <c r="HJ102" s="299">
        <v>0</v>
      </c>
      <c r="HK102" s="299">
        <v>1</v>
      </c>
      <c r="HL102" s="299">
        <v>0</v>
      </c>
      <c r="HM102" s="299">
        <v>0</v>
      </c>
      <c r="HN102" s="299">
        <v>0</v>
      </c>
      <c r="HO102" s="299">
        <v>0</v>
      </c>
      <c r="HP102" s="299">
        <v>0</v>
      </c>
      <c r="HQ102" s="299">
        <v>0</v>
      </c>
      <c r="HR102" s="299">
        <v>0</v>
      </c>
      <c r="HS102" s="299">
        <v>0</v>
      </c>
      <c r="HT102" s="299">
        <v>0</v>
      </c>
      <c r="HU102" s="299">
        <v>0</v>
      </c>
      <c r="HV102" s="288"/>
      <c r="HW102" s="106"/>
      <c r="HX102" s="106"/>
      <c r="HY102" s="106"/>
      <c r="HZ102" s="112"/>
      <c r="IA102" s="4"/>
    </row>
    <row r="103" spans="5:235" ht="16.5">
      <c r="E103" s="105"/>
      <c r="F103" s="106"/>
      <c r="G103" s="106"/>
      <c r="H103" s="106"/>
      <c r="I103" s="106"/>
      <c r="J103" s="106"/>
      <c r="K103" s="303">
        <v>662</v>
      </c>
      <c r="L103" s="296" t="s">
        <v>786</v>
      </c>
      <c r="M103" s="300">
        <v>1.0265638383950213</v>
      </c>
      <c r="N103" s="301">
        <v>0.72054106359841708</v>
      </c>
      <c r="O103" s="300">
        <v>0.1130668425767325</v>
      </c>
      <c r="P103" s="299">
        <v>0</v>
      </c>
      <c r="Q103" s="299">
        <v>0</v>
      </c>
      <c r="R103" s="299">
        <v>0</v>
      </c>
      <c r="S103" s="299">
        <v>0</v>
      </c>
      <c r="T103" s="299">
        <v>0</v>
      </c>
      <c r="U103" s="299">
        <v>0</v>
      </c>
      <c r="V103" s="299">
        <v>0</v>
      </c>
      <c r="W103" s="299">
        <v>0</v>
      </c>
      <c r="X103" s="299">
        <v>0</v>
      </c>
      <c r="Y103" s="299">
        <v>0</v>
      </c>
      <c r="Z103" s="299">
        <v>0</v>
      </c>
      <c r="AA103" s="299">
        <v>0</v>
      </c>
      <c r="AB103" s="299">
        <v>0</v>
      </c>
      <c r="AC103" s="299">
        <v>0</v>
      </c>
      <c r="AD103" s="299">
        <v>0</v>
      </c>
      <c r="AE103" s="299">
        <v>0</v>
      </c>
      <c r="AF103" s="299">
        <v>0</v>
      </c>
      <c r="AG103" s="299">
        <v>0</v>
      </c>
      <c r="AH103" s="299">
        <v>0</v>
      </c>
      <c r="AI103" s="299">
        <v>0</v>
      </c>
      <c r="AJ103" s="299">
        <v>0</v>
      </c>
      <c r="AK103" s="299">
        <v>0</v>
      </c>
      <c r="AL103" s="299">
        <v>0</v>
      </c>
      <c r="AM103" s="299">
        <v>0</v>
      </c>
      <c r="AN103" s="299">
        <v>0</v>
      </c>
      <c r="AO103" s="299">
        <v>0</v>
      </c>
      <c r="AP103" s="299">
        <v>0</v>
      </c>
      <c r="AQ103" s="299">
        <v>0</v>
      </c>
      <c r="AR103" s="299">
        <v>0</v>
      </c>
      <c r="AS103" s="299">
        <v>0</v>
      </c>
      <c r="AT103" s="299">
        <v>0</v>
      </c>
      <c r="AU103" s="299">
        <v>0</v>
      </c>
      <c r="AV103" s="299">
        <v>0</v>
      </c>
      <c r="AW103" s="299">
        <v>0</v>
      </c>
      <c r="AX103" s="299">
        <v>0</v>
      </c>
      <c r="AY103" s="299">
        <v>0</v>
      </c>
      <c r="AZ103" s="299">
        <v>0</v>
      </c>
      <c r="BA103" s="299">
        <v>0</v>
      </c>
      <c r="BB103" s="299">
        <v>0</v>
      </c>
      <c r="BC103" s="299">
        <v>0</v>
      </c>
      <c r="BD103" s="299">
        <v>0</v>
      </c>
      <c r="BE103" s="299">
        <v>0</v>
      </c>
      <c r="BF103" s="299">
        <v>0</v>
      </c>
      <c r="BG103" s="299">
        <v>0</v>
      </c>
      <c r="BH103" s="299">
        <v>0</v>
      </c>
      <c r="BI103" s="299">
        <v>0</v>
      </c>
      <c r="BJ103" s="299">
        <v>0</v>
      </c>
      <c r="BK103" s="299">
        <v>0</v>
      </c>
      <c r="BL103" s="299">
        <v>0</v>
      </c>
      <c r="BM103" s="299">
        <v>0</v>
      </c>
      <c r="BN103" s="299">
        <v>0</v>
      </c>
      <c r="BO103" s="299">
        <v>0</v>
      </c>
      <c r="BP103" s="299">
        <v>0</v>
      </c>
      <c r="BQ103" s="299">
        <v>0</v>
      </c>
      <c r="BR103" s="299">
        <v>0</v>
      </c>
      <c r="BS103" s="299">
        <v>0</v>
      </c>
      <c r="BT103" s="299">
        <v>0</v>
      </c>
      <c r="BU103" s="299">
        <v>0</v>
      </c>
      <c r="BV103" s="299">
        <v>0</v>
      </c>
      <c r="BW103" s="299">
        <v>0</v>
      </c>
      <c r="BX103" s="299">
        <v>0</v>
      </c>
      <c r="BY103" s="299">
        <v>0</v>
      </c>
      <c r="BZ103" s="299">
        <v>0</v>
      </c>
      <c r="CA103" s="299">
        <v>0</v>
      </c>
      <c r="CB103" s="299">
        <v>0</v>
      </c>
      <c r="CC103" s="299">
        <v>0</v>
      </c>
      <c r="CD103" s="299">
        <v>0</v>
      </c>
      <c r="CE103" s="299">
        <v>0</v>
      </c>
      <c r="CF103" s="299">
        <v>0</v>
      </c>
      <c r="CG103" s="299">
        <v>0</v>
      </c>
      <c r="CH103" s="299">
        <v>0</v>
      </c>
      <c r="CI103" s="299">
        <v>0</v>
      </c>
      <c r="CJ103" s="299">
        <v>0</v>
      </c>
      <c r="CK103" s="299">
        <v>0</v>
      </c>
      <c r="CL103" s="299">
        <v>0</v>
      </c>
      <c r="CM103" s="299">
        <v>0</v>
      </c>
      <c r="CN103" s="299">
        <v>0</v>
      </c>
      <c r="CO103" s="299">
        <v>0</v>
      </c>
      <c r="CP103" s="299">
        <v>0</v>
      </c>
      <c r="CQ103" s="299">
        <v>0</v>
      </c>
      <c r="CR103" s="299">
        <v>0</v>
      </c>
      <c r="CS103" s="299">
        <v>0</v>
      </c>
      <c r="CT103" s="299">
        <v>0</v>
      </c>
      <c r="CU103" s="299">
        <v>0</v>
      </c>
      <c r="CV103" s="299">
        <v>0</v>
      </c>
      <c r="CW103" s="299">
        <v>0</v>
      </c>
      <c r="CX103" s="299">
        <v>0</v>
      </c>
      <c r="CY103" s="299">
        <v>0</v>
      </c>
      <c r="CZ103" s="299">
        <v>0</v>
      </c>
      <c r="DA103" s="299">
        <v>0</v>
      </c>
      <c r="DB103" s="299">
        <v>0</v>
      </c>
      <c r="DC103" s="299">
        <v>0</v>
      </c>
      <c r="DD103" s="299">
        <v>0</v>
      </c>
      <c r="DE103" s="299">
        <v>0</v>
      </c>
      <c r="DF103" s="299">
        <v>0</v>
      </c>
      <c r="DG103" s="299">
        <v>0</v>
      </c>
      <c r="DH103" s="299">
        <v>0</v>
      </c>
      <c r="DI103" s="299">
        <v>1</v>
      </c>
      <c r="DJ103" s="299">
        <v>0</v>
      </c>
      <c r="DK103" s="299">
        <v>0</v>
      </c>
      <c r="DL103" s="299">
        <v>0</v>
      </c>
      <c r="DM103" s="299">
        <v>0</v>
      </c>
      <c r="DN103" s="299">
        <v>0</v>
      </c>
      <c r="DO103" s="299">
        <v>0</v>
      </c>
      <c r="DP103" s="299">
        <v>0</v>
      </c>
      <c r="DQ103" s="299">
        <v>0</v>
      </c>
      <c r="DR103" s="299">
        <v>0</v>
      </c>
      <c r="DS103" s="299">
        <v>0</v>
      </c>
      <c r="DT103" s="299">
        <v>0</v>
      </c>
      <c r="DU103" s="299">
        <v>0</v>
      </c>
      <c r="DV103" s="299">
        <v>0</v>
      </c>
      <c r="DW103" s="299">
        <v>0</v>
      </c>
      <c r="DX103" s="299">
        <v>0</v>
      </c>
      <c r="DY103" s="299">
        <v>0</v>
      </c>
      <c r="DZ103" s="299">
        <v>0</v>
      </c>
      <c r="EA103" s="299">
        <v>0</v>
      </c>
      <c r="EB103" s="299">
        <v>0</v>
      </c>
      <c r="EC103" s="299">
        <v>0</v>
      </c>
      <c r="ED103" s="299">
        <v>0</v>
      </c>
      <c r="EE103" s="299">
        <v>0</v>
      </c>
      <c r="EF103" s="299">
        <v>0</v>
      </c>
      <c r="EG103" s="299">
        <v>0</v>
      </c>
      <c r="EH103" s="299">
        <v>0</v>
      </c>
      <c r="EI103" s="299">
        <v>0</v>
      </c>
      <c r="EJ103" s="299">
        <v>0</v>
      </c>
      <c r="EK103" s="299">
        <v>0</v>
      </c>
      <c r="EL103" s="299">
        <v>0</v>
      </c>
      <c r="EM103" s="299">
        <v>0</v>
      </c>
      <c r="EN103" s="299">
        <v>0</v>
      </c>
      <c r="EO103" s="299">
        <v>0</v>
      </c>
      <c r="EP103" s="299">
        <v>0</v>
      </c>
      <c r="EQ103" s="299">
        <v>0</v>
      </c>
      <c r="ER103" s="299">
        <v>0</v>
      </c>
      <c r="ES103" s="299">
        <v>0</v>
      </c>
      <c r="ET103" s="299">
        <v>0</v>
      </c>
      <c r="EU103" s="299">
        <v>0</v>
      </c>
      <c r="EV103" s="299">
        <v>0</v>
      </c>
      <c r="EW103" s="299">
        <v>0</v>
      </c>
      <c r="EX103" s="299">
        <v>0</v>
      </c>
      <c r="EY103" s="299">
        <v>0</v>
      </c>
      <c r="EZ103" s="299">
        <v>0</v>
      </c>
      <c r="FA103" s="299">
        <v>0</v>
      </c>
      <c r="FB103" s="299">
        <v>0</v>
      </c>
      <c r="FC103" s="299">
        <v>0</v>
      </c>
      <c r="FD103" s="299">
        <v>0</v>
      </c>
      <c r="FE103" s="299">
        <v>0</v>
      </c>
      <c r="FF103" s="299">
        <v>0</v>
      </c>
      <c r="FG103" s="299">
        <v>0</v>
      </c>
      <c r="FH103" s="299">
        <v>0</v>
      </c>
      <c r="FI103" s="299">
        <v>0</v>
      </c>
      <c r="FJ103" s="299">
        <v>0</v>
      </c>
      <c r="FK103" s="299">
        <v>0</v>
      </c>
      <c r="FL103" s="299">
        <v>0</v>
      </c>
      <c r="FM103" s="299">
        <v>0</v>
      </c>
      <c r="FN103" s="299">
        <v>0</v>
      </c>
      <c r="FO103" s="299">
        <v>0</v>
      </c>
      <c r="FP103" s="299">
        <v>0</v>
      </c>
      <c r="FQ103" s="299">
        <v>0</v>
      </c>
      <c r="FR103" s="299">
        <v>0</v>
      </c>
      <c r="FS103" s="299">
        <v>0</v>
      </c>
      <c r="FT103" s="299">
        <v>0</v>
      </c>
      <c r="FU103" s="299">
        <v>0</v>
      </c>
      <c r="FV103" s="299">
        <v>0</v>
      </c>
      <c r="FW103" s="299">
        <v>0</v>
      </c>
      <c r="FX103" s="299">
        <v>0</v>
      </c>
      <c r="FY103" s="299">
        <v>0</v>
      </c>
      <c r="FZ103" s="299">
        <v>0</v>
      </c>
      <c r="GA103" s="299">
        <v>0</v>
      </c>
      <c r="GB103" s="299">
        <v>0</v>
      </c>
      <c r="GC103" s="299">
        <v>0</v>
      </c>
      <c r="GD103" s="299">
        <v>0</v>
      </c>
      <c r="GE103" s="299">
        <v>0</v>
      </c>
      <c r="GF103" s="299">
        <v>0</v>
      </c>
      <c r="GG103" s="299">
        <v>0</v>
      </c>
      <c r="GH103" s="299">
        <v>0</v>
      </c>
      <c r="GI103" s="299">
        <v>0</v>
      </c>
      <c r="GJ103" s="299">
        <v>0</v>
      </c>
      <c r="GK103" s="299">
        <v>0</v>
      </c>
      <c r="GL103" s="299">
        <v>0</v>
      </c>
      <c r="GM103" s="299">
        <v>0</v>
      </c>
      <c r="GN103" s="299">
        <v>0</v>
      </c>
      <c r="GO103" s="299">
        <v>0</v>
      </c>
      <c r="GP103" s="299">
        <v>0</v>
      </c>
      <c r="GQ103" s="299">
        <v>0</v>
      </c>
      <c r="GR103" s="299">
        <v>0</v>
      </c>
      <c r="GS103" s="299">
        <v>0</v>
      </c>
      <c r="GT103" s="299">
        <v>0</v>
      </c>
      <c r="GU103" s="299">
        <v>0</v>
      </c>
      <c r="GV103" s="299">
        <v>0</v>
      </c>
      <c r="GW103" s="299">
        <v>0</v>
      </c>
      <c r="GX103" s="299">
        <v>0</v>
      </c>
      <c r="GY103" s="299">
        <v>0</v>
      </c>
      <c r="GZ103" s="299">
        <v>0</v>
      </c>
      <c r="HA103" s="299">
        <v>0</v>
      </c>
      <c r="HB103" s="299">
        <v>0</v>
      </c>
      <c r="HC103" s="299">
        <v>0</v>
      </c>
      <c r="HD103" s="299">
        <v>0</v>
      </c>
      <c r="HE103" s="299">
        <v>0</v>
      </c>
      <c r="HF103" s="299">
        <v>0</v>
      </c>
      <c r="HG103" s="299">
        <v>0</v>
      </c>
      <c r="HH103" s="299">
        <v>0</v>
      </c>
      <c r="HI103" s="299">
        <v>0</v>
      </c>
      <c r="HJ103" s="299">
        <v>0</v>
      </c>
      <c r="HK103" s="299">
        <v>0</v>
      </c>
      <c r="HL103" s="299">
        <v>1</v>
      </c>
      <c r="HM103" s="299">
        <v>0</v>
      </c>
      <c r="HN103" s="299">
        <v>0</v>
      </c>
      <c r="HO103" s="299">
        <v>0</v>
      </c>
      <c r="HP103" s="299">
        <v>0</v>
      </c>
      <c r="HQ103" s="299">
        <v>0</v>
      </c>
      <c r="HR103" s="299">
        <v>0</v>
      </c>
      <c r="HS103" s="299">
        <v>0</v>
      </c>
      <c r="HT103" s="299">
        <v>0</v>
      </c>
      <c r="HU103" s="299">
        <v>0</v>
      </c>
      <c r="HV103" s="288"/>
      <c r="HW103" s="106"/>
      <c r="HX103" s="106"/>
      <c r="HY103" s="106"/>
      <c r="HZ103" s="112"/>
      <c r="IA103" s="4"/>
    </row>
    <row r="104" spans="5:235" ht="16.5">
      <c r="E104" s="105"/>
      <c r="F104" s="106"/>
      <c r="G104" s="106"/>
      <c r="H104" s="106"/>
      <c r="I104" s="106"/>
      <c r="J104" s="106"/>
      <c r="K104" s="303">
        <v>663</v>
      </c>
      <c r="L104" s="296" t="s">
        <v>787</v>
      </c>
      <c r="M104" s="300">
        <v>1.0434608238924852</v>
      </c>
      <c r="N104" s="301">
        <v>0.56918679619210266</v>
      </c>
      <c r="O104" s="300">
        <v>0.70119000467395631</v>
      </c>
      <c r="P104" s="299">
        <v>0</v>
      </c>
      <c r="Q104" s="299">
        <v>0</v>
      </c>
      <c r="R104" s="299">
        <v>0</v>
      </c>
      <c r="S104" s="299">
        <v>0</v>
      </c>
      <c r="T104" s="299">
        <v>0</v>
      </c>
      <c r="U104" s="299">
        <v>0</v>
      </c>
      <c r="V104" s="299">
        <v>0</v>
      </c>
      <c r="W104" s="299">
        <v>0</v>
      </c>
      <c r="X104" s="299">
        <v>0</v>
      </c>
      <c r="Y104" s="299">
        <v>0</v>
      </c>
      <c r="Z104" s="299">
        <v>0</v>
      </c>
      <c r="AA104" s="299">
        <v>0</v>
      </c>
      <c r="AB104" s="299">
        <v>0</v>
      </c>
      <c r="AC104" s="299">
        <v>0</v>
      </c>
      <c r="AD104" s="299">
        <v>0</v>
      </c>
      <c r="AE104" s="299">
        <v>0</v>
      </c>
      <c r="AF104" s="299">
        <v>0</v>
      </c>
      <c r="AG104" s="299">
        <v>0</v>
      </c>
      <c r="AH104" s="299">
        <v>0</v>
      </c>
      <c r="AI104" s="299">
        <v>0</v>
      </c>
      <c r="AJ104" s="299">
        <v>0</v>
      </c>
      <c r="AK104" s="299">
        <v>0</v>
      </c>
      <c r="AL104" s="299">
        <v>0</v>
      </c>
      <c r="AM104" s="299">
        <v>0</v>
      </c>
      <c r="AN104" s="299">
        <v>0</v>
      </c>
      <c r="AO104" s="299">
        <v>0</v>
      </c>
      <c r="AP104" s="299">
        <v>0</v>
      </c>
      <c r="AQ104" s="299">
        <v>0</v>
      </c>
      <c r="AR104" s="299">
        <v>0</v>
      </c>
      <c r="AS104" s="299">
        <v>0</v>
      </c>
      <c r="AT104" s="299">
        <v>0</v>
      </c>
      <c r="AU104" s="299">
        <v>0</v>
      </c>
      <c r="AV104" s="299">
        <v>0</v>
      </c>
      <c r="AW104" s="299">
        <v>0</v>
      </c>
      <c r="AX104" s="299">
        <v>0</v>
      </c>
      <c r="AY104" s="299">
        <v>0</v>
      </c>
      <c r="AZ104" s="299">
        <v>0</v>
      </c>
      <c r="BA104" s="299">
        <v>0</v>
      </c>
      <c r="BB104" s="299">
        <v>0</v>
      </c>
      <c r="BC104" s="299">
        <v>0</v>
      </c>
      <c r="BD104" s="299">
        <v>0</v>
      </c>
      <c r="BE104" s="299">
        <v>0</v>
      </c>
      <c r="BF104" s="299">
        <v>0</v>
      </c>
      <c r="BG104" s="299">
        <v>0</v>
      </c>
      <c r="BH104" s="299">
        <v>0</v>
      </c>
      <c r="BI104" s="299">
        <v>0</v>
      </c>
      <c r="BJ104" s="299">
        <v>0</v>
      </c>
      <c r="BK104" s="299">
        <v>0</v>
      </c>
      <c r="BL104" s="299">
        <v>0</v>
      </c>
      <c r="BM104" s="299">
        <v>0</v>
      </c>
      <c r="BN104" s="299">
        <v>0</v>
      </c>
      <c r="BO104" s="299">
        <v>0</v>
      </c>
      <c r="BP104" s="299">
        <v>0</v>
      </c>
      <c r="BQ104" s="299">
        <v>0</v>
      </c>
      <c r="BR104" s="299">
        <v>0</v>
      </c>
      <c r="BS104" s="299">
        <v>0</v>
      </c>
      <c r="BT104" s="299">
        <v>0</v>
      </c>
      <c r="BU104" s="299">
        <v>0</v>
      </c>
      <c r="BV104" s="299">
        <v>0</v>
      </c>
      <c r="BW104" s="299">
        <v>0</v>
      </c>
      <c r="BX104" s="299">
        <v>0</v>
      </c>
      <c r="BY104" s="299">
        <v>0</v>
      </c>
      <c r="BZ104" s="299">
        <v>0</v>
      </c>
      <c r="CA104" s="299">
        <v>0</v>
      </c>
      <c r="CB104" s="299">
        <v>0</v>
      </c>
      <c r="CC104" s="299">
        <v>0</v>
      </c>
      <c r="CD104" s="299">
        <v>0</v>
      </c>
      <c r="CE104" s="299">
        <v>0</v>
      </c>
      <c r="CF104" s="299">
        <v>0</v>
      </c>
      <c r="CG104" s="299">
        <v>0</v>
      </c>
      <c r="CH104" s="299">
        <v>0</v>
      </c>
      <c r="CI104" s="299">
        <v>0</v>
      </c>
      <c r="CJ104" s="299">
        <v>0</v>
      </c>
      <c r="CK104" s="299">
        <v>0</v>
      </c>
      <c r="CL104" s="299">
        <v>0</v>
      </c>
      <c r="CM104" s="299">
        <v>0</v>
      </c>
      <c r="CN104" s="299">
        <v>0</v>
      </c>
      <c r="CO104" s="299">
        <v>0</v>
      </c>
      <c r="CP104" s="299">
        <v>0</v>
      </c>
      <c r="CQ104" s="299">
        <v>0</v>
      </c>
      <c r="CR104" s="299">
        <v>0</v>
      </c>
      <c r="CS104" s="299">
        <v>0</v>
      </c>
      <c r="CT104" s="299">
        <v>0</v>
      </c>
      <c r="CU104" s="299">
        <v>0</v>
      </c>
      <c r="CV104" s="299">
        <v>0</v>
      </c>
      <c r="CW104" s="299">
        <v>0</v>
      </c>
      <c r="CX104" s="299">
        <v>0</v>
      </c>
      <c r="CY104" s="299">
        <v>0</v>
      </c>
      <c r="CZ104" s="299">
        <v>0</v>
      </c>
      <c r="DA104" s="299">
        <v>0</v>
      </c>
      <c r="DB104" s="299">
        <v>0</v>
      </c>
      <c r="DC104" s="299">
        <v>0</v>
      </c>
      <c r="DD104" s="299">
        <v>0</v>
      </c>
      <c r="DE104" s="299">
        <v>0</v>
      </c>
      <c r="DF104" s="299">
        <v>0</v>
      </c>
      <c r="DG104" s="299">
        <v>0</v>
      </c>
      <c r="DH104" s="299">
        <v>0</v>
      </c>
      <c r="DI104" s="299">
        <v>0</v>
      </c>
      <c r="DJ104" s="299">
        <v>1</v>
      </c>
      <c r="DK104" s="299">
        <v>0</v>
      </c>
      <c r="DL104" s="299">
        <v>0</v>
      </c>
      <c r="DM104" s="299">
        <v>0</v>
      </c>
      <c r="DN104" s="299">
        <v>0</v>
      </c>
      <c r="DO104" s="299">
        <v>0</v>
      </c>
      <c r="DP104" s="299">
        <v>0</v>
      </c>
      <c r="DQ104" s="299">
        <v>0</v>
      </c>
      <c r="DR104" s="299">
        <v>0</v>
      </c>
      <c r="DS104" s="299">
        <v>0</v>
      </c>
      <c r="DT104" s="299">
        <v>0</v>
      </c>
      <c r="DU104" s="299">
        <v>0</v>
      </c>
      <c r="DV104" s="299">
        <v>0</v>
      </c>
      <c r="DW104" s="299">
        <v>0</v>
      </c>
      <c r="DX104" s="299">
        <v>0</v>
      </c>
      <c r="DY104" s="299">
        <v>0</v>
      </c>
      <c r="DZ104" s="299">
        <v>0</v>
      </c>
      <c r="EA104" s="299">
        <v>0</v>
      </c>
      <c r="EB104" s="299">
        <v>0</v>
      </c>
      <c r="EC104" s="299">
        <v>0</v>
      </c>
      <c r="ED104" s="299">
        <v>0</v>
      </c>
      <c r="EE104" s="299">
        <v>0</v>
      </c>
      <c r="EF104" s="299">
        <v>0</v>
      </c>
      <c r="EG104" s="299">
        <v>0</v>
      </c>
      <c r="EH104" s="299">
        <v>0</v>
      </c>
      <c r="EI104" s="299">
        <v>0</v>
      </c>
      <c r="EJ104" s="299">
        <v>0</v>
      </c>
      <c r="EK104" s="299">
        <v>0</v>
      </c>
      <c r="EL104" s="299">
        <v>0</v>
      </c>
      <c r="EM104" s="299">
        <v>0</v>
      </c>
      <c r="EN104" s="299">
        <v>0</v>
      </c>
      <c r="EO104" s="299">
        <v>0</v>
      </c>
      <c r="EP104" s="299">
        <v>0</v>
      </c>
      <c r="EQ104" s="299">
        <v>0</v>
      </c>
      <c r="ER104" s="299">
        <v>0</v>
      </c>
      <c r="ES104" s="299">
        <v>0</v>
      </c>
      <c r="ET104" s="299">
        <v>0</v>
      </c>
      <c r="EU104" s="299">
        <v>0</v>
      </c>
      <c r="EV104" s="299">
        <v>0</v>
      </c>
      <c r="EW104" s="299">
        <v>0</v>
      </c>
      <c r="EX104" s="299">
        <v>0</v>
      </c>
      <c r="EY104" s="299">
        <v>0</v>
      </c>
      <c r="EZ104" s="299">
        <v>0</v>
      </c>
      <c r="FA104" s="299">
        <v>0</v>
      </c>
      <c r="FB104" s="299">
        <v>0</v>
      </c>
      <c r="FC104" s="299">
        <v>0</v>
      </c>
      <c r="FD104" s="299">
        <v>0</v>
      </c>
      <c r="FE104" s="299">
        <v>0</v>
      </c>
      <c r="FF104" s="299">
        <v>0</v>
      </c>
      <c r="FG104" s="299">
        <v>0</v>
      </c>
      <c r="FH104" s="299">
        <v>0</v>
      </c>
      <c r="FI104" s="299">
        <v>0</v>
      </c>
      <c r="FJ104" s="299">
        <v>0</v>
      </c>
      <c r="FK104" s="299">
        <v>0</v>
      </c>
      <c r="FL104" s="299">
        <v>0</v>
      </c>
      <c r="FM104" s="299">
        <v>0</v>
      </c>
      <c r="FN104" s="299">
        <v>0</v>
      </c>
      <c r="FO104" s="299">
        <v>0</v>
      </c>
      <c r="FP104" s="299">
        <v>0</v>
      </c>
      <c r="FQ104" s="299">
        <v>0</v>
      </c>
      <c r="FR104" s="299">
        <v>0</v>
      </c>
      <c r="FS104" s="299">
        <v>0</v>
      </c>
      <c r="FT104" s="299">
        <v>0</v>
      </c>
      <c r="FU104" s="299">
        <v>0</v>
      </c>
      <c r="FV104" s="299">
        <v>0</v>
      </c>
      <c r="FW104" s="299">
        <v>0</v>
      </c>
      <c r="FX104" s="299">
        <v>0</v>
      </c>
      <c r="FY104" s="299">
        <v>0</v>
      </c>
      <c r="FZ104" s="299">
        <v>0</v>
      </c>
      <c r="GA104" s="299">
        <v>0</v>
      </c>
      <c r="GB104" s="299">
        <v>0</v>
      </c>
      <c r="GC104" s="299">
        <v>0</v>
      </c>
      <c r="GD104" s="299">
        <v>0</v>
      </c>
      <c r="GE104" s="299">
        <v>0</v>
      </c>
      <c r="GF104" s="299">
        <v>0</v>
      </c>
      <c r="GG104" s="299">
        <v>0</v>
      </c>
      <c r="GH104" s="299">
        <v>0</v>
      </c>
      <c r="GI104" s="299">
        <v>0</v>
      </c>
      <c r="GJ104" s="299">
        <v>0</v>
      </c>
      <c r="GK104" s="299">
        <v>0</v>
      </c>
      <c r="GL104" s="299">
        <v>0</v>
      </c>
      <c r="GM104" s="299">
        <v>0</v>
      </c>
      <c r="GN104" s="299">
        <v>0</v>
      </c>
      <c r="GO104" s="299">
        <v>0</v>
      </c>
      <c r="GP104" s="299">
        <v>0</v>
      </c>
      <c r="GQ104" s="299">
        <v>0</v>
      </c>
      <c r="GR104" s="299">
        <v>0</v>
      </c>
      <c r="GS104" s="299">
        <v>0</v>
      </c>
      <c r="GT104" s="299">
        <v>0</v>
      </c>
      <c r="GU104" s="299">
        <v>0</v>
      </c>
      <c r="GV104" s="299">
        <v>0</v>
      </c>
      <c r="GW104" s="299">
        <v>0</v>
      </c>
      <c r="GX104" s="299">
        <v>0</v>
      </c>
      <c r="GY104" s="299">
        <v>0</v>
      </c>
      <c r="GZ104" s="299">
        <v>0</v>
      </c>
      <c r="HA104" s="299">
        <v>0</v>
      </c>
      <c r="HB104" s="299">
        <v>0</v>
      </c>
      <c r="HC104" s="299">
        <v>0</v>
      </c>
      <c r="HD104" s="299">
        <v>0</v>
      </c>
      <c r="HE104" s="299">
        <v>0</v>
      </c>
      <c r="HF104" s="299">
        <v>0</v>
      </c>
      <c r="HG104" s="299">
        <v>0</v>
      </c>
      <c r="HH104" s="299">
        <v>0</v>
      </c>
      <c r="HI104" s="299">
        <v>0</v>
      </c>
      <c r="HJ104" s="299">
        <v>0</v>
      </c>
      <c r="HK104" s="299">
        <v>0</v>
      </c>
      <c r="HL104" s="299">
        <v>0</v>
      </c>
      <c r="HM104" s="299">
        <v>1</v>
      </c>
      <c r="HN104" s="299">
        <v>0</v>
      </c>
      <c r="HO104" s="299">
        <v>0</v>
      </c>
      <c r="HP104" s="299">
        <v>0</v>
      </c>
      <c r="HQ104" s="299">
        <v>0</v>
      </c>
      <c r="HR104" s="299">
        <v>0</v>
      </c>
      <c r="HS104" s="299">
        <v>0</v>
      </c>
      <c r="HT104" s="299">
        <v>0</v>
      </c>
      <c r="HU104" s="299">
        <v>0</v>
      </c>
      <c r="HV104" s="288"/>
      <c r="HW104" s="106"/>
      <c r="HX104" s="106"/>
      <c r="HY104" s="106"/>
      <c r="HZ104" s="112"/>
      <c r="IA104" s="4"/>
    </row>
    <row r="105" spans="5:235" ht="16.5">
      <c r="E105" s="105"/>
      <c r="F105" s="106"/>
      <c r="G105" s="106"/>
      <c r="H105" s="106"/>
      <c r="I105" s="106"/>
      <c r="J105" s="106"/>
      <c r="K105" s="303">
        <v>669</v>
      </c>
      <c r="L105" s="296" t="s">
        <v>788</v>
      </c>
      <c r="M105" s="300">
        <v>1.0810607115261244</v>
      </c>
      <c r="N105" s="301">
        <v>0.28803270897593569</v>
      </c>
      <c r="O105" s="300">
        <v>0.50404100505806737</v>
      </c>
      <c r="P105" s="299">
        <v>0</v>
      </c>
      <c r="Q105" s="299">
        <v>0</v>
      </c>
      <c r="R105" s="299">
        <v>0</v>
      </c>
      <c r="S105" s="299">
        <v>0</v>
      </c>
      <c r="T105" s="299">
        <v>0</v>
      </c>
      <c r="U105" s="299">
        <v>0</v>
      </c>
      <c r="V105" s="299">
        <v>0</v>
      </c>
      <c r="W105" s="299">
        <v>0</v>
      </c>
      <c r="X105" s="299">
        <v>0</v>
      </c>
      <c r="Y105" s="299">
        <v>0</v>
      </c>
      <c r="Z105" s="299">
        <v>0</v>
      </c>
      <c r="AA105" s="299">
        <v>0</v>
      </c>
      <c r="AB105" s="299">
        <v>0</v>
      </c>
      <c r="AC105" s="299">
        <v>0</v>
      </c>
      <c r="AD105" s="299">
        <v>0</v>
      </c>
      <c r="AE105" s="299">
        <v>0</v>
      </c>
      <c r="AF105" s="299">
        <v>0</v>
      </c>
      <c r="AG105" s="299">
        <v>0</v>
      </c>
      <c r="AH105" s="299">
        <v>0</v>
      </c>
      <c r="AI105" s="299">
        <v>0</v>
      </c>
      <c r="AJ105" s="299">
        <v>0</v>
      </c>
      <c r="AK105" s="299">
        <v>0</v>
      </c>
      <c r="AL105" s="299">
        <v>0</v>
      </c>
      <c r="AM105" s="299">
        <v>0</v>
      </c>
      <c r="AN105" s="299">
        <v>0</v>
      </c>
      <c r="AO105" s="299">
        <v>0</v>
      </c>
      <c r="AP105" s="299">
        <v>0</v>
      </c>
      <c r="AQ105" s="299">
        <v>0</v>
      </c>
      <c r="AR105" s="299">
        <v>0</v>
      </c>
      <c r="AS105" s="299">
        <v>0</v>
      </c>
      <c r="AT105" s="299">
        <v>0</v>
      </c>
      <c r="AU105" s="299">
        <v>0</v>
      </c>
      <c r="AV105" s="299">
        <v>0</v>
      </c>
      <c r="AW105" s="299">
        <v>0</v>
      </c>
      <c r="AX105" s="299">
        <v>0</v>
      </c>
      <c r="AY105" s="299">
        <v>0</v>
      </c>
      <c r="AZ105" s="299">
        <v>0</v>
      </c>
      <c r="BA105" s="299">
        <v>0</v>
      </c>
      <c r="BB105" s="299">
        <v>0</v>
      </c>
      <c r="BC105" s="299">
        <v>0</v>
      </c>
      <c r="BD105" s="299">
        <v>0</v>
      </c>
      <c r="BE105" s="299">
        <v>0</v>
      </c>
      <c r="BF105" s="299">
        <v>0</v>
      </c>
      <c r="BG105" s="299">
        <v>0</v>
      </c>
      <c r="BH105" s="299">
        <v>0</v>
      </c>
      <c r="BI105" s="299">
        <v>0</v>
      </c>
      <c r="BJ105" s="299">
        <v>0</v>
      </c>
      <c r="BK105" s="299">
        <v>0</v>
      </c>
      <c r="BL105" s="299">
        <v>0</v>
      </c>
      <c r="BM105" s="299">
        <v>0</v>
      </c>
      <c r="BN105" s="299">
        <v>0</v>
      </c>
      <c r="BO105" s="299">
        <v>0</v>
      </c>
      <c r="BP105" s="299">
        <v>0</v>
      </c>
      <c r="BQ105" s="299">
        <v>0</v>
      </c>
      <c r="BR105" s="299">
        <v>0</v>
      </c>
      <c r="BS105" s="299">
        <v>0</v>
      </c>
      <c r="BT105" s="299">
        <v>0</v>
      </c>
      <c r="BU105" s="299">
        <v>0</v>
      </c>
      <c r="BV105" s="299">
        <v>0</v>
      </c>
      <c r="BW105" s="299">
        <v>0</v>
      </c>
      <c r="BX105" s="299">
        <v>0</v>
      </c>
      <c r="BY105" s="299">
        <v>0</v>
      </c>
      <c r="BZ105" s="299">
        <v>0</v>
      </c>
      <c r="CA105" s="299">
        <v>0</v>
      </c>
      <c r="CB105" s="299">
        <v>0</v>
      </c>
      <c r="CC105" s="299">
        <v>0</v>
      </c>
      <c r="CD105" s="299">
        <v>0</v>
      </c>
      <c r="CE105" s="299">
        <v>0</v>
      </c>
      <c r="CF105" s="299">
        <v>0</v>
      </c>
      <c r="CG105" s="299">
        <v>0</v>
      </c>
      <c r="CH105" s="299">
        <v>0</v>
      </c>
      <c r="CI105" s="299">
        <v>0</v>
      </c>
      <c r="CJ105" s="299">
        <v>0</v>
      </c>
      <c r="CK105" s="299">
        <v>0</v>
      </c>
      <c r="CL105" s="299">
        <v>0</v>
      </c>
      <c r="CM105" s="299">
        <v>0</v>
      </c>
      <c r="CN105" s="299">
        <v>0</v>
      </c>
      <c r="CO105" s="299">
        <v>0</v>
      </c>
      <c r="CP105" s="299">
        <v>0</v>
      </c>
      <c r="CQ105" s="299">
        <v>0</v>
      </c>
      <c r="CR105" s="299">
        <v>0</v>
      </c>
      <c r="CS105" s="299">
        <v>0</v>
      </c>
      <c r="CT105" s="299">
        <v>0</v>
      </c>
      <c r="CU105" s="299">
        <v>0</v>
      </c>
      <c r="CV105" s="299">
        <v>0</v>
      </c>
      <c r="CW105" s="299">
        <v>0</v>
      </c>
      <c r="CX105" s="299">
        <v>0</v>
      </c>
      <c r="CY105" s="299">
        <v>0</v>
      </c>
      <c r="CZ105" s="299">
        <v>0</v>
      </c>
      <c r="DA105" s="299">
        <v>0</v>
      </c>
      <c r="DB105" s="299">
        <v>0</v>
      </c>
      <c r="DC105" s="299">
        <v>0</v>
      </c>
      <c r="DD105" s="299">
        <v>0</v>
      </c>
      <c r="DE105" s="299">
        <v>0</v>
      </c>
      <c r="DF105" s="299">
        <v>0</v>
      </c>
      <c r="DG105" s="299">
        <v>0</v>
      </c>
      <c r="DH105" s="299">
        <v>0</v>
      </c>
      <c r="DI105" s="299">
        <v>0</v>
      </c>
      <c r="DJ105" s="299">
        <v>0</v>
      </c>
      <c r="DK105" s="299">
        <v>1</v>
      </c>
      <c r="DL105" s="299">
        <v>0</v>
      </c>
      <c r="DM105" s="299">
        <v>0</v>
      </c>
      <c r="DN105" s="299">
        <v>0</v>
      </c>
      <c r="DO105" s="299">
        <v>0</v>
      </c>
      <c r="DP105" s="299">
        <v>0</v>
      </c>
      <c r="DQ105" s="299">
        <v>0</v>
      </c>
      <c r="DR105" s="299">
        <v>0</v>
      </c>
      <c r="DS105" s="299">
        <v>0</v>
      </c>
      <c r="DT105" s="299">
        <v>0</v>
      </c>
      <c r="DU105" s="299">
        <v>0</v>
      </c>
      <c r="DV105" s="299">
        <v>0</v>
      </c>
      <c r="DW105" s="299">
        <v>0</v>
      </c>
      <c r="DX105" s="299">
        <v>0</v>
      </c>
      <c r="DY105" s="299">
        <v>0</v>
      </c>
      <c r="DZ105" s="299">
        <v>0</v>
      </c>
      <c r="EA105" s="299">
        <v>0</v>
      </c>
      <c r="EB105" s="299">
        <v>0</v>
      </c>
      <c r="EC105" s="299">
        <v>0</v>
      </c>
      <c r="ED105" s="299">
        <v>0</v>
      </c>
      <c r="EE105" s="299">
        <v>0</v>
      </c>
      <c r="EF105" s="299">
        <v>0</v>
      </c>
      <c r="EG105" s="299">
        <v>0</v>
      </c>
      <c r="EH105" s="299">
        <v>0</v>
      </c>
      <c r="EI105" s="299">
        <v>0</v>
      </c>
      <c r="EJ105" s="299">
        <v>0</v>
      </c>
      <c r="EK105" s="299">
        <v>0</v>
      </c>
      <c r="EL105" s="299">
        <v>0</v>
      </c>
      <c r="EM105" s="299">
        <v>0</v>
      </c>
      <c r="EN105" s="299">
        <v>0</v>
      </c>
      <c r="EO105" s="299">
        <v>0</v>
      </c>
      <c r="EP105" s="299">
        <v>0</v>
      </c>
      <c r="EQ105" s="299">
        <v>0</v>
      </c>
      <c r="ER105" s="299">
        <v>0</v>
      </c>
      <c r="ES105" s="299">
        <v>0</v>
      </c>
      <c r="ET105" s="299">
        <v>0</v>
      </c>
      <c r="EU105" s="299">
        <v>0</v>
      </c>
      <c r="EV105" s="299">
        <v>0</v>
      </c>
      <c r="EW105" s="299">
        <v>0</v>
      </c>
      <c r="EX105" s="299">
        <v>0</v>
      </c>
      <c r="EY105" s="299">
        <v>0</v>
      </c>
      <c r="EZ105" s="299">
        <v>0</v>
      </c>
      <c r="FA105" s="299">
        <v>0</v>
      </c>
      <c r="FB105" s="299">
        <v>0</v>
      </c>
      <c r="FC105" s="299">
        <v>0</v>
      </c>
      <c r="FD105" s="299">
        <v>0</v>
      </c>
      <c r="FE105" s="299">
        <v>0</v>
      </c>
      <c r="FF105" s="299">
        <v>0</v>
      </c>
      <c r="FG105" s="299">
        <v>0</v>
      </c>
      <c r="FH105" s="299">
        <v>0</v>
      </c>
      <c r="FI105" s="299">
        <v>0</v>
      </c>
      <c r="FJ105" s="299">
        <v>0</v>
      </c>
      <c r="FK105" s="299">
        <v>0</v>
      </c>
      <c r="FL105" s="299">
        <v>0</v>
      </c>
      <c r="FM105" s="299">
        <v>0</v>
      </c>
      <c r="FN105" s="299">
        <v>0</v>
      </c>
      <c r="FO105" s="299">
        <v>0</v>
      </c>
      <c r="FP105" s="299">
        <v>0</v>
      </c>
      <c r="FQ105" s="299">
        <v>0</v>
      </c>
      <c r="FR105" s="299">
        <v>0</v>
      </c>
      <c r="FS105" s="299">
        <v>0</v>
      </c>
      <c r="FT105" s="299">
        <v>0</v>
      </c>
      <c r="FU105" s="299">
        <v>0</v>
      </c>
      <c r="FV105" s="299">
        <v>0</v>
      </c>
      <c r="FW105" s="299">
        <v>0</v>
      </c>
      <c r="FX105" s="299">
        <v>0</v>
      </c>
      <c r="FY105" s="299">
        <v>0</v>
      </c>
      <c r="FZ105" s="299">
        <v>0</v>
      </c>
      <c r="GA105" s="299">
        <v>0</v>
      </c>
      <c r="GB105" s="299">
        <v>0</v>
      </c>
      <c r="GC105" s="299">
        <v>0</v>
      </c>
      <c r="GD105" s="299">
        <v>0</v>
      </c>
      <c r="GE105" s="299">
        <v>0</v>
      </c>
      <c r="GF105" s="299">
        <v>0</v>
      </c>
      <c r="GG105" s="299">
        <v>0</v>
      </c>
      <c r="GH105" s="299">
        <v>0</v>
      </c>
      <c r="GI105" s="299">
        <v>0</v>
      </c>
      <c r="GJ105" s="299">
        <v>0</v>
      </c>
      <c r="GK105" s="299">
        <v>0</v>
      </c>
      <c r="GL105" s="299">
        <v>0</v>
      </c>
      <c r="GM105" s="299">
        <v>0</v>
      </c>
      <c r="GN105" s="299">
        <v>0</v>
      </c>
      <c r="GO105" s="299">
        <v>0</v>
      </c>
      <c r="GP105" s="299">
        <v>0</v>
      </c>
      <c r="GQ105" s="299">
        <v>0</v>
      </c>
      <c r="GR105" s="299">
        <v>0</v>
      </c>
      <c r="GS105" s="299">
        <v>0</v>
      </c>
      <c r="GT105" s="299">
        <v>0</v>
      </c>
      <c r="GU105" s="299">
        <v>0</v>
      </c>
      <c r="GV105" s="299">
        <v>0</v>
      </c>
      <c r="GW105" s="299">
        <v>0</v>
      </c>
      <c r="GX105" s="299">
        <v>0</v>
      </c>
      <c r="GY105" s="299">
        <v>0</v>
      </c>
      <c r="GZ105" s="299">
        <v>0</v>
      </c>
      <c r="HA105" s="299">
        <v>0</v>
      </c>
      <c r="HB105" s="299">
        <v>0</v>
      </c>
      <c r="HC105" s="299">
        <v>0</v>
      </c>
      <c r="HD105" s="299">
        <v>0</v>
      </c>
      <c r="HE105" s="299">
        <v>0</v>
      </c>
      <c r="HF105" s="299">
        <v>0</v>
      </c>
      <c r="HG105" s="299">
        <v>0</v>
      </c>
      <c r="HH105" s="299">
        <v>0</v>
      </c>
      <c r="HI105" s="299">
        <v>0</v>
      </c>
      <c r="HJ105" s="299">
        <v>0</v>
      </c>
      <c r="HK105" s="299">
        <v>0</v>
      </c>
      <c r="HL105" s="299">
        <v>0</v>
      </c>
      <c r="HM105" s="299">
        <v>0</v>
      </c>
      <c r="HN105" s="299">
        <v>1</v>
      </c>
      <c r="HO105" s="299">
        <v>0</v>
      </c>
      <c r="HP105" s="299">
        <v>0</v>
      </c>
      <c r="HQ105" s="299">
        <v>0</v>
      </c>
      <c r="HR105" s="299">
        <v>0</v>
      </c>
      <c r="HS105" s="299">
        <v>0</v>
      </c>
      <c r="HT105" s="299">
        <v>0</v>
      </c>
      <c r="HU105" s="299">
        <v>0</v>
      </c>
      <c r="HV105" s="288"/>
      <c r="HW105" s="106"/>
      <c r="HX105" s="106"/>
      <c r="HY105" s="106"/>
      <c r="HZ105" s="112"/>
      <c r="IA105" s="4"/>
    </row>
    <row r="106" spans="5:235" ht="16.5">
      <c r="E106" s="105"/>
      <c r="F106" s="106"/>
      <c r="G106" s="106"/>
      <c r="H106" s="106"/>
      <c r="I106" s="106"/>
      <c r="J106" s="106"/>
      <c r="K106" s="303">
        <v>671</v>
      </c>
      <c r="L106" s="296" t="s">
        <v>789</v>
      </c>
      <c r="M106" s="300">
        <v>0.99778001578727737</v>
      </c>
      <c r="N106" s="301">
        <v>0.53010020102289468</v>
      </c>
      <c r="O106" s="300">
        <v>5.8091070816597146E-2</v>
      </c>
      <c r="P106" s="299">
        <v>0</v>
      </c>
      <c r="Q106" s="299">
        <v>0</v>
      </c>
      <c r="R106" s="299">
        <v>0</v>
      </c>
      <c r="S106" s="299">
        <v>0</v>
      </c>
      <c r="T106" s="299">
        <v>0</v>
      </c>
      <c r="U106" s="299">
        <v>0</v>
      </c>
      <c r="V106" s="299">
        <v>0</v>
      </c>
      <c r="W106" s="299">
        <v>0</v>
      </c>
      <c r="X106" s="299">
        <v>0</v>
      </c>
      <c r="Y106" s="299">
        <v>0</v>
      </c>
      <c r="Z106" s="299">
        <v>0</v>
      </c>
      <c r="AA106" s="299">
        <v>0</v>
      </c>
      <c r="AB106" s="299">
        <v>0</v>
      </c>
      <c r="AC106" s="299">
        <v>0</v>
      </c>
      <c r="AD106" s="299">
        <v>0</v>
      </c>
      <c r="AE106" s="299">
        <v>0</v>
      </c>
      <c r="AF106" s="299">
        <v>0</v>
      </c>
      <c r="AG106" s="299">
        <v>0</v>
      </c>
      <c r="AH106" s="299">
        <v>0</v>
      </c>
      <c r="AI106" s="299">
        <v>0</v>
      </c>
      <c r="AJ106" s="299">
        <v>0</v>
      </c>
      <c r="AK106" s="299">
        <v>0</v>
      </c>
      <c r="AL106" s="299">
        <v>0</v>
      </c>
      <c r="AM106" s="299">
        <v>0</v>
      </c>
      <c r="AN106" s="299">
        <v>0</v>
      </c>
      <c r="AO106" s="299">
        <v>0</v>
      </c>
      <c r="AP106" s="299">
        <v>0</v>
      </c>
      <c r="AQ106" s="299">
        <v>0</v>
      </c>
      <c r="AR106" s="299">
        <v>0</v>
      </c>
      <c r="AS106" s="299">
        <v>0</v>
      </c>
      <c r="AT106" s="299">
        <v>0</v>
      </c>
      <c r="AU106" s="299">
        <v>0</v>
      </c>
      <c r="AV106" s="299">
        <v>0</v>
      </c>
      <c r="AW106" s="299">
        <v>0</v>
      </c>
      <c r="AX106" s="299">
        <v>0</v>
      </c>
      <c r="AY106" s="299">
        <v>0</v>
      </c>
      <c r="AZ106" s="299">
        <v>0</v>
      </c>
      <c r="BA106" s="299">
        <v>0</v>
      </c>
      <c r="BB106" s="299">
        <v>0</v>
      </c>
      <c r="BC106" s="299">
        <v>0</v>
      </c>
      <c r="BD106" s="299">
        <v>0</v>
      </c>
      <c r="BE106" s="299">
        <v>0</v>
      </c>
      <c r="BF106" s="299">
        <v>0</v>
      </c>
      <c r="BG106" s="299">
        <v>0</v>
      </c>
      <c r="BH106" s="299">
        <v>0</v>
      </c>
      <c r="BI106" s="299">
        <v>0</v>
      </c>
      <c r="BJ106" s="299">
        <v>0</v>
      </c>
      <c r="BK106" s="299">
        <v>0</v>
      </c>
      <c r="BL106" s="299">
        <v>0</v>
      </c>
      <c r="BM106" s="299">
        <v>0</v>
      </c>
      <c r="BN106" s="299">
        <v>0</v>
      </c>
      <c r="BO106" s="299">
        <v>0</v>
      </c>
      <c r="BP106" s="299">
        <v>0</v>
      </c>
      <c r="BQ106" s="299">
        <v>0</v>
      </c>
      <c r="BR106" s="299">
        <v>0</v>
      </c>
      <c r="BS106" s="299">
        <v>0</v>
      </c>
      <c r="BT106" s="299">
        <v>0</v>
      </c>
      <c r="BU106" s="299">
        <v>0</v>
      </c>
      <c r="BV106" s="299">
        <v>0</v>
      </c>
      <c r="BW106" s="299">
        <v>0</v>
      </c>
      <c r="BX106" s="299">
        <v>0</v>
      </c>
      <c r="BY106" s="299">
        <v>0</v>
      </c>
      <c r="BZ106" s="299">
        <v>0</v>
      </c>
      <c r="CA106" s="299">
        <v>0</v>
      </c>
      <c r="CB106" s="299">
        <v>0</v>
      </c>
      <c r="CC106" s="299">
        <v>0</v>
      </c>
      <c r="CD106" s="299">
        <v>0</v>
      </c>
      <c r="CE106" s="299">
        <v>0</v>
      </c>
      <c r="CF106" s="299">
        <v>0</v>
      </c>
      <c r="CG106" s="299">
        <v>0</v>
      </c>
      <c r="CH106" s="299">
        <v>0</v>
      </c>
      <c r="CI106" s="299">
        <v>0</v>
      </c>
      <c r="CJ106" s="299">
        <v>0</v>
      </c>
      <c r="CK106" s="299">
        <v>0</v>
      </c>
      <c r="CL106" s="299">
        <v>0</v>
      </c>
      <c r="CM106" s="299">
        <v>0</v>
      </c>
      <c r="CN106" s="299">
        <v>0</v>
      </c>
      <c r="CO106" s="299">
        <v>0</v>
      </c>
      <c r="CP106" s="299">
        <v>0</v>
      </c>
      <c r="CQ106" s="299">
        <v>0</v>
      </c>
      <c r="CR106" s="299">
        <v>0</v>
      </c>
      <c r="CS106" s="299">
        <v>0</v>
      </c>
      <c r="CT106" s="299">
        <v>0</v>
      </c>
      <c r="CU106" s="299">
        <v>0</v>
      </c>
      <c r="CV106" s="299">
        <v>0</v>
      </c>
      <c r="CW106" s="299">
        <v>0</v>
      </c>
      <c r="CX106" s="299">
        <v>0</v>
      </c>
      <c r="CY106" s="299">
        <v>0</v>
      </c>
      <c r="CZ106" s="299">
        <v>0</v>
      </c>
      <c r="DA106" s="299">
        <v>0</v>
      </c>
      <c r="DB106" s="299">
        <v>0</v>
      </c>
      <c r="DC106" s="299">
        <v>0</v>
      </c>
      <c r="DD106" s="299">
        <v>0</v>
      </c>
      <c r="DE106" s="299">
        <v>0</v>
      </c>
      <c r="DF106" s="299">
        <v>0</v>
      </c>
      <c r="DG106" s="299">
        <v>0</v>
      </c>
      <c r="DH106" s="299">
        <v>0</v>
      </c>
      <c r="DI106" s="299">
        <v>0</v>
      </c>
      <c r="DJ106" s="299">
        <v>0</v>
      </c>
      <c r="DK106" s="299">
        <v>0</v>
      </c>
      <c r="DL106" s="299">
        <v>1</v>
      </c>
      <c r="DM106" s="299">
        <v>0</v>
      </c>
      <c r="DN106" s="299">
        <v>0</v>
      </c>
      <c r="DO106" s="299">
        <v>0</v>
      </c>
      <c r="DP106" s="299">
        <v>0</v>
      </c>
      <c r="DQ106" s="299">
        <v>0</v>
      </c>
      <c r="DR106" s="299">
        <v>0</v>
      </c>
      <c r="DS106" s="299">
        <v>0</v>
      </c>
      <c r="DT106" s="299">
        <v>0</v>
      </c>
      <c r="DU106" s="299">
        <v>0</v>
      </c>
      <c r="DV106" s="299">
        <v>0</v>
      </c>
      <c r="DW106" s="299">
        <v>0</v>
      </c>
      <c r="DX106" s="299">
        <v>0</v>
      </c>
      <c r="DY106" s="299">
        <v>0</v>
      </c>
      <c r="DZ106" s="299">
        <v>0</v>
      </c>
      <c r="EA106" s="299">
        <v>0</v>
      </c>
      <c r="EB106" s="299">
        <v>0</v>
      </c>
      <c r="EC106" s="299">
        <v>0</v>
      </c>
      <c r="ED106" s="299">
        <v>0</v>
      </c>
      <c r="EE106" s="299">
        <v>0</v>
      </c>
      <c r="EF106" s="299">
        <v>0</v>
      </c>
      <c r="EG106" s="299">
        <v>0</v>
      </c>
      <c r="EH106" s="299">
        <v>0</v>
      </c>
      <c r="EI106" s="299">
        <v>0</v>
      </c>
      <c r="EJ106" s="299">
        <v>0</v>
      </c>
      <c r="EK106" s="299">
        <v>0</v>
      </c>
      <c r="EL106" s="299">
        <v>0</v>
      </c>
      <c r="EM106" s="299">
        <v>0</v>
      </c>
      <c r="EN106" s="299">
        <v>0</v>
      </c>
      <c r="EO106" s="299">
        <v>0</v>
      </c>
      <c r="EP106" s="299">
        <v>0</v>
      </c>
      <c r="EQ106" s="299">
        <v>0</v>
      </c>
      <c r="ER106" s="299">
        <v>0</v>
      </c>
      <c r="ES106" s="299">
        <v>0</v>
      </c>
      <c r="ET106" s="299">
        <v>0</v>
      </c>
      <c r="EU106" s="299">
        <v>0</v>
      </c>
      <c r="EV106" s="299">
        <v>0</v>
      </c>
      <c r="EW106" s="299">
        <v>0</v>
      </c>
      <c r="EX106" s="299">
        <v>0</v>
      </c>
      <c r="EY106" s="299">
        <v>0</v>
      </c>
      <c r="EZ106" s="299">
        <v>0</v>
      </c>
      <c r="FA106" s="299">
        <v>0</v>
      </c>
      <c r="FB106" s="299">
        <v>0</v>
      </c>
      <c r="FC106" s="299">
        <v>0</v>
      </c>
      <c r="FD106" s="299">
        <v>0</v>
      </c>
      <c r="FE106" s="299">
        <v>0</v>
      </c>
      <c r="FF106" s="299">
        <v>0</v>
      </c>
      <c r="FG106" s="299">
        <v>0</v>
      </c>
      <c r="FH106" s="299">
        <v>0</v>
      </c>
      <c r="FI106" s="299">
        <v>0</v>
      </c>
      <c r="FJ106" s="299">
        <v>0</v>
      </c>
      <c r="FK106" s="299">
        <v>0</v>
      </c>
      <c r="FL106" s="299">
        <v>0</v>
      </c>
      <c r="FM106" s="299">
        <v>0</v>
      </c>
      <c r="FN106" s="299">
        <v>0</v>
      </c>
      <c r="FO106" s="299">
        <v>0</v>
      </c>
      <c r="FP106" s="299">
        <v>0</v>
      </c>
      <c r="FQ106" s="299">
        <v>0</v>
      </c>
      <c r="FR106" s="299">
        <v>0</v>
      </c>
      <c r="FS106" s="299">
        <v>0</v>
      </c>
      <c r="FT106" s="299">
        <v>0</v>
      </c>
      <c r="FU106" s="299">
        <v>0</v>
      </c>
      <c r="FV106" s="299">
        <v>0</v>
      </c>
      <c r="FW106" s="299">
        <v>0</v>
      </c>
      <c r="FX106" s="299">
        <v>0</v>
      </c>
      <c r="FY106" s="299">
        <v>0</v>
      </c>
      <c r="FZ106" s="299">
        <v>0</v>
      </c>
      <c r="GA106" s="299">
        <v>0</v>
      </c>
      <c r="GB106" s="299">
        <v>0</v>
      </c>
      <c r="GC106" s="299">
        <v>0</v>
      </c>
      <c r="GD106" s="299">
        <v>0</v>
      </c>
      <c r="GE106" s="299">
        <v>0</v>
      </c>
      <c r="GF106" s="299">
        <v>0</v>
      </c>
      <c r="GG106" s="299">
        <v>0</v>
      </c>
      <c r="GH106" s="299">
        <v>0</v>
      </c>
      <c r="GI106" s="299">
        <v>0</v>
      </c>
      <c r="GJ106" s="299">
        <v>0</v>
      </c>
      <c r="GK106" s="299">
        <v>0</v>
      </c>
      <c r="GL106" s="299">
        <v>0</v>
      </c>
      <c r="GM106" s="299">
        <v>0</v>
      </c>
      <c r="GN106" s="299">
        <v>0</v>
      </c>
      <c r="GO106" s="299">
        <v>0</v>
      </c>
      <c r="GP106" s="299">
        <v>0</v>
      </c>
      <c r="GQ106" s="299">
        <v>0</v>
      </c>
      <c r="GR106" s="299">
        <v>0</v>
      </c>
      <c r="GS106" s="299">
        <v>0</v>
      </c>
      <c r="GT106" s="299">
        <v>0</v>
      </c>
      <c r="GU106" s="299">
        <v>0</v>
      </c>
      <c r="GV106" s="299">
        <v>0</v>
      </c>
      <c r="GW106" s="299">
        <v>0</v>
      </c>
      <c r="GX106" s="299">
        <v>0</v>
      </c>
      <c r="GY106" s="299">
        <v>0</v>
      </c>
      <c r="GZ106" s="299">
        <v>0</v>
      </c>
      <c r="HA106" s="299">
        <v>0</v>
      </c>
      <c r="HB106" s="299">
        <v>0</v>
      </c>
      <c r="HC106" s="299">
        <v>0</v>
      </c>
      <c r="HD106" s="299">
        <v>0</v>
      </c>
      <c r="HE106" s="299">
        <v>0</v>
      </c>
      <c r="HF106" s="299">
        <v>0</v>
      </c>
      <c r="HG106" s="299">
        <v>0</v>
      </c>
      <c r="HH106" s="299">
        <v>0</v>
      </c>
      <c r="HI106" s="299">
        <v>0</v>
      </c>
      <c r="HJ106" s="299">
        <v>0</v>
      </c>
      <c r="HK106" s="299">
        <v>0</v>
      </c>
      <c r="HL106" s="299">
        <v>0</v>
      </c>
      <c r="HM106" s="299">
        <v>0</v>
      </c>
      <c r="HN106" s="299">
        <v>0</v>
      </c>
      <c r="HO106" s="299">
        <v>1</v>
      </c>
      <c r="HP106" s="299">
        <v>0</v>
      </c>
      <c r="HQ106" s="299">
        <v>0</v>
      </c>
      <c r="HR106" s="299">
        <v>0</v>
      </c>
      <c r="HS106" s="299">
        <v>0</v>
      </c>
      <c r="HT106" s="299">
        <v>0</v>
      </c>
      <c r="HU106" s="299">
        <v>0</v>
      </c>
      <c r="HV106" s="288"/>
      <c r="HW106" s="106"/>
      <c r="HX106" s="106"/>
      <c r="HY106" s="106"/>
      <c r="HZ106" s="112"/>
      <c r="IA106" s="4"/>
    </row>
    <row r="107" spans="5:235" ht="16.5">
      <c r="E107" s="105"/>
      <c r="F107" s="106"/>
      <c r="G107" s="106"/>
      <c r="H107" s="106"/>
      <c r="I107" s="106"/>
      <c r="J107" s="106"/>
      <c r="K107" s="303">
        <v>672</v>
      </c>
      <c r="L107" s="296" t="s">
        <v>790</v>
      </c>
      <c r="M107" s="300">
        <v>1.0452790920516544</v>
      </c>
      <c r="N107" s="301">
        <v>0.57099991024638652</v>
      </c>
      <c r="O107" s="300">
        <v>0.72820634021564856</v>
      </c>
      <c r="P107" s="299">
        <v>0</v>
      </c>
      <c r="Q107" s="299">
        <v>0</v>
      </c>
      <c r="R107" s="299">
        <v>0</v>
      </c>
      <c r="S107" s="299">
        <v>0</v>
      </c>
      <c r="T107" s="299">
        <v>0</v>
      </c>
      <c r="U107" s="299">
        <v>0</v>
      </c>
      <c r="V107" s="299">
        <v>0</v>
      </c>
      <c r="W107" s="299">
        <v>0</v>
      </c>
      <c r="X107" s="299">
        <v>0</v>
      </c>
      <c r="Y107" s="299">
        <v>0</v>
      </c>
      <c r="Z107" s="299">
        <v>0</v>
      </c>
      <c r="AA107" s="299">
        <v>0</v>
      </c>
      <c r="AB107" s="299">
        <v>0</v>
      </c>
      <c r="AC107" s="299">
        <v>0</v>
      </c>
      <c r="AD107" s="299">
        <v>0</v>
      </c>
      <c r="AE107" s="299">
        <v>0</v>
      </c>
      <c r="AF107" s="299">
        <v>0</v>
      </c>
      <c r="AG107" s="299">
        <v>0</v>
      </c>
      <c r="AH107" s="299">
        <v>0</v>
      </c>
      <c r="AI107" s="299">
        <v>0</v>
      </c>
      <c r="AJ107" s="299">
        <v>0</v>
      </c>
      <c r="AK107" s="299">
        <v>0</v>
      </c>
      <c r="AL107" s="299">
        <v>0</v>
      </c>
      <c r="AM107" s="299">
        <v>0</v>
      </c>
      <c r="AN107" s="299">
        <v>0</v>
      </c>
      <c r="AO107" s="299">
        <v>0</v>
      </c>
      <c r="AP107" s="299">
        <v>0</v>
      </c>
      <c r="AQ107" s="299">
        <v>0</v>
      </c>
      <c r="AR107" s="299">
        <v>0</v>
      </c>
      <c r="AS107" s="299">
        <v>0</v>
      </c>
      <c r="AT107" s="299">
        <v>0</v>
      </c>
      <c r="AU107" s="299">
        <v>0</v>
      </c>
      <c r="AV107" s="299">
        <v>0</v>
      </c>
      <c r="AW107" s="299">
        <v>0</v>
      </c>
      <c r="AX107" s="299">
        <v>0</v>
      </c>
      <c r="AY107" s="299">
        <v>0</v>
      </c>
      <c r="AZ107" s="299">
        <v>0</v>
      </c>
      <c r="BA107" s="299">
        <v>0</v>
      </c>
      <c r="BB107" s="299">
        <v>0</v>
      </c>
      <c r="BC107" s="299">
        <v>0</v>
      </c>
      <c r="BD107" s="299">
        <v>0</v>
      </c>
      <c r="BE107" s="299">
        <v>0</v>
      </c>
      <c r="BF107" s="299">
        <v>0</v>
      </c>
      <c r="BG107" s="299">
        <v>0</v>
      </c>
      <c r="BH107" s="299">
        <v>0</v>
      </c>
      <c r="BI107" s="299">
        <v>0</v>
      </c>
      <c r="BJ107" s="299">
        <v>0</v>
      </c>
      <c r="BK107" s="299">
        <v>0</v>
      </c>
      <c r="BL107" s="299">
        <v>0</v>
      </c>
      <c r="BM107" s="299">
        <v>0</v>
      </c>
      <c r="BN107" s="299">
        <v>0</v>
      </c>
      <c r="BO107" s="299">
        <v>0</v>
      </c>
      <c r="BP107" s="299">
        <v>0</v>
      </c>
      <c r="BQ107" s="299">
        <v>0</v>
      </c>
      <c r="BR107" s="299">
        <v>0</v>
      </c>
      <c r="BS107" s="299">
        <v>0</v>
      </c>
      <c r="BT107" s="299">
        <v>0</v>
      </c>
      <c r="BU107" s="299">
        <v>0</v>
      </c>
      <c r="BV107" s="299">
        <v>0</v>
      </c>
      <c r="BW107" s="299">
        <v>0</v>
      </c>
      <c r="BX107" s="299">
        <v>0</v>
      </c>
      <c r="BY107" s="299">
        <v>0</v>
      </c>
      <c r="BZ107" s="299">
        <v>0</v>
      </c>
      <c r="CA107" s="299">
        <v>0</v>
      </c>
      <c r="CB107" s="299">
        <v>0</v>
      </c>
      <c r="CC107" s="299">
        <v>0</v>
      </c>
      <c r="CD107" s="299">
        <v>0</v>
      </c>
      <c r="CE107" s="299">
        <v>0</v>
      </c>
      <c r="CF107" s="299">
        <v>0</v>
      </c>
      <c r="CG107" s="299">
        <v>0</v>
      </c>
      <c r="CH107" s="299">
        <v>0</v>
      </c>
      <c r="CI107" s="299">
        <v>0</v>
      </c>
      <c r="CJ107" s="299">
        <v>0</v>
      </c>
      <c r="CK107" s="299">
        <v>0</v>
      </c>
      <c r="CL107" s="299">
        <v>0</v>
      </c>
      <c r="CM107" s="299">
        <v>0</v>
      </c>
      <c r="CN107" s="299">
        <v>0</v>
      </c>
      <c r="CO107" s="299">
        <v>0</v>
      </c>
      <c r="CP107" s="299">
        <v>0</v>
      </c>
      <c r="CQ107" s="299">
        <v>0</v>
      </c>
      <c r="CR107" s="299">
        <v>0</v>
      </c>
      <c r="CS107" s="299">
        <v>0</v>
      </c>
      <c r="CT107" s="299">
        <v>0</v>
      </c>
      <c r="CU107" s="299">
        <v>0</v>
      </c>
      <c r="CV107" s="299">
        <v>0</v>
      </c>
      <c r="CW107" s="299">
        <v>0</v>
      </c>
      <c r="CX107" s="299">
        <v>0</v>
      </c>
      <c r="CY107" s="299">
        <v>0</v>
      </c>
      <c r="CZ107" s="299">
        <v>0</v>
      </c>
      <c r="DA107" s="299">
        <v>0</v>
      </c>
      <c r="DB107" s="299">
        <v>0</v>
      </c>
      <c r="DC107" s="299">
        <v>0</v>
      </c>
      <c r="DD107" s="299">
        <v>0</v>
      </c>
      <c r="DE107" s="299">
        <v>0</v>
      </c>
      <c r="DF107" s="299">
        <v>0</v>
      </c>
      <c r="DG107" s="299">
        <v>0</v>
      </c>
      <c r="DH107" s="299">
        <v>0</v>
      </c>
      <c r="DI107" s="299">
        <v>0</v>
      </c>
      <c r="DJ107" s="299">
        <v>0</v>
      </c>
      <c r="DK107" s="299">
        <v>0</v>
      </c>
      <c r="DL107" s="299">
        <v>0</v>
      </c>
      <c r="DM107" s="299">
        <v>1</v>
      </c>
      <c r="DN107" s="299">
        <v>0</v>
      </c>
      <c r="DO107" s="299">
        <v>0</v>
      </c>
      <c r="DP107" s="299">
        <v>0</v>
      </c>
      <c r="DQ107" s="299">
        <v>0</v>
      </c>
      <c r="DR107" s="299">
        <v>0</v>
      </c>
      <c r="DS107" s="299">
        <v>0</v>
      </c>
      <c r="DT107" s="299">
        <v>0</v>
      </c>
      <c r="DU107" s="299">
        <v>0</v>
      </c>
      <c r="DV107" s="299">
        <v>0</v>
      </c>
      <c r="DW107" s="299">
        <v>0</v>
      </c>
      <c r="DX107" s="299">
        <v>0</v>
      </c>
      <c r="DY107" s="299">
        <v>0</v>
      </c>
      <c r="DZ107" s="299">
        <v>0</v>
      </c>
      <c r="EA107" s="299">
        <v>0</v>
      </c>
      <c r="EB107" s="299">
        <v>0</v>
      </c>
      <c r="EC107" s="299">
        <v>0</v>
      </c>
      <c r="ED107" s="299">
        <v>0</v>
      </c>
      <c r="EE107" s="299">
        <v>0</v>
      </c>
      <c r="EF107" s="299">
        <v>0</v>
      </c>
      <c r="EG107" s="299">
        <v>0</v>
      </c>
      <c r="EH107" s="299">
        <v>0</v>
      </c>
      <c r="EI107" s="299">
        <v>0</v>
      </c>
      <c r="EJ107" s="299">
        <v>0</v>
      </c>
      <c r="EK107" s="299">
        <v>0</v>
      </c>
      <c r="EL107" s="299">
        <v>0</v>
      </c>
      <c r="EM107" s="299">
        <v>0</v>
      </c>
      <c r="EN107" s="299">
        <v>0</v>
      </c>
      <c r="EO107" s="299">
        <v>0</v>
      </c>
      <c r="EP107" s="299">
        <v>0</v>
      </c>
      <c r="EQ107" s="299">
        <v>0</v>
      </c>
      <c r="ER107" s="299">
        <v>0</v>
      </c>
      <c r="ES107" s="299">
        <v>0</v>
      </c>
      <c r="ET107" s="299">
        <v>0</v>
      </c>
      <c r="EU107" s="299">
        <v>0</v>
      </c>
      <c r="EV107" s="299">
        <v>0</v>
      </c>
      <c r="EW107" s="299">
        <v>0</v>
      </c>
      <c r="EX107" s="299">
        <v>0</v>
      </c>
      <c r="EY107" s="299">
        <v>0</v>
      </c>
      <c r="EZ107" s="299">
        <v>0</v>
      </c>
      <c r="FA107" s="299">
        <v>0</v>
      </c>
      <c r="FB107" s="299">
        <v>0</v>
      </c>
      <c r="FC107" s="299">
        <v>0</v>
      </c>
      <c r="FD107" s="299">
        <v>0</v>
      </c>
      <c r="FE107" s="299">
        <v>0</v>
      </c>
      <c r="FF107" s="299">
        <v>0</v>
      </c>
      <c r="FG107" s="299">
        <v>0</v>
      </c>
      <c r="FH107" s="299">
        <v>0</v>
      </c>
      <c r="FI107" s="299">
        <v>0</v>
      </c>
      <c r="FJ107" s="299">
        <v>0</v>
      </c>
      <c r="FK107" s="299">
        <v>0</v>
      </c>
      <c r="FL107" s="299">
        <v>0</v>
      </c>
      <c r="FM107" s="299">
        <v>0</v>
      </c>
      <c r="FN107" s="299">
        <v>0</v>
      </c>
      <c r="FO107" s="299">
        <v>0</v>
      </c>
      <c r="FP107" s="299">
        <v>0</v>
      </c>
      <c r="FQ107" s="299">
        <v>0</v>
      </c>
      <c r="FR107" s="299">
        <v>0</v>
      </c>
      <c r="FS107" s="299">
        <v>0</v>
      </c>
      <c r="FT107" s="299">
        <v>0</v>
      </c>
      <c r="FU107" s="299">
        <v>0</v>
      </c>
      <c r="FV107" s="299">
        <v>0</v>
      </c>
      <c r="FW107" s="299">
        <v>0</v>
      </c>
      <c r="FX107" s="299">
        <v>0</v>
      </c>
      <c r="FY107" s="299">
        <v>0</v>
      </c>
      <c r="FZ107" s="299">
        <v>0</v>
      </c>
      <c r="GA107" s="299">
        <v>0</v>
      </c>
      <c r="GB107" s="299">
        <v>0</v>
      </c>
      <c r="GC107" s="299">
        <v>0</v>
      </c>
      <c r="GD107" s="299">
        <v>0</v>
      </c>
      <c r="GE107" s="299">
        <v>0</v>
      </c>
      <c r="GF107" s="299">
        <v>0</v>
      </c>
      <c r="GG107" s="299">
        <v>0</v>
      </c>
      <c r="GH107" s="299">
        <v>0</v>
      </c>
      <c r="GI107" s="299">
        <v>0</v>
      </c>
      <c r="GJ107" s="299">
        <v>0</v>
      </c>
      <c r="GK107" s="299">
        <v>0</v>
      </c>
      <c r="GL107" s="299">
        <v>0</v>
      </c>
      <c r="GM107" s="299">
        <v>0</v>
      </c>
      <c r="GN107" s="299">
        <v>0</v>
      </c>
      <c r="GO107" s="299">
        <v>0</v>
      </c>
      <c r="GP107" s="299">
        <v>0</v>
      </c>
      <c r="GQ107" s="299">
        <v>0</v>
      </c>
      <c r="GR107" s="299">
        <v>0</v>
      </c>
      <c r="GS107" s="299">
        <v>0</v>
      </c>
      <c r="GT107" s="299">
        <v>0</v>
      </c>
      <c r="GU107" s="299">
        <v>0</v>
      </c>
      <c r="GV107" s="299">
        <v>0</v>
      </c>
      <c r="GW107" s="299">
        <v>0</v>
      </c>
      <c r="GX107" s="299">
        <v>0</v>
      </c>
      <c r="GY107" s="299">
        <v>0</v>
      </c>
      <c r="GZ107" s="299">
        <v>0</v>
      </c>
      <c r="HA107" s="299">
        <v>0</v>
      </c>
      <c r="HB107" s="299">
        <v>0</v>
      </c>
      <c r="HC107" s="299">
        <v>0</v>
      </c>
      <c r="HD107" s="299">
        <v>0</v>
      </c>
      <c r="HE107" s="299">
        <v>0</v>
      </c>
      <c r="HF107" s="299">
        <v>0</v>
      </c>
      <c r="HG107" s="299">
        <v>0</v>
      </c>
      <c r="HH107" s="299">
        <v>0</v>
      </c>
      <c r="HI107" s="299">
        <v>0</v>
      </c>
      <c r="HJ107" s="299">
        <v>0</v>
      </c>
      <c r="HK107" s="299">
        <v>0</v>
      </c>
      <c r="HL107" s="299">
        <v>0</v>
      </c>
      <c r="HM107" s="299">
        <v>0</v>
      </c>
      <c r="HN107" s="299">
        <v>0</v>
      </c>
      <c r="HO107" s="299">
        <v>0</v>
      </c>
      <c r="HP107" s="299">
        <v>1</v>
      </c>
      <c r="HQ107" s="299">
        <v>0</v>
      </c>
      <c r="HR107" s="299">
        <v>0</v>
      </c>
      <c r="HS107" s="299">
        <v>0</v>
      </c>
      <c r="HT107" s="299">
        <v>0</v>
      </c>
      <c r="HU107" s="299">
        <v>0</v>
      </c>
      <c r="HV107" s="288"/>
      <c r="HW107" s="106"/>
      <c r="HX107" s="106"/>
      <c r="HY107" s="106"/>
      <c r="HZ107" s="112"/>
    </row>
    <row r="108" spans="5:235" ht="16.5">
      <c r="E108" s="105"/>
      <c r="F108" s="106"/>
      <c r="G108" s="106"/>
      <c r="H108" s="106"/>
      <c r="I108" s="106"/>
      <c r="J108" s="106"/>
      <c r="K108" s="303">
        <v>673</v>
      </c>
      <c r="L108" s="296" t="s">
        <v>791</v>
      </c>
      <c r="M108" s="300">
        <v>1.0506410335278007</v>
      </c>
      <c r="N108" s="301">
        <v>0.31964100423036862</v>
      </c>
      <c r="O108" s="300">
        <v>0.6388015677735992</v>
      </c>
      <c r="P108" s="299">
        <v>0</v>
      </c>
      <c r="Q108" s="299">
        <v>0</v>
      </c>
      <c r="R108" s="299">
        <v>0</v>
      </c>
      <c r="S108" s="299">
        <v>0</v>
      </c>
      <c r="T108" s="299">
        <v>0</v>
      </c>
      <c r="U108" s="299">
        <v>0</v>
      </c>
      <c r="V108" s="299">
        <v>0</v>
      </c>
      <c r="W108" s="299">
        <v>0</v>
      </c>
      <c r="X108" s="299">
        <v>0</v>
      </c>
      <c r="Y108" s="299">
        <v>0</v>
      </c>
      <c r="Z108" s="299">
        <v>0</v>
      </c>
      <c r="AA108" s="299">
        <v>0</v>
      </c>
      <c r="AB108" s="299">
        <v>0</v>
      </c>
      <c r="AC108" s="299">
        <v>0</v>
      </c>
      <c r="AD108" s="299">
        <v>0</v>
      </c>
      <c r="AE108" s="299">
        <v>0</v>
      </c>
      <c r="AF108" s="299">
        <v>0</v>
      </c>
      <c r="AG108" s="299">
        <v>0</v>
      </c>
      <c r="AH108" s="299">
        <v>0</v>
      </c>
      <c r="AI108" s="299">
        <v>0</v>
      </c>
      <c r="AJ108" s="299">
        <v>0</v>
      </c>
      <c r="AK108" s="299">
        <v>0</v>
      </c>
      <c r="AL108" s="299">
        <v>0</v>
      </c>
      <c r="AM108" s="299">
        <v>0</v>
      </c>
      <c r="AN108" s="299">
        <v>0</v>
      </c>
      <c r="AO108" s="299">
        <v>0</v>
      </c>
      <c r="AP108" s="299">
        <v>0</v>
      </c>
      <c r="AQ108" s="299">
        <v>0</v>
      </c>
      <c r="AR108" s="299">
        <v>0</v>
      </c>
      <c r="AS108" s="299">
        <v>0</v>
      </c>
      <c r="AT108" s="299">
        <v>0</v>
      </c>
      <c r="AU108" s="299">
        <v>0</v>
      </c>
      <c r="AV108" s="299">
        <v>0</v>
      </c>
      <c r="AW108" s="299">
        <v>0</v>
      </c>
      <c r="AX108" s="299">
        <v>0</v>
      </c>
      <c r="AY108" s="299">
        <v>0</v>
      </c>
      <c r="AZ108" s="299">
        <v>0</v>
      </c>
      <c r="BA108" s="299">
        <v>0</v>
      </c>
      <c r="BB108" s="299">
        <v>0</v>
      </c>
      <c r="BC108" s="299">
        <v>0</v>
      </c>
      <c r="BD108" s="299">
        <v>0</v>
      </c>
      <c r="BE108" s="299">
        <v>0</v>
      </c>
      <c r="BF108" s="299">
        <v>0</v>
      </c>
      <c r="BG108" s="299">
        <v>0</v>
      </c>
      <c r="BH108" s="299">
        <v>0</v>
      </c>
      <c r="BI108" s="299">
        <v>0</v>
      </c>
      <c r="BJ108" s="299">
        <v>0</v>
      </c>
      <c r="BK108" s="299">
        <v>0</v>
      </c>
      <c r="BL108" s="299">
        <v>0</v>
      </c>
      <c r="BM108" s="299">
        <v>0</v>
      </c>
      <c r="BN108" s="299">
        <v>0</v>
      </c>
      <c r="BO108" s="299">
        <v>0</v>
      </c>
      <c r="BP108" s="299">
        <v>0</v>
      </c>
      <c r="BQ108" s="299">
        <v>0</v>
      </c>
      <c r="BR108" s="299">
        <v>0</v>
      </c>
      <c r="BS108" s="299">
        <v>0</v>
      </c>
      <c r="BT108" s="299">
        <v>0</v>
      </c>
      <c r="BU108" s="299">
        <v>0</v>
      </c>
      <c r="BV108" s="299">
        <v>0</v>
      </c>
      <c r="BW108" s="299">
        <v>0</v>
      </c>
      <c r="BX108" s="299">
        <v>0</v>
      </c>
      <c r="BY108" s="299">
        <v>0</v>
      </c>
      <c r="BZ108" s="299">
        <v>0</v>
      </c>
      <c r="CA108" s="299">
        <v>0</v>
      </c>
      <c r="CB108" s="299">
        <v>0</v>
      </c>
      <c r="CC108" s="299">
        <v>0</v>
      </c>
      <c r="CD108" s="299">
        <v>0</v>
      </c>
      <c r="CE108" s="299">
        <v>0</v>
      </c>
      <c r="CF108" s="299">
        <v>0</v>
      </c>
      <c r="CG108" s="299">
        <v>0</v>
      </c>
      <c r="CH108" s="299">
        <v>0</v>
      </c>
      <c r="CI108" s="299">
        <v>0</v>
      </c>
      <c r="CJ108" s="299">
        <v>0</v>
      </c>
      <c r="CK108" s="299">
        <v>0</v>
      </c>
      <c r="CL108" s="299">
        <v>0</v>
      </c>
      <c r="CM108" s="299">
        <v>0</v>
      </c>
      <c r="CN108" s="299">
        <v>0</v>
      </c>
      <c r="CO108" s="299">
        <v>0</v>
      </c>
      <c r="CP108" s="299">
        <v>0</v>
      </c>
      <c r="CQ108" s="299">
        <v>0</v>
      </c>
      <c r="CR108" s="299">
        <v>0</v>
      </c>
      <c r="CS108" s="299">
        <v>0</v>
      </c>
      <c r="CT108" s="299">
        <v>0</v>
      </c>
      <c r="CU108" s="299">
        <v>0</v>
      </c>
      <c r="CV108" s="299">
        <v>0</v>
      </c>
      <c r="CW108" s="299">
        <v>0</v>
      </c>
      <c r="CX108" s="299">
        <v>0</v>
      </c>
      <c r="CY108" s="299">
        <v>0</v>
      </c>
      <c r="CZ108" s="299">
        <v>0</v>
      </c>
      <c r="DA108" s="299">
        <v>0</v>
      </c>
      <c r="DB108" s="299">
        <v>0</v>
      </c>
      <c r="DC108" s="299">
        <v>0</v>
      </c>
      <c r="DD108" s="299">
        <v>0</v>
      </c>
      <c r="DE108" s="299">
        <v>0</v>
      </c>
      <c r="DF108" s="299">
        <v>0</v>
      </c>
      <c r="DG108" s="299">
        <v>0</v>
      </c>
      <c r="DH108" s="299">
        <v>0</v>
      </c>
      <c r="DI108" s="299">
        <v>0</v>
      </c>
      <c r="DJ108" s="299">
        <v>0</v>
      </c>
      <c r="DK108" s="299">
        <v>0</v>
      </c>
      <c r="DL108" s="299">
        <v>0</v>
      </c>
      <c r="DM108" s="299">
        <v>0</v>
      </c>
      <c r="DN108" s="299">
        <v>1</v>
      </c>
      <c r="DO108" s="299">
        <v>0</v>
      </c>
      <c r="DP108" s="299">
        <v>0</v>
      </c>
      <c r="DQ108" s="299">
        <v>0</v>
      </c>
      <c r="DR108" s="299">
        <v>0</v>
      </c>
      <c r="DS108" s="299">
        <v>0</v>
      </c>
      <c r="DT108" s="299">
        <v>0</v>
      </c>
      <c r="DU108" s="299">
        <v>0</v>
      </c>
      <c r="DV108" s="299">
        <v>0</v>
      </c>
      <c r="DW108" s="299">
        <v>0</v>
      </c>
      <c r="DX108" s="299">
        <v>0</v>
      </c>
      <c r="DY108" s="299">
        <v>0</v>
      </c>
      <c r="DZ108" s="299">
        <v>0</v>
      </c>
      <c r="EA108" s="299">
        <v>0</v>
      </c>
      <c r="EB108" s="299">
        <v>0</v>
      </c>
      <c r="EC108" s="299">
        <v>0</v>
      </c>
      <c r="ED108" s="299">
        <v>0</v>
      </c>
      <c r="EE108" s="299">
        <v>0</v>
      </c>
      <c r="EF108" s="299">
        <v>0</v>
      </c>
      <c r="EG108" s="299">
        <v>0</v>
      </c>
      <c r="EH108" s="299">
        <v>0</v>
      </c>
      <c r="EI108" s="299">
        <v>0</v>
      </c>
      <c r="EJ108" s="299">
        <v>0</v>
      </c>
      <c r="EK108" s="299">
        <v>0</v>
      </c>
      <c r="EL108" s="299">
        <v>0</v>
      </c>
      <c r="EM108" s="299">
        <v>0</v>
      </c>
      <c r="EN108" s="299">
        <v>0</v>
      </c>
      <c r="EO108" s="299">
        <v>0</v>
      </c>
      <c r="EP108" s="299">
        <v>0</v>
      </c>
      <c r="EQ108" s="299">
        <v>0</v>
      </c>
      <c r="ER108" s="299">
        <v>0</v>
      </c>
      <c r="ES108" s="299">
        <v>0</v>
      </c>
      <c r="ET108" s="299">
        <v>0</v>
      </c>
      <c r="EU108" s="299">
        <v>0</v>
      </c>
      <c r="EV108" s="299">
        <v>0</v>
      </c>
      <c r="EW108" s="299">
        <v>0</v>
      </c>
      <c r="EX108" s="299">
        <v>0</v>
      </c>
      <c r="EY108" s="299">
        <v>0</v>
      </c>
      <c r="EZ108" s="299">
        <v>0</v>
      </c>
      <c r="FA108" s="299">
        <v>0</v>
      </c>
      <c r="FB108" s="299">
        <v>0</v>
      </c>
      <c r="FC108" s="299">
        <v>0</v>
      </c>
      <c r="FD108" s="299">
        <v>0</v>
      </c>
      <c r="FE108" s="299">
        <v>0</v>
      </c>
      <c r="FF108" s="299">
        <v>0</v>
      </c>
      <c r="FG108" s="299">
        <v>0</v>
      </c>
      <c r="FH108" s="299">
        <v>0</v>
      </c>
      <c r="FI108" s="299">
        <v>0</v>
      </c>
      <c r="FJ108" s="299">
        <v>0</v>
      </c>
      <c r="FK108" s="299">
        <v>0</v>
      </c>
      <c r="FL108" s="299">
        <v>0</v>
      </c>
      <c r="FM108" s="299">
        <v>0</v>
      </c>
      <c r="FN108" s="299">
        <v>0</v>
      </c>
      <c r="FO108" s="299">
        <v>0</v>
      </c>
      <c r="FP108" s="299">
        <v>0</v>
      </c>
      <c r="FQ108" s="299">
        <v>0</v>
      </c>
      <c r="FR108" s="299">
        <v>0</v>
      </c>
      <c r="FS108" s="299">
        <v>0</v>
      </c>
      <c r="FT108" s="299">
        <v>0</v>
      </c>
      <c r="FU108" s="299">
        <v>0</v>
      </c>
      <c r="FV108" s="299">
        <v>0</v>
      </c>
      <c r="FW108" s="299">
        <v>0</v>
      </c>
      <c r="FX108" s="299">
        <v>0</v>
      </c>
      <c r="FY108" s="299">
        <v>0</v>
      </c>
      <c r="FZ108" s="299">
        <v>0</v>
      </c>
      <c r="GA108" s="299">
        <v>0</v>
      </c>
      <c r="GB108" s="299">
        <v>0</v>
      </c>
      <c r="GC108" s="299">
        <v>0</v>
      </c>
      <c r="GD108" s="299">
        <v>0</v>
      </c>
      <c r="GE108" s="299">
        <v>0</v>
      </c>
      <c r="GF108" s="299">
        <v>0</v>
      </c>
      <c r="GG108" s="299">
        <v>0</v>
      </c>
      <c r="GH108" s="299">
        <v>0</v>
      </c>
      <c r="GI108" s="299">
        <v>0</v>
      </c>
      <c r="GJ108" s="299">
        <v>0</v>
      </c>
      <c r="GK108" s="299">
        <v>0</v>
      </c>
      <c r="GL108" s="299">
        <v>0</v>
      </c>
      <c r="GM108" s="299">
        <v>0</v>
      </c>
      <c r="GN108" s="299">
        <v>0</v>
      </c>
      <c r="GO108" s="299">
        <v>0</v>
      </c>
      <c r="GP108" s="299">
        <v>0</v>
      </c>
      <c r="GQ108" s="299">
        <v>0</v>
      </c>
      <c r="GR108" s="299">
        <v>0</v>
      </c>
      <c r="GS108" s="299">
        <v>0</v>
      </c>
      <c r="GT108" s="299">
        <v>0</v>
      </c>
      <c r="GU108" s="299">
        <v>0</v>
      </c>
      <c r="GV108" s="299">
        <v>0</v>
      </c>
      <c r="GW108" s="299">
        <v>0</v>
      </c>
      <c r="GX108" s="299">
        <v>0</v>
      </c>
      <c r="GY108" s="299">
        <v>0</v>
      </c>
      <c r="GZ108" s="299">
        <v>0</v>
      </c>
      <c r="HA108" s="299">
        <v>0</v>
      </c>
      <c r="HB108" s="299">
        <v>0</v>
      </c>
      <c r="HC108" s="299">
        <v>0</v>
      </c>
      <c r="HD108" s="299">
        <v>0</v>
      </c>
      <c r="HE108" s="299">
        <v>0</v>
      </c>
      <c r="HF108" s="299">
        <v>0</v>
      </c>
      <c r="HG108" s="299">
        <v>0</v>
      </c>
      <c r="HH108" s="299">
        <v>0</v>
      </c>
      <c r="HI108" s="299">
        <v>0</v>
      </c>
      <c r="HJ108" s="299">
        <v>0</v>
      </c>
      <c r="HK108" s="299">
        <v>0</v>
      </c>
      <c r="HL108" s="299">
        <v>0</v>
      </c>
      <c r="HM108" s="299">
        <v>0</v>
      </c>
      <c r="HN108" s="299">
        <v>0</v>
      </c>
      <c r="HO108" s="299">
        <v>0</v>
      </c>
      <c r="HP108" s="299">
        <v>0</v>
      </c>
      <c r="HQ108" s="299">
        <v>1</v>
      </c>
      <c r="HR108" s="299">
        <v>0</v>
      </c>
      <c r="HS108" s="299">
        <v>0</v>
      </c>
      <c r="HT108" s="299">
        <v>0</v>
      </c>
      <c r="HU108" s="299">
        <v>0</v>
      </c>
      <c r="HV108" s="288"/>
      <c r="HW108" s="106"/>
      <c r="HX108" s="106"/>
      <c r="HY108" s="106"/>
      <c r="HZ108" s="112"/>
    </row>
    <row r="109" spans="5:235" ht="16.5">
      <c r="E109" s="105"/>
      <c r="F109" s="106"/>
      <c r="G109" s="106"/>
      <c r="H109" s="106"/>
      <c r="I109" s="106"/>
      <c r="J109" s="106"/>
      <c r="K109" s="303">
        <v>674</v>
      </c>
      <c r="L109" s="302" t="s">
        <v>792</v>
      </c>
      <c r="M109" s="300">
        <v>1.0386175627118526</v>
      </c>
      <c r="N109" s="301">
        <v>0.31335926888395954</v>
      </c>
      <c r="O109" s="300">
        <v>0.68994526184309024</v>
      </c>
      <c r="P109" s="299">
        <v>0</v>
      </c>
      <c r="Q109" s="299">
        <v>0</v>
      </c>
      <c r="R109" s="299">
        <v>0</v>
      </c>
      <c r="S109" s="299">
        <v>0</v>
      </c>
      <c r="T109" s="299">
        <v>0</v>
      </c>
      <c r="U109" s="299">
        <v>0</v>
      </c>
      <c r="V109" s="299">
        <v>0</v>
      </c>
      <c r="W109" s="299">
        <v>0</v>
      </c>
      <c r="X109" s="299">
        <v>0</v>
      </c>
      <c r="Y109" s="299">
        <v>0</v>
      </c>
      <c r="Z109" s="299">
        <v>0</v>
      </c>
      <c r="AA109" s="299">
        <v>0</v>
      </c>
      <c r="AB109" s="299">
        <v>0</v>
      </c>
      <c r="AC109" s="299">
        <v>0</v>
      </c>
      <c r="AD109" s="299">
        <v>0</v>
      </c>
      <c r="AE109" s="299">
        <v>0</v>
      </c>
      <c r="AF109" s="299">
        <v>0</v>
      </c>
      <c r="AG109" s="299">
        <v>0</v>
      </c>
      <c r="AH109" s="299">
        <v>0</v>
      </c>
      <c r="AI109" s="299">
        <v>0</v>
      </c>
      <c r="AJ109" s="299">
        <v>0</v>
      </c>
      <c r="AK109" s="299">
        <v>0</v>
      </c>
      <c r="AL109" s="299">
        <v>0</v>
      </c>
      <c r="AM109" s="299">
        <v>0</v>
      </c>
      <c r="AN109" s="299">
        <v>0</v>
      </c>
      <c r="AO109" s="299">
        <v>0</v>
      </c>
      <c r="AP109" s="299">
        <v>0</v>
      </c>
      <c r="AQ109" s="299">
        <v>0</v>
      </c>
      <c r="AR109" s="299">
        <v>0</v>
      </c>
      <c r="AS109" s="299">
        <v>0</v>
      </c>
      <c r="AT109" s="299">
        <v>0</v>
      </c>
      <c r="AU109" s="299">
        <v>0</v>
      </c>
      <c r="AV109" s="299">
        <v>0</v>
      </c>
      <c r="AW109" s="299">
        <v>0</v>
      </c>
      <c r="AX109" s="299">
        <v>0</v>
      </c>
      <c r="AY109" s="299">
        <v>0</v>
      </c>
      <c r="AZ109" s="299">
        <v>0</v>
      </c>
      <c r="BA109" s="299">
        <v>0</v>
      </c>
      <c r="BB109" s="299">
        <v>0</v>
      </c>
      <c r="BC109" s="299">
        <v>0</v>
      </c>
      <c r="BD109" s="299">
        <v>0</v>
      </c>
      <c r="BE109" s="299">
        <v>0</v>
      </c>
      <c r="BF109" s="299">
        <v>0</v>
      </c>
      <c r="BG109" s="299">
        <v>0</v>
      </c>
      <c r="BH109" s="299">
        <v>0</v>
      </c>
      <c r="BI109" s="299">
        <v>0</v>
      </c>
      <c r="BJ109" s="299">
        <v>0</v>
      </c>
      <c r="BK109" s="299">
        <v>0</v>
      </c>
      <c r="BL109" s="299">
        <v>0</v>
      </c>
      <c r="BM109" s="299">
        <v>0</v>
      </c>
      <c r="BN109" s="299">
        <v>0</v>
      </c>
      <c r="BO109" s="299">
        <v>0</v>
      </c>
      <c r="BP109" s="299">
        <v>0</v>
      </c>
      <c r="BQ109" s="299">
        <v>0</v>
      </c>
      <c r="BR109" s="299">
        <v>0</v>
      </c>
      <c r="BS109" s="299">
        <v>0</v>
      </c>
      <c r="BT109" s="299">
        <v>0</v>
      </c>
      <c r="BU109" s="299">
        <v>0</v>
      </c>
      <c r="BV109" s="299">
        <v>0</v>
      </c>
      <c r="BW109" s="299">
        <v>0</v>
      </c>
      <c r="BX109" s="299">
        <v>0</v>
      </c>
      <c r="BY109" s="299">
        <v>0</v>
      </c>
      <c r="BZ109" s="299">
        <v>0</v>
      </c>
      <c r="CA109" s="299">
        <v>0</v>
      </c>
      <c r="CB109" s="299">
        <v>0</v>
      </c>
      <c r="CC109" s="299">
        <v>0</v>
      </c>
      <c r="CD109" s="299">
        <v>0</v>
      </c>
      <c r="CE109" s="299">
        <v>0</v>
      </c>
      <c r="CF109" s="299">
        <v>0</v>
      </c>
      <c r="CG109" s="299">
        <v>0</v>
      </c>
      <c r="CH109" s="299">
        <v>0</v>
      </c>
      <c r="CI109" s="299">
        <v>0</v>
      </c>
      <c r="CJ109" s="299">
        <v>0</v>
      </c>
      <c r="CK109" s="299">
        <v>0</v>
      </c>
      <c r="CL109" s="299">
        <v>0</v>
      </c>
      <c r="CM109" s="299">
        <v>0</v>
      </c>
      <c r="CN109" s="299">
        <v>0</v>
      </c>
      <c r="CO109" s="299">
        <v>0</v>
      </c>
      <c r="CP109" s="299">
        <v>0</v>
      </c>
      <c r="CQ109" s="299">
        <v>0</v>
      </c>
      <c r="CR109" s="299">
        <v>0</v>
      </c>
      <c r="CS109" s="299">
        <v>0</v>
      </c>
      <c r="CT109" s="299">
        <v>0</v>
      </c>
      <c r="CU109" s="299">
        <v>0</v>
      </c>
      <c r="CV109" s="299">
        <v>0</v>
      </c>
      <c r="CW109" s="299">
        <v>0</v>
      </c>
      <c r="CX109" s="299">
        <v>0</v>
      </c>
      <c r="CY109" s="299">
        <v>0</v>
      </c>
      <c r="CZ109" s="299">
        <v>0</v>
      </c>
      <c r="DA109" s="299">
        <v>0</v>
      </c>
      <c r="DB109" s="299">
        <v>0</v>
      </c>
      <c r="DC109" s="299">
        <v>0</v>
      </c>
      <c r="DD109" s="299">
        <v>0</v>
      </c>
      <c r="DE109" s="299">
        <v>0</v>
      </c>
      <c r="DF109" s="299">
        <v>0</v>
      </c>
      <c r="DG109" s="299">
        <v>0</v>
      </c>
      <c r="DH109" s="299">
        <v>0</v>
      </c>
      <c r="DI109" s="299">
        <v>0</v>
      </c>
      <c r="DJ109" s="299">
        <v>0</v>
      </c>
      <c r="DK109" s="299">
        <v>0</v>
      </c>
      <c r="DL109" s="299">
        <v>0</v>
      </c>
      <c r="DM109" s="299">
        <v>0</v>
      </c>
      <c r="DN109" s="299">
        <v>0</v>
      </c>
      <c r="DO109" s="299">
        <v>1</v>
      </c>
      <c r="DP109" s="299">
        <v>0</v>
      </c>
      <c r="DQ109" s="299">
        <v>0</v>
      </c>
      <c r="DR109" s="299">
        <v>0</v>
      </c>
      <c r="DS109" s="299">
        <v>0</v>
      </c>
      <c r="DT109" s="299">
        <v>0</v>
      </c>
      <c r="DU109" s="299">
        <v>0</v>
      </c>
      <c r="DV109" s="299">
        <v>0</v>
      </c>
      <c r="DW109" s="299">
        <v>0</v>
      </c>
      <c r="DX109" s="299">
        <v>0</v>
      </c>
      <c r="DY109" s="299">
        <v>0</v>
      </c>
      <c r="DZ109" s="299">
        <v>0</v>
      </c>
      <c r="EA109" s="299">
        <v>0</v>
      </c>
      <c r="EB109" s="299">
        <v>0</v>
      </c>
      <c r="EC109" s="299">
        <v>0</v>
      </c>
      <c r="ED109" s="299">
        <v>0</v>
      </c>
      <c r="EE109" s="299">
        <v>0</v>
      </c>
      <c r="EF109" s="299">
        <v>0</v>
      </c>
      <c r="EG109" s="299">
        <v>0</v>
      </c>
      <c r="EH109" s="299">
        <v>0</v>
      </c>
      <c r="EI109" s="299">
        <v>0</v>
      </c>
      <c r="EJ109" s="299">
        <v>0</v>
      </c>
      <c r="EK109" s="299">
        <v>0</v>
      </c>
      <c r="EL109" s="299">
        <v>0</v>
      </c>
      <c r="EM109" s="299">
        <v>0</v>
      </c>
      <c r="EN109" s="299">
        <v>0</v>
      </c>
      <c r="EO109" s="299">
        <v>0</v>
      </c>
      <c r="EP109" s="299">
        <v>0</v>
      </c>
      <c r="EQ109" s="299">
        <v>0</v>
      </c>
      <c r="ER109" s="299">
        <v>0</v>
      </c>
      <c r="ES109" s="299">
        <v>0</v>
      </c>
      <c r="ET109" s="299">
        <v>0</v>
      </c>
      <c r="EU109" s="299">
        <v>0</v>
      </c>
      <c r="EV109" s="299">
        <v>0</v>
      </c>
      <c r="EW109" s="299">
        <v>0</v>
      </c>
      <c r="EX109" s="299">
        <v>0</v>
      </c>
      <c r="EY109" s="299">
        <v>0</v>
      </c>
      <c r="EZ109" s="299">
        <v>0</v>
      </c>
      <c r="FA109" s="299">
        <v>0</v>
      </c>
      <c r="FB109" s="299">
        <v>0</v>
      </c>
      <c r="FC109" s="299">
        <v>0</v>
      </c>
      <c r="FD109" s="299">
        <v>0</v>
      </c>
      <c r="FE109" s="299">
        <v>0</v>
      </c>
      <c r="FF109" s="299">
        <v>0</v>
      </c>
      <c r="FG109" s="299">
        <v>0</v>
      </c>
      <c r="FH109" s="299">
        <v>0</v>
      </c>
      <c r="FI109" s="299">
        <v>0</v>
      </c>
      <c r="FJ109" s="299">
        <v>0</v>
      </c>
      <c r="FK109" s="299">
        <v>0</v>
      </c>
      <c r="FL109" s="299">
        <v>0</v>
      </c>
      <c r="FM109" s="299">
        <v>0</v>
      </c>
      <c r="FN109" s="299">
        <v>0</v>
      </c>
      <c r="FO109" s="299">
        <v>0</v>
      </c>
      <c r="FP109" s="299">
        <v>0</v>
      </c>
      <c r="FQ109" s="299">
        <v>0</v>
      </c>
      <c r="FR109" s="299">
        <v>0</v>
      </c>
      <c r="FS109" s="299">
        <v>0</v>
      </c>
      <c r="FT109" s="299">
        <v>0</v>
      </c>
      <c r="FU109" s="299">
        <v>0</v>
      </c>
      <c r="FV109" s="299">
        <v>0</v>
      </c>
      <c r="FW109" s="299">
        <v>0</v>
      </c>
      <c r="FX109" s="299">
        <v>0</v>
      </c>
      <c r="FY109" s="299">
        <v>0</v>
      </c>
      <c r="FZ109" s="299">
        <v>0</v>
      </c>
      <c r="GA109" s="299">
        <v>0</v>
      </c>
      <c r="GB109" s="299">
        <v>0</v>
      </c>
      <c r="GC109" s="299">
        <v>0</v>
      </c>
      <c r="GD109" s="299">
        <v>0</v>
      </c>
      <c r="GE109" s="299">
        <v>0</v>
      </c>
      <c r="GF109" s="299">
        <v>0</v>
      </c>
      <c r="GG109" s="299">
        <v>0</v>
      </c>
      <c r="GH109" s="299">
        <v>0</v>
      </c>
      <c r="GI109" s="299">
        <v>0</v>
      </c>
      <c r="GJ109" s="299">
        <v>0</v>
      </c>
      <c r="GK109" s="299">
        <v>0</v>
      </c>
      <c r="GL109" s="299">
        <v>0</v>
      </c>
      <c r="GM109" s="299">
        <v>0</v>
      </c>
      <c r="GN109" s="299">
        <v>0</v>
      </c>
      <c r="GO109" s="299">
        <v>0</v>
      </c>
      <c r="GP109" s="299">
        <v>0</v>
      </c>
      <c r="GQ109" s="299">
        <v>0</v>
      </c>
      <c r="GR109" s="299">
        <v>0</v>
      </c>
      <c r="GS109" s="299">
        <v>0</v>
      </c>
      <c r="GT109" s="299">
        <v>0</v>
      </c>
      <c r="GU109" s="299">
        <v>0</v>
      </c>
      <c r="GV109" s="299">
        <v>0</v>
      </c>
      <c r="GW109" s="299">
        <v>0</v>
      </c>
      <c r="GX109" s="299">
        <v>0</v>
      </c>
      <c r="GY109" s="299">
        <v>0</v>
      </c>
      <c r="GZ109" s="299">
        <v>0</v>
      </c>
      <c r="HA109" s="299">
        <v>0</v>
      </c>
      <c r="HB109" s="299">
        <v>0</v>
      </c>
      <c r="HC109" s="299">
        <v>0</v>
      </c>
      <c r="HD109" s="299">
        <v>0</v>
      </c>
      <c r="HE109" s="299">
        <v>0</v>
      </c>
      <c r="HF109" s="299">
        <v>0</v>
      </c>
      <c r="HG109" s="299">
        <v>0</v>
      </c>
      <c r="HH109" s="299">
        <v>0</v>
      </c>
      <c r="HI109" s="299">
        <v>0</v>
      </c>
      <c r="HJ109" s="299">
        <v>0</v>
      </c>
      <c r="HK109" s="299">
        <v>0</v>
      </c>
      <c r="HL109" s="299">
        <v>0</v>
      </c>
      <c r="HM109" s="299">
        <v>0</v>
      </c>
      <c r="HN109" s="299">
        <v>0</v>
      </c>
      <c r="HO109" s="299">
        <v>0</v>
      </c>
      <c r="HP109" s="299">
        <v>0</v>
      </c>
      <c r="HQ109" s="299">
        <v>0</v>
      </c>
      <c r="HR109" s="299">
        <v>1</v>
      </c>
      <c r="HS109" s="299">
        <v>0</v>
      </c>
      <c r="HT109" s="299">
        <v>0</v>
      </c>
      <c r="HU109" s="299">
        <v>0</v>
      </c>
      <c r="HV109" s="288"/>
      <c r="HW109" s="106"/>
      <c r="HX109" s="106"/>
      <c r="HY109" s="106"/>
      <c r="HZ109" s="112"/>
    </row>
    <row r="110" spans="5:235" ht="16.5">
      <c r="E110" s="105"/>
      <c r="F110" s="106"/>
      <c r="G110" s="106"/>
      <c r="H110" s="106"/>
      <c r="I110" s="106"/>
      <c r="J110" s="106"/>
      <c r="K110" s="303">
        <v>679</v>
      </c>
      <c r="L110" s="296" t="s">
        <v>793</v>
      </c>
      <c r="M110" s="300">
        <v>1.0542101932793972</v>
      </c>
      <c r="N110" s="301">
        <v>0.30069277371769015</v>
      </c>
      <c r="O110" s="300">
        <v>0.85499621410633087</v>
      </c>
      <c r="P110" s="299">
        <v>0</v>
      </c>
      <c r="Q110" s="299">
        <v>0</v>
      </c>
      <c r="R110" s="299">
        <v>0</v>
      </c>
      <c r="S110" s="299">
        <v>0</v>
      </c>
      <c r="T110" s="299">
        <v>0</v>
      </c>
      <c r="U110" s="299">
        <v>0</v>
      </c>
      <c r="V110" s="299">
        <v>0</v>
      </c>
      <c r="W110" s="299">
        <v>0</v>
      </c>
      <c r="X110" s="299">
        <v>0</v>
      </c>
      <c r="Y110" s="299">
        <v>0</v>
      </c>
      <c r="Z110" s="299">
        <v>0</v>
      </c>
      <c r="AA110" s="299">
        <v>0</v>
      </c>
      <c r="AB110" s="299">
        <v>0</v>
      </c>
      <c r="AC110" s="299">
        <v>0</v>
      </c>
      <c r="AD110" s="299">
        <v>0</v>
      </c>
      <c r="AE110" s="299">
        <v>0</v>
      </c>
      <c r="AF110" s="299">
        <v>0</v>
      </c>
      <c r="AG110" s="299">
        <v>0</v>
      </c>
      <c r="AH110" s="299">
        <v>0</v>
      </c>
      <c r="AI110" s="299">
        <v>0</v>
      </c>
      <c r="AJ110" s="299">
        <v>0</v>
      </c>
      <c r="AK110" s="299">
        <v>0</v>
      </c>
      <c r="AL110" s="299">
        <v>0</v>
      </c>
      <c r="AM110" s="299">
        <v>0</v>
      </c>
      <c r="AN110" s="299">
        <v>0</v>
      </c>
      <c r="AO110" s="299">
        <v>0</v>
      </c>
      <c r="AP110" s="299">
        <v>0</v>
      </c>
      <c r="AQ110" s="299">
        <v>0</v>
      </c>
      <c r="AR110" s="299">
        <v>0</v>
      </c>
      <c r="AS110" s="299">
        <v>0</v>
      </c>
      <c r="AT110" s="299">
        <v>0</v>
      </c>
      <c r="AU110" s="299">
        <v>0</v>
      </c>
      <c r="AV110" s="299">
        <v>0</v>
      </c>
      <c r="AW110" s="299">
        <v>0</v>
      </c>
      <c r="AX110" s="299">
        <v>0</v>
      </c>
      <c r="AY110" s="299">
        <v>0</v>
      </c>
      <c r="AZ110" s="299">
        <v>0</v>
      </c>
      <c r="BA110" s="299">
        <v>0</v>
      </c>
      <c r="BB110" s="299">
        <v>0</v>
      </c>
      <c r="BC110" s="299">
        <v>0</v>
      </c>
      <c r="BD110" s="299">
        <v>0</v>
      </c>
      <c r="BE110" s="299">
        <v>0</v>
      </c>
      <c r="BF110" s="299">
        <v>0</v>
      </c>
      <c r="BG110" s="299">
        <v>0</v>
      </c>
      <c r="BH110" s="299">
        <v>0</v>
      </c>
      <c r="BI110" s="299">
        <v>0</v>
      </c>
      <c r="BJ110" s="299">
        <v>0</v>
      </c>
      <c r="BK110" s="299">
        <v>0</v>
      </c>
      <c r="BL110" s="299">
        <v>0</v>
      </c>
      <c r="BM110" s="299">
        <v>0</v>
      </c>
      <c r="BN110" s="299">
        <v>0</v>
      </c>
      <c r="BO110" s="299">
        <v>0</v>
      </c>
      <c r="BP110" s="299">
        <v>0</v>
      </c>
      <c r="BQ110" s="299">
        <v>0</v>
      </c>
      <c r="BR110" s="299">
        <v>0</v>
      </c>
      <c r="BS110" s="299">
        <v>0</v>
      </c>
      <c r="BT110" s="299">
        <v>0</v>
      </c>
      <c r="BU110" s="299">
        <v>0</v>
      </c>
      <c r="BV110" s="299">
        <v>0</v>
      </c>
      <c r="BW110" s="299">
        <v>0</v>
      </c>
      <c r="BX110" s="299">
        <v>0</v>
      </c>
      <c r="BY110" s="299">
        <v>0</v>
      </c>
      <c r="BZ110" s="299">
        <v>0</v>
      </c>
      <c r="CA110" s="299">
        <v>0</v>
      </c>
      <c r="CB110" s="299">
        <v>0</v>
      </c>
      <c r="CC110" s="299">
        <v>0</v>
      </c>
      <c r="CD110" s="299">
        <v>0</v>
      </c>
      <c r="CE110" s="299">
        <v>0</v>
      </c>
      <c r="CF110" s="299">
        <v>0</v>
      </c>
      <c r="CG110" s="299">
        <v>0</v>
      </c>
      <c r="CH110" s="299">
        <v>0</v>
      </c>
      <c r="CI110" s="299">
        <v>0</v>
      </c>
      <c r="CJ110" s="299">
        <v>0</v>
      </c>
      <c r="CK110" s="299">
        <v>0</v>
      </c>
      <c r="CL110" s="299">
        <v>0</v>
      </c>
      <c r="CM110" s="299">
        <v>0</v>
      </c>
      <c r="CN110" s="299">
        <v>0</v>
      </c>
      <c r="CO110" s="299">
        <v>0</v>
      </c>
      <c r="CP110" s="299">
        <v>0</v>
      </c>
      <c r="CQ110" s="299">
        <v>0</v>
      </c>
      <c r="CR110" s="299">
        <v>0</v>
      </c>
      <c r="CS110" s="299">
        <v>0</v>
      </c>
      <c r="CT110" s="299">
        <v>0</v>
      </c>
      <c r="CU110" s="299">
        <v>0</v>
      </c>
      <c r="CV110" s="299">
        <v>0</v>
      </c>
      <c r="CW110" s="299">
        <v>0</v>
      </c>
      <c r="CX110" s="299">
        <v>0</v>
      </c>
      <c r="CY110" s="299">
        <v>0</v>
      </c>
      <c r="CZ110" s="299">
        <v>0</v>
      </c>
      <c r="DA110" s="299">
        <v>0</v>
      </c>
      <c r="DB110" s="299">
        <v>0</v>
      </c>
      <c r="DC110" s="299">
        <v>0</v>
      </c>
      <c r="DD110" s="299">
        <v>0</v>
      </c>
      <c r="DE110" s="299">
        <v>0</v>
      </c>
      <c r="DF110" s="299">
        <v>0</v>
      </c>
      <c r="DG110" s="299">
        <v>0</v>
      </c>
      <c r="DH110" s="299">
        <v>0</v>
      </c>
      <c r="DI110" s="299">
        <v>0</v>
      </c>
      <c r="DJ110" s="299">
        <v>0</v>
      </c>
      <c r="DK110" s="299">
        <v>0</v>
      </c>
      <c r="DL110" s="299">
        <v>0</v>
      </c>
      <c r="DM110" s="299">
        <v>0</v>
      </c>
      <c r="DN110" s="299">
        <v>0</v>
      </c>
      <c r="DO110" s="299">
        <v>0</v>
      </c>
      <c r="DP110" s="299">
        <v>1</v>
      </c>
      <c r="DQ110" s="299">
        <v>0</v>
      </c>
      <c r="DR110" s="299">
        <v>0</v>
      </c>
      <c r="DS110" s="299">
        <v>0</v>
      </c>
      <c r="DT110" s="299">
        <v>0</v>
      </c>
      <c r="DU110" s="299">
        <v>0</v>
      </c>
      <c r="DV110" s="299">
        <v>0</v>
      </c>
      <c r="DW110" s="299">
        <v>0</v>
      </c>
      <c r="DX110" s="299">
        <v>0</v>
      </c>
      <c r="DY110" s="299">
        <v>0</v>
      </c>
      <c r="DZ110" s="299">
        <v>0</v>
      </c>
      <c r="EA110" s="299">
        <v>0</v>
      </c>
      <c r="EB110" s="299">
        <v>0</v>
      </c>
      <c r="EC110" s="299">
        <v>0</v>
      </c>
      <c r="ED110" s="299">
        <v>0</v>
      </c>
      <c r="EE110" s="299">
        <v>0</v>
      </c>
      <c r="EF110" s="299">
        <v>0</v>
      </c>
      <c r="EG110" s="299">
        <v>0</v>
      </c>
      <c r="EH110" s="299">
        <v>0</v>
      </c>
      <c r="EI110" s="299">
        <v>0</v>
      </c>
      <c r="EJ110" s="299">
        <v>0</v>
      </c>
      <c r="EK110" s="299">
        <v>0</v>
      </c>
      <c r="EL110" s="299">
        <v>0</v>
      </c>
      <c r="EM110" s="299">
        <v>0</v>
      </c>
      <c r="EN110" s="299">
        <v>0</v>
      </c>
      <c r="EO110" s="299">
        <v>0</v>
      </c>
      <c r="EP110" s="299">
        <v>0</v>
      </c>
      <c r="EQ110" s="299">
        <v>0</v>
      </c>
      <c r="ER110" s="299">
        <v>0</v>
      </c>
      <c r="ES110" s="299">
        <v>0</v>
      </c>
      <c r="ET110" s="299">
        <v>0</v>
      </c>
      <c r="EU110" s="299">
        <v>0</v>
      </c>
      <c r="EV110" s="299">
        <v>0</v>
      </c>
      <c r="EW110" s="299">
        <v>0</v>
      </c>
      <c r="EX110" s="299">
        <v>0</v>
      </c>
      <c r="EY110" s="299">
        <v>0</v>
      </c>
      <c r="EZ110" s="299">
        <v>0</v>
      </c>
      <c r="FA110" s="299">
        <v>0</v>
      </c>
      <c r="FB110" s="299">
        <v>0</v>
      </c>
      <c r="FC110" s="299">
        <v>0</v>
      </c>
      <c r="FD110" s="299">
        <v>0</v>
      </c>
      <c r="FE110" s="299">
        <v>0</v>
      </c>
      <c r="FF110" s="299">
        <v>0</v>
      </c>
      <c r="FG110" s="299">
        <v>0</v>
      </c>
      <c r="FH110" s="299">
        <v>0</v>
      </c>
      <c r="FI110" s="299">
        <v>0</v>
      </c>
      <c r="FJ110" s="299">
        <v>0</v>
      </c>
      <c r="FK110" s="299">
        <v>0</v>
      </c>
      <c r="FL110" s="299">
        <v>0</v>
      </c>
      <c r="FM110" s="299">
        <v>0</v>
      </c>
      <c r="FN110" s="299">
        <v>0</v>
      </c>
      <c r="FO110" s="299">
        <v>0</v>
      </c>
      <c r="FP110" s="299">
        <v>0</v>
      </c>
      <c r="FQ110" s="299">
        <v>0</v>
      </c>
      <c r="FR110" s="299">
        <v>0</v>
      </c>
      <c r="FS110" s="299">
        <v>0</v>
      </c>
      <c r="FT110" s="299">
        <v>0</v>
      </c>
      <c r="FU110" s="299">
        <v>0</v>
      </c>
      <c r="FV110" s="299">
        <v>0</v>
      </c>
      <c r="FW110" s="299">
        <v>0</v>
      </c>
      <c r="FX110" s="299">
        <v>0</v>
      </c>
      <c r="FY110" s="299">
        <v>0</v>
      </c>
      <c r="FZ110" s="299">
        <v>0</v>
      </c>
      <c r="GA110" s="299">
        <v>0</v>
      </c>
      <c r="GB110" s="299">
        <v>0</v>
      </c>
      <c r="GC110" s="299">
        <v>0</v>
      </c>
      <c r="GD110" s="299">
        <v>0</v>
      </c>
      <c r="GE110" s="299">
        <v>0</v>
      </c>
      <c r="GF110" s="299">
        <v>0</v>
      </c>
      <c r="GG110" s="299">
        <v>0</v>
      </c>
      <c r="GH110" s="299">
        <v>0</v>
      </c>
      <c r="GI110" s="299">
        <v>0</v>
      </c>
      <c r="GJ110" s="299">
        <v>0</v>
      </c>
      <c r="GK110" s="299">
        <v>0</v>
      </c>
      <c r="GL110" s="299">
        <v>0</v>
      </c>
      <c r="GM110" s="299">
        <v>0</v>
      </c>
      <c r="GN110" s="299">
        <v>0</v>
      </c>
      <c r="GO110" s="299">
        <v>0</v>
      </c>
      <c r="GP110" s="299">
        <v>0</v>
      </c>
      <c r="GQ110" s="299">
        <v>0</v>
      </c>
      <c r="GR110" s="299">
        <v>0</v>
      </c>
      <c r="GS110" s="299">
        <v>0</v>
      </c>
      <c r="GT110" s="299">
        <v>0</v>
      </c>
      <c r="GU110" s="299">
        <v>0</v>
      </c>
      <c r="GV110" s="299">
        <v>0</v>
      </c>
      <c r="GW110" s="299">
        <v>0</v>
      </c>
      <c r="GX110" s="299">
        <v>0</v>
      </c>
      <c r="GY110" s="299">
        <v>0</v>
      </c>
      <c r="GZ110" s="299">
        <v>0</v>
      </c>
      <c r="HA110" s="299">
        <v>0</v>
      </c>
      <c r="HB110" s="299">
        <v>0</v>
      </c>
      <c r="HC110" s="299">
        <v>0</v>
      </c>
      <c r="HD110" s="299">
        <v>0</v>
      </c>
      <c r="HE110" s="299">
        <v>0</v>
      </c>
      <c r="HF110" s="299">
        <v>0</v>
      </c>
      <c r="HG110" s="299">
        <v>0</v>
      </c>
      <c r="HH110" s="299">
        <v>0</v>
      </c>
      <c r="HI110" s="299">
        <v>0</v>
      </c>
      <c r="HJ110" s="299">
        <v>0</v>
      </c>
      <c r="HK110" s="299">
        <v>0</v>
      </c>
      <c r="HL110" s="299">
        <v>0</v>
      </c>
      <c r="HM110" s="299">
        <v>0</v>
      </c>
      <c r="HN110" s="299">
        <v>0</v>
      </c>
      <c r="HO110" s="299">
        <v>0</v>
      </c>
      <c r="HP110" s="299">
        <v>0</v>
      </c>
      <c r="HQ110" s="299">
        <v>0</v>
      </c>
      <c r="HR110" s="299">
        <v>0</v>
      </c>
      <c r="HS110" s="299">
        <v>1</v>
      </c>
      <c r="HT110" s="299">
        <v>0</v>
      </c>
      <c r="HU110" s="299">
        <v>0</v>
      </c>
      <c r="HV110" s="288"/>
      <c r="HW110" s="106"/>
      <c r="HX110" s="106"/>
      <c r="HY110" s="106"/>
      <c r="HZ110" s="112"/>
    </row>
    <row r="111" spans="5:235" ht="16.5">
      <c r="E111" s="105"/>
      <c r="F111" s="106"/>
      <c r="G111" s="106"/>
      <c r="H111" s="106"/>
      <c r="I111" s="106"/>
      <c r="J111" s="106"/>
      <c r="K111" s="303">
        <v>681</v>
      </c>
      <c r="L111" s="296" t="s">
        <v>794</v>
      </c>
      <c r="M111" s="300">
        <v>1.0288465387463284</v>
      </c>
      <c r="N111" s="301">
        <v>1</v>
      </c>
      <c r="O111" s="300">
        <v>1</v>
      </c>
      <c r="P111" s="299">
        <v>0</v>
      </c>
      <c r="Q111" s="299">
        <v>0</v>
      </c>
      <c r="R111" s="299">
        <v>0</v>
      </c>
      <c r="S111" s="299">
        <v>0</v>
      </c>
      <c r="T111" s="299">
        <v>0</v>
      </c>
      <c r="U111" s="299">
        <v>0</v>
      </c>
      <c r="V111" s="299">
        <v>0</v>
      </c>
      <c r="W111" s="299">
        <v>0</v>
      </c>
      <c r="X111" s="299">
        <v>0</v>
      </c>
      <c r="Y111" s="299">
        <v>0</v>
      </c>
      <c r="Z111" s="299">
        <v>0</v>
      </c>
      <c r="AA111" s="299">
        <v>0</v>
      </c>
      <c r="AB111" s="299">
        <v>0</v>
      </c>
      <c r="AC111" s="299">
        <v>0</v>
      </c>
      <c r="AD111" s="299">
        <v>0</v>
      </c>
      <c r="AE111" s="299">
        <v>0</v>
      </c>
      <c r="AF111" s="299">
        <v>0</v>
      </c>
      <c r="AG111" s="299">
        <v>0</v>
      </c>
      <c r="AH111" s="299">
        <v>0</v>
      </c>
      <c r="AI111" s="299">
        <v>0</v>
      </c>
      <c r="AJ111" s="299">
        <v>0</v>
      </c>
      <c r="AK111" s="299">
        <v>0</v>
      </c>
      <c r="AL111" s="299">
        <v>0</v>
      </c>
      <c r="AM111" s="299">
        <v>0</v>
      </c>
      <c r="AN111" s="299">
        <v>0</v>
      </c>
      <c r="AO111" s="299">
        <v>0</v>
      </c>
      <c r="AP111" s="299">
        <v>0</v>
      </c>
      <c r="AQ111" s="299">
        <v>0</v>
      </c>
      <c r="AR111" s="299">
        <v>0</v>
      </c>
      <c r="AS111" s="299">
        <v>0</v>
      </c>
      <c r="AT111" s="299">
        <v>0</v>
      </c>
      <c r="AU111" s="299">
        <v>0</v>
      </c>
      <c r="AV111" s="299">
        <v>0</v>
      </c>
      <c r="AW111" s="299">
        <v>0</v>
      </c>
      <c r="AX111" s="299">
        <v>0</v>
      </c>
      <c r="AY111" s="299">
        <v>0</v>
      </c>
      <c r="AZ111" s="299">
        <v>0</v>
      </c>
      <c r="BA111" s="299">
        <v>0</v>
      </c>
      <c r="BB111" s="299">
        <v>0</v>
      </c>
      <c r="BC111" s="299">
        <v>0</v>
      </c>
      <c r="BD111" s="299">
        <v>0</v>
      </c>
      <c r="BE111" s="299">
        <v>0</v>
      </c>
      <c r="BF111" s="299">
        <v>0</v>
      </c>
      <c r="BG111" s="299">
        <v>0</v>
      </c>
      <c r="BH111" s="299">
        <v>0</v>
      </c>
      <c r="BI111" s="299">
        <v>0</v>
      </c>
      <c r="BJ111" s="299">
        <v>0</v>
      </c>
      <c r="BK111" s="299">
        <v>0</v>
      </c>
      <c r="BL111" s="299">
        <v>0</v>
      </c>
      <c r="BM111" s="299">
        <v>0</v>
      </c>
      <c r="BN111" s="299">
        <v>0</v>
      </c>
      <c r="BO111" s="299">
        <v>0</v>
      </c>
      <c r="BP111" s="299">
        <v>0</v>
      </c>
      <c r="BQ111" s="299">
        <v>0</v>
      </c>
      <c r="BR111" s="299">
        <v>0</v>
      </c>
      <c r="BS111" s="299">
        <v>0</v>
      </c>
      <c r="BT111" s="299">
        <v>0</v>
      </c>
      <c r="BU111" s="299">
        <v>0</v>
      </c>
      <c r="BV111" s="299">
        <v>0</v>
      </c>
      <c r="BW111" s="299">
        <v>0</v>
      </c>
      <c r="BX111" s="299">
        <v>0</v>
      </c>
      <c r="BY111" s="299">
        <v>0</v>
      </c>
      <c r="BZ111" s="299">
        <v>0</v>
      </c>
      <c r="CA111" s="299">
        <v>0</v>
      </c>
      <c r="CB111" s="299">
        <v>0</v>
      </c>
      <c r="CC111" s="299">
        <v>0</v>
      </c>
      <c r="CD111" s="299">
        <v>0</v>
      </c>
      <c r="CE111" s="299">
        <v>0</v>
      </c>
      <c r="CF111" s="299">
        <v>0</v>
      </c>
      <c r="CG111" s="299">
        <v>0</v>
      </c>
      <c r="CH111" s="299">
        <v>0</v>
      </c>
      <c r="CI111" s="299">
        <v>0</v>
      </c>
      <c r="CJ111" s="299">
        <v>0</v>
      </c>
      <c r="CK111" s="299">
        <v>0</v>
      </c>
      <c r="CL111" s="299">
        <v>0</v>
      </c>
      <c r="CM111" s="299">
        <v>0</v>
      </c>
      <c r="CN111" s="299">
        <v>0</v>
      </c>
      <c r="CO111" s="299">
        <v>0</v>
      </c>
      <c r="CP111" s="299">
        <v>0</v>
      </c>
      <c r="CQ111" s="299">
        <v>0</v>
      </c>
      <c r="CR111" s="299">
        <v>0</v>
      </c>
      <c r="CS111" s="299">
        <v>0</v>
      </c>
      <c r="CT111" s="299">
        <v>0</v>
      </c>
      <c r="CU111" s="299">
        <v>0</v>
      </c>
      <c r="CV111" s="299">
        <v>0</v>
      </c>
      <c r="CW111" s="299">
        <v>0</v>
      </c>
      <c r="CX111" s="299">
        <v>0</v>
      </c>
      <c r="CY111" s="299">
        <v>0</v>
      </c>
      <c r="CZ111" s="299">
        <v>0</v>
      </c>
      <c r="DA111" s="299">
        <v>0</v>
      </c>
      <c r="DB111" s="299">
        <v>0</v>
      </c>
      <c r="DC111" s="299">
        <v>0</v>
      </c>
      <c r="DD111" s="299">
        <v>0</v>
      </c>
      <c r="DE111" s="299">
        <v>0</v>
      </c>
      <c r="DF111" s="299">
        <v>0</v>
      </c>
      <c r="DG111" s="299">
        <v>0</v>
      </c>
      <c r="DH111" s="299">
        <v>0</v>
      </c>
      <c r="DI111" s="299">
        <v>0</v>
      </c>
      <c r="DJ111" s="299">
        <v>0</v>
      </c>
      <c r="DK111" s="299">
        <v>0</v>
      </c>
      <c r="DL111" s="299">
        <v>0</v>
      </c>
      <c r="DM111" s="299">
        <v>0</v>
      </c>
      <c r="DN111" s="299">
        <v>0</v>
      </c>
      <c r="DO111" s="299">
        <v>0</v>
      </c>
      <c r="DP111" s="299">
        <v>0</v>
      </c>
      <c r="DQ111" s="299">
        <v>1</v>
      </c>
      <c r="DR111" s="299">
        <v>0</v>
      </c>
      <c r="DS111" s="299">
        <v>0</v>
      </c>
      <c r="DT111" s="299">
        <v>0</v>
      </c>
      <c r="DU111" s="299">
        <v>0</v>
      </c>
      <c r="DV111" s="299">
        <v>0</v>
      </c>
      <c r="DW111" s="299">
        <v>0</v>
      </c>
      <c r="DX111" s="299">
        <v>0</v>
      </c>
      <c r="DY111" s="299">
        <v>0</v>
      </c>
      <c r="DZ111" s="299">
        <v>0</v>
      </c>
      <c r="EA111" s="299">
        <v>0</v>
      </c>
      <c r="EB111" s="299">
        <v>0</v>
      </c>
      <c r="EC111" s="299">
        <v>0</v>
      </c>
      <c r="ED111" s="299">
        <v>0</v>
      </c>
      <c r="EE111" s="299">
        <v>0</v>
      </c>
      <c r="EF111" s="299">
        <v>0</v>
      </c>
      <c r="EG111" s="299">
        <v>0</v>
      </c>
      <c r="EH111" s="299">
        <v>0</v>
      </c>
      <c r="EI111" s="299">
        <v>0</v>
      </c>
      <c r="EJ111" s="299">
        <v>0</v>
      </c>
      <c r="EK111" s="299">
        <v>0</v>
      </c>
      <c r="EL111" s="299">
        <v>0</v>
      </c>
      <c r="EM111" s="299">
        <v>0</v>
      </c>
      <c r="EN111" s="299">
        <v>0</v>
      </c>
      <c r="EO111" s="299">
        <v>0</v>
      </c>
      <c r="EP111" s="299">
        <v>0</v>
      </c>
      <c r="EQ111" s="299">
        <v>0</v>
      </c>
      <c r="ER111" s="299">
        <v>0</v>
      </c>
      <c r="ES111" s="299">
        <v>0</v>
      </c>
      <c r="ET111" s="299">
        <v>0</v>
      </c>
      <c r="EU111" s="299">
        <v>0</v>
      </c>
      <c r="EV111" s="299">
        <v>0</v>
      </c>
      <c r="EW111" s="299">
        <v>0</v>
      </c>
      <c r="EX111" s="299">
        <v>0</v>
      </c>
      <c r="EY111" s="299">
        <v>0</v>
      </c>
      <c r="EZ111" s="299">
        <v>0</v>
      </c>
      <c r="FA111" s="299">
        <v>0</v>
      </c>
      <c r="FB111" s="299">
        <v>0</v>
      </c>
      <c r="FC111" s="299">
        <v>0</v>
      </c>
      <c r="FD111" s="299">
        <v>0</v>
      </c>
      <c r="FE111" s="299">
        <v>0</v>
      </c>
      <c r="FF111" s="299">
        <v>0</v>
      </c>
      <c r="FG111" s="299">
        <v>0</v>
      </c>
      <c r="FH111" s="299">
        <v>0</v>
      </c>
      <c r="FI111" s="299">
        <v>0</v>
      </c>
      <c r="FJ111" s="299">
        <v>0</v>
      </c>
      <c r="FK111" s="299">
        <v>0</v>
      </c>
      <c r="FL111" s="299">
        <v>0</v>
      </c>
      <c r="FM111" s="299">
        <v>0</v>
      </c>
      <c r="FN111" s="299">
        <v>0</v>
      </c>
      <c r="FO111" s="299">
        <v>0</v>
      </c>
      <c r="FP111" s="299">
        <v>0</v>
      </c>
      <c r="FQ111" s="299">
        <v>0</v>
      </c>
      <c r="FR111" s="299">
        <v>0</v>
      </c>
      <c r="FS111" s="299">
        <v>0</v>
      </c>
      <c r="FT111" s="299">
        <v>0</v>
      </c>
      <c r="FU111" s="299">
        <v>0</v>
      </c>
      <c r="FV111" s="299">
        <v>0</v>
      </c>
      <c r="FW111" s="299">
        <v>0</v>
      </c>
      <c r="FX111" s="299">
        <v>0</v>
      </c>
      <c r="FY111" s="299">
        <v>0</v>
      </c>
      <c r="FZ111" s="299">
        <v>0</v>
      </c>
      <c r="GA111" s="299">
        <v>0</v>
      </c>
      <c r="GB111" s="299">
        <v>0</v>
      </c>
      <c r="GC111" s="299">
        <v>0</v>
      </c>
      <c r="GD111" s="299">
        <v>0</v>
      </c>
      <c r="GE111" s="299">
        <v>0</v>
      </c>
      <c r="GF111" s="299">
        <v>0</v>
      </c>
      <c r="GG111" s="299">
        <v>0</v>
      </c>
      <c r="GH111" s="299">
        <v>0</v>
      </c>
      <c r="GI111" s="299">
        <v>0</v>
      </c>
      <c r="GJ111" s="299">
        <v>0</v>
      </c>
      <c r="GK111" s="299">
        <v>0</v>
      </c>
      <c r="GL111" s="299">
        <v>0</v>
      </c>
      <c r="GM111" s="299">
        <v>0</v>
      </c>
      <c r="GN111" s="299">
        <v>0</v>
      </c>
      <c r="GO111" s="299">
        <v>0</v>
      </c>
      <c r="GP111" s="299">
        <v>0</v>
      </c>
      <c r="GQ111" s="299">
        <v>0</v>
      </c>
      <c r="GR111" s="299">
        <v>0</v>
      </c>
      <c r="GS111" s="299">
        <v>0</v>
      </c>
      <c r="GT111" s="299">
        <v>0</v>
      </c>
      <c r="GU111" s="299">
        <v>0</v>
      </c>
      <c r="GV111" s="299">
        <v>0</v>
      </c>
      <c r="GW111" s="299">
        <v>0</v>
      </c>
      <c r="GX111" s="299">
        <v>0</v>
      </c>
      <c r="GY111" s="299">
        <v>0</v>
      </c>
      <c r="GZ111" s="299">
        <v>0</v>
      </c>
      <c r="HA111" s="299">
        <v>0</v>
      </c>
      <c r="HB111" s="299">
        <v>0</v>
      </c>
      <c r="HC111" s="299">
        <v>0</v>
      </c>
      <c r="HD111" s="299">
        <v>0</v>
      </c>
      <c r="HE111" s="299">
        <v>0</v>
      </c>
      <c r="HF111" s="299">
        <v>0</v>
      </c>
      <c r="HG111" s="299">
        <v>0</v>
      </c>
      <c r="HH111" s="299">
        <v>0</v>
      </c>
      <c r="HI111" s="299">
        <v>0</v>
      </c>
      <c r="HJ111" s="299">
        <v>0</v>
      </c>
      <c r="HK111" s="299">
        <v>0</v>
      </c>
      <c r="HL111" s="299">
        <v>0</v>
      </c>
      <c r="HM111" s="299">
        <v>0</v>
      </c>
      <c r="HN111" s="299">
        <v>0</v>
      </c>
      <c r="HO111" s="299">
        <v>0</v>
      </c>
      <c r="HP111" s="299">
        <v>0</v>
      </c>
      <c r="HQ111" s="299">
        <v>0</v>
      </c>
      <c r="HR111" s="299">
        <v>0</v>
      </c>
      <c r="HS111" s="299">
        <v>0</v>
      </c>
      <c r="HT111" s="299">
        <v>1</v>
      </c>
      <c r="HU111" s="299">
        <v>0</v>
      </c>
      <c r="HV111" s="288"/>
      <c r="HW111" s="106"/>
      <c r="HX111" s="106"/>
      <c r="HY111" s="106"/>
      <c r="HZ111" s="112"/>
    </row>
    <row r="112" spans="5:235" ht="16.5">
      <c r="E112" s="105"/>
      <c r="F112" s="106"/>
      <c r="G112" s="106"/>
      <c r="H112" s="106"/>
      <c r="I112" s="106"/>
      <c r="J112" s="106"/>
      <c r="K112" s="308">
        <v>691</v>
      </c>
      <c r="L112" s="309" t="s">
        <v>795</v>
      </c>
      <c r="M112" s="310">
        <v>1.0259489910062567</v>
      </c>
      <c r="N112" s="311">
        <v>0.50564418835206593</v>
      </c>
      <c r="O112" s="311">
        <v>0.83059709470147602</v>
      </c>
      <c r="P112" s="312">
        <v>0</v>
      </c>
      <c r="Q112" s="312">
        <v>0</v>
      </c>
      <c r="R112" s="312">
        <v>0</v>
      </c>
      <c r="S112" s="312">
        <v>0</v>
      </c>
      <c r="T112" s="312">
        <v>0</v>
      </c>
      <c r="U112" s="312">
        <v>0</v>
      </c>
      <c r="V112" s="312">
        <v>0</v>
      </c>
      <c r="W112" s="312">
        <v>0</v>
      </c>
      <c r="X112" s="312">
        <v>0</v>
      </c>
      <c r="Y112" s="312">
        <v>0</v>
      </c>
      <c r="Z112" s="312">
        <v>0</v>
      </c>
      <c r="AA112" s="312">
        <v>0</v>
      </c>
      <c r="AB112" s="312">
        <v>0</v>
      </c>
      <c r="AC112" s="312">
        <v>0</v>
      </c>
      <c r="AD112" s="312">
        <v>0</v>
      </c>
      <c r="AE112" s="312">
        <v>0</v>
      </c>
      <c r="AF112" s="312">
        <v>0</v>
      </c>
      <c r="AG112" s="312">
        <v>0</v>
      </c>
      <c r="AH112" s="312">
        <v>0</v>
      </c>
      <c r="AI112" s="312">
        <v>0</v>
      </c>
      <c r="AJ112" s="312">
        <v>0</v>
      </c>
      <c r="AK112" s="312">
        <v>0</v>
      </c>
      <c r="AL112" s="312">
        <v>0</v>
      </c>
      <c r="AM112" s="312">
        <v>0</v>
      </c>
      <c r="AN112" s="312">
        <v>0</v>
      </c>
      <c r="AO112" s="312">
        <v>0</v>
      </c>
      <c r="AP112" s="312">
        <v>0</v>
      </c>
      <c r="AQ112" s="312">
        <v>0</v>
      </c>
      <c r="AR112" s="312">
        <v>0</v>
      </c>
      <c r="AS112" s="312">
        <v>0</v>
      </c>
      <c r="AT112" s="312">
        <v>0</v>
      </c>
      <c r="AU112" s="312">
        <v>0</v>
      </c>
      <c r="AV112" s="312">
        <v>0</v>
      </c>
      <c r="AW112" s="312">
        <v>0</v>
      </c>
      <c r="AX112" s="312">
        <v>0</v>
      </c>
      <c r="AY112" s="312">
        <v>0</v>
      </c>
      <c r="AZ112" s="312">
        <v>0</v>
      </c>
      <c r="BA112" s="312">
        <v>0</v>
      </c>
      <c r="BB112" s="312">
        <v>0</v>
      </c>
      <c r="BC112" s="312">
        <v>0</v>
      </c>
      <c r="BD112" s="312">
        <v>0</v>
      </c>
      <c r="BE112" s="312">
        <v>0</v>
      </c>
      <c r="BF112" s="312">
        <v>0</v>
      </c>
      <c r="BG112" s="312">
        <v>0</v>
      </c>
      <c r="BH112" s="312">
        <v>0</v>
      </c>
      <c r="BI112" s="312">
        <v>0</v>
      </c>
      <c r="BJ112" s="312">
        <v>0</v>
      </c>
      <c r="BK112" s="312">
        <v>0</v>
      </c>
      <c r="BL112" s="312">
        <v>0</v>
      </c>
      <c r="BM112" s="312">
        <v>0</v>
      </c>
      <c r="BN112" s="312">
        <v>0</v>
      </c>
      <c r="BO112" s="312">
        <v>0</v>
      </c>
      <c r="BP112" s="312">
        <v>0</v>
      </c>
      <c r="BQ112" s="312">
        <v>0</v>
      </c>
      <c r="BR112" s="312">
        <v>0</v>
      </c>
      <c r="BS112" s="312">
        <v>0</v>
      </c>
      <c r="BT112" s="312">
        <v>0</v>
      </c>
      <c r="BU112" s="312">
        <v>0</v>
      </c>
      <c r="BV112" s="312">
        <v>0</v>
      </c>
      <c r="BW112" s="312">
        <v>0</v>
      </c>
      <c r="BX112" s="312">
        <v>0</v>
      </c>
      <c r="BY112" s="312">
        <v>0</v>
      </c>
      <c r="BZ112" s="312">
        <v>0</v>
      </c>
      <c r="CA112" s="312">
        <v>0</v>
      </c>
      <c r="CB112" s="312">
        <v>0</v>
      </c>
      <c r="CC112" s="312">
        <v>0</v>
      </c>
      <c r="CD112" s="312">
        <v>0</v>
      </c>
      <c r="CE112" s="312">
        <v>0</v>
      </c>
      <c r="CF112" s="312">
        <v>0</v>
      </c>
      <c r="CG112" s="312">
        <v>0</v>
      </c>
      <c r="CH112" s="312">
        <v>0</v>
      </c>
      <c r="CI112" s="312">
        <v>0</v>
      </c>
      <c r="CJ112" s="312">
        <v>0</v>
      </c>
      <c r="CK112" s="312">
        <v>0</v>
      </c>
      <c r="CL112" s="312">
        <v>0</v>
      </c>
      <c r="CM112" s="312">
        <v>0</v>
      </c>
      <c r="CN112" s="312">
        <v>0</v>
      </c>
      <c r="CO112" s="312">
        <v>0</v>
      </c>
      <c r="CP112" s="312">
        <v>0</v>
      </c>
      <c r="CQ112" s="312">
        <v>0</v>
      </c>
      <c r="CR112" s="312">
        <v>0</v>
      </c>
      <c r="CS112" s="312">
        <v>0</v>
      </c>
      <c r="CT112" s="312">
        <v>0</v>
      </c>
      <c r="CU112" s="312">
        <v>0</v>
      </c>
      <c r="CV112" s="312">
        <v>0</v>
      </c>
      <c r="CW112" s="312">
        <v>0</v>
      </c>
      <c r="CX112" s="312">
        <v>0</v>
      </c>
      <c r="CY112" s="312">
        <v>0</v>
      </c>
      <c r="CZ112" s="312">
        <v>0</v>
      </c>
      <c r="DA112" s="312">
        <v>0</v>
      </c>
      <c r="DB112" s="312">
        <v>0</v>
      </c>
      <c r="DC112" s="312">
        <v>0</v>
      </c>
      <c r="DD112" s="312">
        <v>0</v>
      </c>
      <c r="DE112" s="312">
        <v>0</v>
      </c>
      <c r="DF112" s="312">
        <v>0</v>
      </c>
      <c r="DG112" s="312">
        <v>0</v>
      </c>
      <c r="DH112" s="312">
        <v>0</v>
      </c>
      <c r="DI112" s="312">
        <v>0</v>
      </c>
      <c r="DJ112" s="312">
        <v>0</v>
      </c>
      <c r="DK112" s="312">
        <v>0</v>
      </c>
      <c r="DL112" s="312">
        <v>0</v>
      </c>
      <c r="DM112" s="312">
        <v>0</v>
      </c>
      <c r="DN112" s="312">
        <v>0</v>
      </c>
      <c r="DO112" s="312">
        <v>0</v>
      </c>
      <c r="DP112" s="312">
        <v>0</v>
      </c>
      <c r="DQ112" s="312">
        <v>0</v>
      </c>
      <c r="DR112" s="312">
        <v>0.94980695974433615</v>
      </c>
      <c r="DS112" s="312">
        <v>0</v>
      </c>
      <c r="DT112" s="312">
        <v>0</v>
      </c>
      <c r="DU112" s="312">
        <v>0</v>
      </c>
      <c r="DV112" s="312">
        <v>0</v>
      </c>
      <c r="DW112" s="312">
        <v>0</v>
      </c>
      <c r="DX112" s="312">
        <v>0</v>
      </c>
      <c r="DY112" s="312">
        <v>0</v>
      </c>
      <c r="DZ112" s="312">
        <v>0</v>
      </c>
      <c r="EA112" s="312">
        <v>0</v>
      </c>
      <c r="EB112" s="312">
        <v>0</v>
      </c>
      <c r="EC112" s="312">
        <v>0</v>
      </c>
      <c r="ED112" s="312">
        <v>0</v>
      </c>
      <c r="EE112" s="312">
        <v>0</v>
      </c>
      <c r="EF112" s="312">
        <v>0</v>
      </c>
      <c r="EG112" s="312">
        <v>0</v>
      </c>
      <c r="EH112" s="312">
        <v>0</v>
      </c>
      <c r="EI112" s="312">
        <v>0</v>
      </c>
      <c r="EJ112" s="312">
        <v>0</v>
      </c>
      <c r="EK112" s="312">
        <v>0</v>
      </c>
      <c r="EL112" s="312">
        <v>0</v>
      </c>
      <c r="EM112" s="312">
        <v>0</v>
      </c>
      <c r="EN112" s="312">
        <v>0</v>
      </c>
      <c r="EO112" s="312">
        <v>0</v>
      </c>
      <c r="EP112" s="312">
        <v>0</v>
      </c>
      <c r="EQ112" s="312">
        <v>0</v>
      </c>
      <c r="ER112" s="312">
        <v>0</v>
      </c>
      <c r="ES112" s="312">
        <v>0</v>
      </c>
      <c r="ET112" s="312">
        <v>0</v>
      </c>
      <c r="EU112" s="312">
        <v>0</v>
      </c>
      <c r="EV112" s="312">
        <v>0</v>
      </c>
      <c r="EW112" s="312">
        <v>0</v>
      </c>
      <c r="EX112" s="312">
        <v>0</v>
      </c>
      <c r="EY112" s="312">
        <v>0</v>
      </c>
      <c r="EZ112" s="312">
        <v>0</v>
      </c>
      <c r="FA112" s="312">
        <v>0</v>
      </c>
      <c r="FB112" s="312">
        <v>0</v>
      </c>
      <c r="FC112" s="312">
        <v>0</v>
      </c>
      <c r="FD112" s="312">
        <v>0</v>
      </c>
      <c r="FE112" s="312">
        <v>0</v>
      </c>
      <c r="FF112" s="312">
        <v>0</v>
      </c>
      <c r="FG112" s="312">
        <v>0</v>
      </c>
      <c r="FH112" s="312">
        <v>0</v>
      </c>
      <c r="FI112" s="312">
        <v>0</v>
      </c>
      <c r="FJ112" s="312">
        <v>0</v>
      </c>
      <c r="FK112" s="312">
        <v>0</v>
      </c>
      <c r="FL112" s="312">
        <v>0</v>
      </c>
      <c r="FM112" s="312">
        <v>0</v>
      </c>
      <c r="FN112" s="312">
        <v>0</v>
      </c>
      <c r="FO112" s="312">
        <v>0</v>
      </c>
      <c r="FP112" s="312">
        <v>0</v>
      </c>
      <c r="FQ112" s="312">
        <v>0</v>
      </c>
      <c r="FR112" s="312">
        <v>0</v>
      </c>
      <c r="FS112" s="312">
        <v>0</v>
      </c>
      <c r="FT112" s="312">
        <v>0</v>
      </c>
      <c r="FU112" s="312">
        <v>0</v>
      </c>
      <c r="FV112" s="312">
        <v>0</v>
      </c>
      <c r="FW112" s="312">
        <v>0</v>
      </c>
      <c r="FX112" s="312">
        <v>0</v>
      </c>
      <c r="FY112" s="312">
        <v>0</v>
      </c>
      <c r="FZ112" s="312">
        <v>0</v>
      </c>
      <c r="GA112" s="312">
        <v>0</v>
      </c>
      <c r="GB112" s="312">
        <v>0</v>
      </c>
      <c r="GC112" s="312">
        <v>0</v>
      </c>
      <c r="GD112" s="312">
        <v>0</v>
      </c>
      <c r="GE112" s="312">
        <v>0</v>
      </c>
      <c r="GF112" s="312">
        <v>0</v>
      </c>
      <c r="GG112" s="312">
        <v>0</v>
      </c>
      <c r="GH112" s="312">
        <v>0</v>
      </c>
      <c r="GI112" s="312">
        <v>0</v>
      </c>
      <c r="GJ112" s="312">
        <v>0</v>
      </c>
      <c r="GK112" s="312">
        <v>0</v>
      </c>
      <c r="GL112" s="312">
        <v>0</v>
      </c>
      <c r="GM112" s="312">
        <v>0</v>
      </c>
      <c r="GN112" s="312">
        <v>0</v>
      </c>
      <c r="GO112" s="312">
        <v>0</v>
      </c>
      <c r="GP112" s="312">
        <v>0</v>
      </c>
      <c r="GQ112" s="312">
        <v>0</v>
      </c>
      <c r="GR112" s="312">
        <v>0</v>
      </c>
      <c r="GS112" s="312">
        <v>0</v>
      </c>
      <c r="GT112" s="312">
        <v>0</v>
      </c>
      <c r="GU112" s="312">
        <v>0</v>
      </c>
      <c r="GV112" s="312">
        <v>0</v>
      </c>
      <c r="GW112" s="312">
        <v>0</v>
      </c>
      <c r="GX112" s="312">
        <v>0</v>
      </c>
      <c r="GY112" s="312">
        <v>0</v>
      </c>
      <c r="GZ112" s="312">
        <v>0</v>
      </c>
      <c r="HA112" s="312">
        <v>0</v>
      </c>
      <c r="HB112" s="312">
        <v>0</v>
      </c>
      <c r="HC112" s="312">
        <v>0</v>
      </c>
      <c r="HD112" s="312">
        <v>0</v>
      </c>
      <c r="HE112" s="312">
        <v>0</v>
      </c>
      <c r="HF112" s="312">
        <v>0</v>
      </c>
      <c r="HG112" s="312">
        <v>0</v>
      </c>
      <c r="HH112" s="312">
        <v>0</v>
      </c>
      <c r="HI112" s="312">
        <v>0</v>
      </c>
      <c r="HJ112" s="312">
        <v>0</v>
      </c>
      <c r="HK112" s="312">
        <v>0</v>
      </c>
      <c r="HL112" s="312">
        <v>0</v>
      </c>
      <c r="HM112" s="312">
        <v>0</v>
      </c>
      <c r="HN112" s="312">
        <v>0</v>
      </c>
      <c r="HO112" s="312">
        <v>0</v>
      </c>
      <c r="HP112" s="312">
        <v>0</v>
      </c>
      <c r="HQ112" s="312">
        <v>0</v>
      </c>
      <c r="HR112" s="312">
        <v>0</v>
      </c>
      <c r="HS112" s="312">
        <v>0</v>
      </c>
      <c r="HT112" s="312">
        <v>0</v>
      </c>
      <c r="HU112" s="312">
        <v>0.94466836270367094</v>
      </c>
      <c r="HV112" s="288"/>
      <c r="HW112" s="106"/>
      <c r="HX112" s="106"/>
      <c r="HY112" s="106"/>
      <c r="HZ112" s="112"/>
    </row>
    <row r="113" spans="5:234">
      <c r="E113" s="105"/>
      <c r="F113" s="106"/>
      <c r="G113" s="106"/>
      <c r="H113" s="106"/>
      <c r="I113" s="106"/>
      <c r="J113" s="106"/>
      <c r="K113" s="454">
        <v>911</v>
      </c>
      <c r="L113" s="455" t="s">
        <v>962</v>
      </c>
      <c r="M113" s="313">
        <v>1.0389806327222173</v>
      </c>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c r="HW113" s="106"/>
      <c r="HX113" s="106"/>
      <c r="HY113" s="106"/>
      <c r="HZ113" s="112"/>
    </row>
    <row r="114" spans="5:234" ht="14.25" thickBot="1">
      <c r="E114" s="108"/>
      <c r="F114" s="109"/>
      <c r="G114" s="109"/>
      <c r="H114" s="109"/>
      <c r="I114" s="109"/>
      <c r="J114" s="109"/>
      <c r="K114" s="109"/>
      <c r="L114" s="109"/>
      <c r="M114" s="109"/>
      <c r="N114" s="110"/>
      <c r="O114" s="110"/>
      <c r="P114" s="110"/>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c r="EO114" s="109"/>
      <c r="EP114" s="109"/>
      <c r="EQ114" s="109"/>
      <c r="ER114" s="109"/>
      <c r="ES114" s="109"/>
      <c r="ET114" s="109"/>
      <c r="EU114" s="109"/>
      <c r="EV114" s="109"/>
      <c r="EW114" s="109"/>
      <c r="EX114" s="109"/>
      <c r="EY114" s="109"/>
      <c r="EZ114" s="109"/>
      <c r="FA114" s="109"/>
      <c r="FB114" s="109"/>
      <c r="FC114" s="109"/>
      <c r="FD114" s="109"/>
      <c r="FE114" s="109"/>
      <c r="FF114" s="109"/>
      <c r="FG114" s="109"/>
      <c r="FH114" s="109"/>
      <c r="FI114" s="109"/>
      <c r="FJ114" s="109"/>
      <c r="FK114" s="109"/>
      <c r="FL114" s="109"/>
      <c r="FM114" s="109"/>
      <c r="FN114" s="109"/>
      <c r="FO114" s="109"/>
      <c r="FP114" s="109"/>
      <c r="FQ114" s="109"/>
      <c r="FR114" s="109"/>
      <c r="FS114" s="109"/>
      <c r="FT114" s="109"/>
      <c r="FU114" s="109"/>
      <c r="FV114" s="109"/>
      <c r="FW114" s="109"/>
      <c r="FX114" s="109"/>
      <c r="FY114" s="109"/>
      <c r="FZ114" s="109"/>
      <c r="GA114" s="109"/>
      <c r="GB114" s="109"/>
      <c r="GC114" s="109"/>
      <c r="GD114" s="109"/>
      <c r="GE114" s="109"/>
      <c r="GF114" s="109"/>
      <c r="GG114" s="109"/>
      <c r="GH114" s="109"/>
      <c r="GI114" s="109"/>
      <c r="GJ114" s="109"/>
      <c r="GK114" s="109"/>
      <c r="GL114" s="109"/>
      <c r="GM114" s="109"/>
      <c r="GN114" s="109"/>
      <c r="GO114" s="109"/>
      <c r="GP114" s="109"/>
      <c r="GQ114" s="109"/>
      <c r="GR114" s="109"/>
      <c r="GS114" s="109"/>
      <c r="GT114" s="109"/>
      <c r="GU114" s="109"/>
      <c r="GV114" s="109"/>
      <c r="GW114" s="109"/>
      <c r="GX114" s="109"/>
      <c r="GY114" s="109"/>
      <c r="GZ114" s="109"/>
      <c r="HA114" s="109"/>
      <c r="HB114" s="109"/>
      <c r="HC114" s="109"/>
      <c r="HD114" s="109"/>
      <c r="HE114" s="109"/>
      <c r="HF114" s="109"/>
      <c r="HG114" s="109"/>
      <c r="HH114" s="109"/>
      <c r="HI114" s="109"/>
      <c r="HJ114" s="109"/>
      <c r="HK114" s="109"/>
      <c r="HL114" s="109"/>
      <c r="HM114" s="109"/>
      <c r="HN114" s="109"/>
      <c r="HO114" s="109"/>
      <c r="HP114" s="109"/>
      <c r="HQ114" s="109"/>
      <c r="HR114" s="109"/>
      <c r="HS114" s="109"/>
      <c r="HT114" s="109"/>
      <c r="HU114" s="109"/>
      <c r="HV114" s="109"/>
      <c r="HW114" s="109"/>
      <c r="HX114" s="109"/>
      <c r="HY114" s="109"/>
      <c r="HZ114" s="111"/>
    </row>
    <row r="115" spans="5:234" ht="14.25" thickTop="1">
      <c r="E115" s="6"/>
      <c r="F115" s="6"/>
      <c r="G115" s="6"/>
      <c r="H115" s="6"/>
      <c r="I115" s="6"/>
      <c r="J115" s="6"/>
      <c r="K115" s="6"/>
      <c r="L115" s="6"/>
      <c r="M115" s="6"/>
      <c r="N115" s="70"/>
      <c r="O115" s="70"/>
      <c r="P115" s="70"/>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row>
    <row r="117" spans="5:234">
      <c r="N117" s="2"/>
      <c r="O117" s="2"/>
      <c r="P117" s="2"/>
    </row>
    <row r="118" spans="5:234">
      <c r="N118" s="2"/>
      <c r="O118" s="2"/>
      <c r="P118" s="2"/>
    </row>
    <row r="119" spans="5:234">
      <c r="N119" s="2"/>
      <c r="O119" s="2"/>
      <c r="P119" s="2"/>
    </row>
  </sheetData>
  <sheetProtection sheet="1" objects="1" scenarios="1"/>
  <mergeCells count="3">
    <mergeCell ref="F3:F5"/>
    <mergeCell ref="K3:L5"/>
    <mergeCell ref="C14:C29"/>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操作説明</vt:lpstr>
      <vt:lpstr>入力消費</vt:lpstr>
      <vt:lpstr>入力開催</vt:lpstr>
      <vt:lpstr>定義</vt:lpstr>
      <vt:lpstr>報告書</vt:lpstr>
      <vt:lpstr>flow</vt:lpstr>
      <vt:lpstr>消費波及</vt:lpstr>
      <vt:lpstr>開催波及</vt:lpstr>
      <vt:lpstr>Data</vt:lpstr>
      <vt:lpstr>係数</vt:lpstr>
      <vt:lpstr>マージン</vt:lpstr>
      <vt:lpstr>flow!Print_Area</vt:lpstr>
      <vt:lpstr>報告書!Print_Area</vt:lpstr>
      <vt:lpstr>はいいいえ</vt:lpstr>
      <vt:lpstr>単位</vt:lpstr>
      <vt:lpstr>部門</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相﨑なつみ</cp:lastModifiedBy>
  <cp:lastPrinted>2020-09-17T02:12:59Z</cp:lastPrinted>
  <dcterms:created xsi:type="dcterms:W3CDTF">2013-03-25T05:54:35Z</dcterms:created>
  <dcterms:modified xsi:type="dcterms:W3CDTF">2024-11-28T07:27:00Z</dcterms:modified>
  <cp:contentStatus/>
</cp:coreProperties>
</file>